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sebluz\Desktop\"/>
    </mc:Choice>
  </mc:AlternateContent>
  <bookViews>
    <workbookView xWindow="0" yWindow="0" windowWidth="28800" windowHeight="12435" tabRatio="500" activeTab="1"/>
  </bookViews>
  <sheets>
    <sheet name="Consultancy" sheetId="4" r:id="rId1"/>
    <sheet name="Non Consultancy" sheetId="5" r:id="rId2"/>
    <sheet name="Goods" sheetId="6" r:id="rId3"/>
    <sheet name="Works" sheetId="7" r:id="rId4"/>
    <sheet name="OVER ALL SUMMARY" sheetId="8" r:id="rId5"/>
    <sheet name="Increase %" sheetId="9" r:id="rId6"/>
    <sheet name="Sourcing Methods Mapping" sheetId="2"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6" hidden="1">'Sourcing Methods Mapping'!$A$5:$A$8</definedName>
    <definedName name="Category">'Sourcing Methods Mapping'!$A$5:$A$8</definedName>
    <definedName name="CS">'Sourcing Methods Mapping'!$D$5:$D$16</definedName>
    <definedName name="CW">'Sourcing Methods Mapping'!$C$5:$C$14</definedName>
    <definedName name="GO">'Sourcing Methods Mapping'!$B$5:$B$15</definedName>
    <definedName name="NC">'Sourcing Methods Mapping'!$E$5:$E$15</definedName>
    <definedName name="PrcCatgCode">'Sourcing Methods Mapping'!$H$5:$H$8</definedName>
    <definedName name="_xlnm.Print_Area" localSheetId="0">Consultancy!$A$1:$U$385</definedName>
    <definedName name="_xlnm.Print_Area" localSheetId="2">Goods!$A$1:$U$370</definedName>
    <definedName name="_xlnm.Print_Area" localSheetId="1">'Non Consultancy'!$A$1:$U$1123</definedName>
    <definedName name="_xlnm.Print_Area" localSheetId="6">'Sourcing Methods Mapping'!$F$2:$M$52</definedName>
    <definedName name="_xlnm.Print_Area" localSheetId="3">Works!$A$1:$U$25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62" i="4" l="1"/>
  <c r="L62" i="4" s="1"/>
  <c r="M62" i="4" s="1"/>
  <c r="N62" i="4" s="1"/>
  <c r="R62" i="4" s="1"/>
  <c r="S62" i="4" s="1"/>
  <c r="K234" i="4" l="1"/>
  <c r="L234" i="4" s="1"/>
  <c r="M234" i="4" s="1"/>
  <c r="N234" i="4" s="1"/>
  <c r="R234" i="4" s="1"/>
  <c r="S234" i="4" s="1"/>
  <c r="K233" i="4"/>
  <c r="L233" i="4" s="1"/>
  <c r="M233" i="4" s="1"/>
  <c r="N233" i="4" s="1"/>
  <c r="R233" i="4" s="1"/>
  <c r="S233" i="4" s="1"/>
  <c r="K232" i="4"/>
  <c r="L232" i="4" s="1"/>
  <c r="M232" i="4" s="1"/>
  <c r="N232" i="4" s="1"/>
  <c r="R232" i="4" s="1"/>
  <c r="S232" i="4" s="1"/>
  <c r="K296" i="4" l="1"/>
  <c r="L296" i="4" s="1"/>
  <c r="M296" i="4" s="1"/>
  <c r="N296" i="4" s="1"/>
  <c r="O296" i="4" s="1"/>
  <c r="P296" i="4" s="1"/>
  <c r="Q296" i="4" s="1"/>
  <c r="R296" i="4" s="1"/>
  <c r="S296" i="4" s="1"/>
  <c r="K295" i="4" l="1"/>
  <c r="L295" i="4" s="1"/>
  <c r="M295" i="4" s="1"/>
  <c r="N295" i="4" s="1"/>
  <c r="O295" i="4" s="1"/>
  <c r="P295" i="4" s="1"/>
  <c r="Q295" i="4" s="1"/>
  <c r="R295" i="4" s="1"/>
  <c r="S295" i="4" s="1"/>
  <c r="E5" i="9" l="1"/>
  <c r="E6" i="9"/>
  <c r="E7" i="9"/>
  <c r="E8" i="9"/>
  <c r="E4" i="9"/>
  <c r="H24" i="7" l="1"/>
  <c r="K326" i="6" l="1"/>
  <c r="L326" i="6" s="1"/>
  <c r="M326" i="6" s="1"/>
  <c r="N326" i="6" s="1"/>
  <c r="R326" i="6" s="1"/>
  <c r="S326" i="6" s="1"/>
  <c r="K325" i="6"/>
  <c r="L325" i="6" s="1"/>
  <c r="M325" i="6" s="1"/>
  <c r="N325" i="6" s="1"/>
  <c r="R325" i="6" s="1"/>
  <c r="S325" i="6" s="1"/>
  <c r="K324" i="6"/>
  <c r="L324" i="6" s="1"/>
  <c r="M324" i="6" s="1"/>
  <c r="N324" i="6" s="1"/>
  <c r="R324" i="6" s="1"/>
  <c r="S324" i="6" s="1"/>
  <c r="K323" i="6"/>
  <c r="L323" i="6" s="1"/>
  <c r="M323" i="6" s="1"/>
  <c r="N323" i="6" s="1"/>
  <c r="R323" i="6" s="1"/>
  <c r="S323" i="6" s="1"/>
  <c r="K322" i="6"/>
  <c r="L322" i="6" s="1"/>
  <c r="M322" i="6" s="1"/>
  <c r="N322" i="6" s="1"/>
  <c r="R322" i="6" s="1"/>
  <c r="S322" i="6" s="1"/>
  <c r="K321" i="6"/>
  <c r="L321" i="6" s="1"/>
  <c r="M321" i="6" s="1"/>
  <c r="N321" i="6" s="1"/>
  <c r="R321" i="6" s="1"/>
  <c r="S321" i="6" s="1"/>
  <c r="K320" i="6"/>
  <c r="L320" i="6" s="1"/>
  <c r="M320" i="6" s="1"/>
  <c r="N320" i="6" s="1"/>
  <c r="R320" i="6" s="1"/>
  <c r="S320" i="6" s="1"/>
  <c r="K319" i="6"/>
  <c r="L319" i="6" s="1"/>
  <c r="M319" i="6" s="1"/>
  <c r="N319" i="6" s="1"/>
  <c r="R319" i="6" s="1"/>
  <c r="S319" i="6" s="1"/>
  <c r="K318" i="6"/>
  <c r="L318" i="6" s="1"/>
  <c r="M318" i="6" s="1"/>
  <c r="N318" i="6" s="1"/>
  <c r="R318" i="6" s="1"/>
  <c r="S318" i="6" s="1"/>
  <c r="K317" i="6"/>
  <c r="L317" i="6" s="1"/>
  <c r="M317" i="6" s="1"/>
  <c r="N317" i="6" s="1"/>
  <c r="R317" i="6" s="1"/>
  <c r="S317" i="6" s="1"/>
  <c r="K316" i="6"/>
  <c r="L316" i="6" s="1"/>
  <c r="M316" i="6" s="1"/>
  <c r="N316" i="6" s="1"/>
  <c r="R316" i="6" s="1"/>
  <c r="S316" i="6" s="1"/>
  <c r="K315" i="6"/>
  <c r="L315" i="6" s="1"/>
  <c r="M315" i="6" s="1"/>
  <c r="N315" i="6" s="1"/>
  <c r="R315" i="6" s="1"/>
  <c r="S315" i="6" s="1"/>
  <c r="K314" i="6"/>
  <c r="L314" i="6" s="1"/>
  <c r="M314" i="6" s="1"/>
  <c r="N314" i="6" s="1"/>
  <c r="R314" i="6" s="1"/>
  <c r="S314" i="6" s="1"/>
  <c r="K313" i="6"/>
  <c r="L313" i="6" s="1"/>
  <c r="M313" i="6" s="1"/>
  <c r="N313" i="6" s="1"/>
  <c r="R313" i="6" s="1"/>
  <c r="S313" i="6" s="1"/>
  <c r="K312" i="6"/>
  <c r="L312" i="6" s="1"/>
  <c r="M312" i="6" s="1"/>
  <c r="N312" i="6" s="1"/>
  <c r="R312" i="6" s="1"/>
  <c r="S312" i="6" s="1"/>
  <c r="K1052" i="5"/>
  <c r="L1052" i="5" s="1"/>
  <c r="M1052" i="5" s="1"/>
  <c r="N1052" i="5" s="1"/>
  <c r="R1052" i="5" s="1"/>
  <c r="S1052" i="5" s="1"/>
  <c r="K1051" i="5"/>
  <c r="L1051" i="5" s="1"/>
  <c r="M1051" i="5" s="1"/>
  <c r="N1051" i="5" s="1"/>
  <c r="R1051" i="5" s="1"/>
  <c r="S1051" i="5" s="1"/>
  <c r="K1050" i="5"/>
  <c r="L1050" i="5" s="1"/>
  <c r="M1050" i="5" s="1"/>
  <c r="N1050" i="5" s="1"/>
  <c r="R1050" i="5" s="1"/>
  <c r="S1050" i="5" s="1"/>
  <c r="K1049" i="5"/>
  <c r="L1049" i="5" s="1"/>
  <c r="M1049" i="5" s="1"/>
  <c r="N1049" i="5" s="1"/>
  <c r="R1049" i="5" s="1"/>
  <c r="S1049" i="5" s="1"/>
  <c r="K1048" i="5"/>
  <c r="L1048" i="5" s="1"/>
  <c r="M1048" i="5" s="1"/>
  <c r="N1048" i="5" s="1"/>
  <c r="R1048" i="5" s="1"/>
  <c r="S1048" i="5" s="1"/>
  <c r="K1047" i="5"/>
  <c r="L1047" i="5" s="1"/>
  <c r="M1047" i="5" s="1"/>
  <c r="N1047" i="5" s="1"/>
  <c r="R1047" i="5" s="1"/>
  <c r="S1047" i="5" s="1"/>
  <c r="K1046" i="5"/>
  <c r="L1046" i="5" s="1"/>
  <c r="M1046" i="5" s="1"/>
  <c r="N1046" i="5" s="1"/>
  <c r="R1046" i="5" s="1"/>
  <c r="S1046" i="5" s="1"/>
  <c r="K352" i="4"/>
  <c r="L352" i="4" s="1"/>
  <c r="M352" i="4" s="1"/>
  <c r="N352" i="4" s="1"/>
  <c r="O352" i="4" s="1"/>
  <c r="P352" i="4" s="1"/>
  <c r="Q352" i="4" s="1"/>
  <c r="R352" i="4" s="1"/>
  <c r="S352" i="4" s="1"/>
  <c r="K351" i="4"/>
  <c r="L351" i="4" s="1"/>
  <c r="M351" i="4" s="1"/>
  <c r="N351" i="4" s="1"/>
  <c r="O351" i="4" s="1"/>
  <c r="P351" i="4" s="1"/>
  <c r="Q351" i="4" s="1"/>
  <c r="R351" i="4" s="1"/>
  <c r="S351" i="4" s="1"/>
  <c r="K350" i="4"/>
  <c r="L350" i="4" s="1"/>
  <c r="M350" i="4" s="1"/>
  <c r="N350" i="4" s="1"/>
  <c r="O350" i="4" s="1"/>
  <c r="P350" i="4" s="1"/>
  <c r="Q350" i="4" s="1"/>
  <c r="R350" i="4" s="1"/>
  <c r="S350" i="4" s="1"/>
  <c r="K349" i="4"/>
  <c r="L349" i="4" s="1"/>
  <c r="M349" i="4" s="1"/>
  <c r="N349" i="4" s="1"/>
  <c r="O349" i="4" s="1"/>
  <c r="P349" i="4" s="1"/>
  <c r="Q349" i="4" s="1"/>
  <c r="R349" i="4" s="1"/>
  <c r="S349" i="4" s="1"/>
  <c r="K348" i="4"/>
  <c r="L348" i="4" s="1"/>
  <c r="M348" i="4" s="1"/>
  <c r="N348" i="4" s="1"/>
  <c r="O348" i="4" s="1"/>
  <c r="P348" i="4" s="1"/>
  <c r="Q348" i="4" s="1"/>
  <c r="R348" i="4" s="1"/>
  <c r="S348" i="4" s="1"/>
  <c r="K347" i="4" l="1"/>
  <c r="L347" i="4" s="1"/>
  <c r="M347" i="4" s="1"/>
  <c r="N347" i="4" s="1"/>
  <c r="O347" i="4" s="1"/>
  <c r="P347" i="4" s="1"/>
  <c r="Q347" i="4" s="1"/>
  <c r="R347" i="4" s="1"/>
  <c r="S347" i="4" s="1"/>
  <c r="K80" i="4" l="1"/>
  <c r="L80" i="4" s="1"/>
  <c r="M80" i="4" s="1"/>
  <c r="N80" i="4" s="1"/>
  <c r="O80" i="4" s="1"/>
  <c r="P80" i="4" s="1"/>
  <c r="Q80" i="4" s="1"/>
  <c r="R80" i="4" s="1"/>
  <c r="S80" i="4" s="1"/>
  <c r="K311" i="6" l="1"/>
  <c r="L311" i="6" s="1"/>
  <c r="M311" i="6" s="1"/>
  <c r="N311" i="6" s="1"/>
  <c r="R311" i="6" s="1"/>
  <c r="S311" i="6" s="1"/>
  <c r="K373" i="5" l="1"/>
  <c r="L373" i="5" s="1"/>
  <c r="M373" i="5" s="1"/>
  <c r="N373" i="5" s="1"/>
  <c r="R373" i="5" s="1"/>
  <c r="S373" i="5" s="1"/>
  <c r="S18" i="7" l="1"/>
  <c r="S19" i="7"/>
  <c r="S20" i="7"/>
  <c r="S21" i="7"/>
  <c r="K310" i="6" l="1"/>
  <c r="L310" i="6" s="1"/>
  <c r="M310" i="6" s="1"/>
  <c r="N310" i="6" s="1"/>
  <c r="R310" i="6" s="1"/>
  <c r="S310" i="6" s="1"/>
  <c r="K309" i="6"/>
  <c r="L309" i="6" s="1"/>
  <c r="M309" i="6" s="1"/>
  <c r="N309" i="6" s="1"/>
  <c r="R309" i="6" s="1"/>
  <c r="S309" i="6" s="1"/>
  <c r="K346" i="4"/>
  <c r="L346" i="4" s="1"/>
  <c r="M346" i="4" s="1"/>
  <c r="N346" i="4" s="1"/>
  <c r="O346" i="4" s="1"/>
  <c r="P346" i="4" s="1"/>
  <c r="Q346" i="4" s="1"/>
  <c r="R346" i="4" s="1"/>
  <c r="S346" i="4" s="1"/>
  <c r="K208" i="4" l="1"/>
  <c r="L208" i="4" s="1"/>
  <c r="M208" i="4" s="1"/>
  <c r="N208" i="4" s="1"/>
  <c r="O208" i="4" s="1"/>
  <c r="P208" i="4" s="1"/>
  <c r="Q208" i="4" s="1"/>
  <c r="R208" i="4" s="1"/>
  <c r="S208" i="4" s="1"/>
  <c r="K96" i="6" l="1"/>
  <c r="L96" i="6" s="1"/>
  <c r="M96" i="6" s="1"/>
  <c r="N96" i="6" s="1"/>
  <c r="R96" i="6" s="1"/>
  <c r="S96" i="6" s="1"/>
  <c r="H96" i="6"/>
  <c r="K95" i="6"/>
  <c r="L95" i="6" s="1"/>
  <c r="M95" i="6" s="1"/>
  <c r="N95" i="6" s="1"/>
  <c r="R95" i="6" s="1"/>
  <c r="S95" i="6" s="1"/>
  <c r="K94" i="6"/>
  <c r="L94" i="6" s="1"/>
  <c r="M94" i="6" s="1"/>
  <c r="N94" i="6" s="1"/>
  <c r="R94" i="6" s="1"/>
  <c r="S94" i="6" s="1"/>
  <c r="K93" i="6"/>
  <c r="L93" i="6" s="1"/>
  <c r="M93" i="6" s="1"/>
  <c r="N93" i="6" s="1"/>
  <c r="R93" i="6" s="1"/>
  <c r="S93" i="6" s="1"/>
  <c r="K92" i="6"/>
  <c r="L92" i="6" s="1"/>
  <c r="M92" i="6" s="1"/>
  <c r="N92" i="6" s="1"/>
  <c r="R92" i="6" s="1"/>
  <c r="S92" i="6" s="1"/>
  <c r="K91" i="6"/>
  <c r="L91" i="6" s="1"/>
  <c r="M91" i="6" s="1"/>
  <c r="N91" i="6" s="1"/>
  <c r="R91" i="6" s="1"/>
  <c r="S91" i="6" s="1"/>
  <c r="K90" i="6"/>
  <c r="L90" i="6" s="1"/>
  <c r="M90" i="6" s="1"/>
  <c r="N90" i="6" s="1"/>
  <c r="R90" i="6" s="1"/>
  <c r="S90" i="6" s="1"/>
  <c r="K89" i="6"/>
  <c r="L89" i="6" s="1"/>
  <c r="M89" i="6" s="1"/>
  <c r="N89" i="6" s="1"/>
  <c r="R89" i="6" s="1"/>
  <c r="S89" i="6" s="1"/>
  <c r="K88" i="6"/>
  <c r="L88" i="6" s="1"/>
  <c r="M88" i="6" s="1"/>
  <c r="N88" i="6" s="1"/>
  <c r="R88" i="6" s="1"/>
  <c r="S88" i="6" s="1"/>
  <c r="K87" i="6"/>
  <c r="L87" i="6" s="1"/>
  <c r="M87" i="6" s="1"/>
  <c r="N87" i="6" s="1"/>
  <c r="R87" i="6" s="1"/>
  <c r="S87" i="6" s="1"/>
  <c r="K86" i="6"/>
  <c r="L86" i="6" s="1"/>
  <c r="M86" i="6" s="1"/>
  <c r="N86" i="6" s="1"/>
  <c r="R86" i="6" s="1"/>
  <c r="S86" i="6" s="1"/>
  <c r="K85" i="6"/>
  <c r="L85" i="6" s="1"/>
  <c r="M85" i="6" s="1"/>
  <c r="N85" i="6" s="1"/>
  <c r="R85" i="6" s="1"/>
  <c r="S85" i="6" s="1"/>
  <c r="K84" i="6"/>
  <c r="L84" i="6" s="1"/>
  <c r="M84" i="6" s="1"/>
  <c r="N84" i="6" s="1"/>
  <c r="R84" i="6" s="1"/>
  <c r="S84" i="6" s="1"/>
  <c r="K83" i="6"/>
  <c r="L83" i="6" s="1"/>
  <c r="M83" i="6" s="1"/>
  <c r="N83" i="6" s="1"/>
  <c r="R83" i="6" s="1"/>
  <c r="S83" i="6" s="1"/>
  <c r="K82" i="6"/>
  <c r="L82" i="6" s="1"/>
  <c r="M82" i="6" s="1"/>
  <c r="N82" i="6" s="1"/>
  <c r="R82" i="6" s="1"/>
  <c r="S82" i="6" s="1"/>
  <c r="K81" i="6"/>
  <c r="L81" i="6" s="1"/>
  <c r="M81" i="6" s="1"/>
  <c r="N81" i="6" s="1"/>
  <c r="R81" i="6" s="1"/>
  <c r="S81" i="6" s="1"/>
  <c r="K80" i="6"/>
  <c r="L80" i="6" s="1"/>
  <c r="M80" i="6" s="1"/>
  <c r="N80" i="6" s="1"/>
  <c r="R80" i="6" s="1"/>
  <c r="S80" i="6" s="1"/>
  <c r="K79" i="6"/>
  <c r="L79" i="6" s="1"/>
  <c r="M79" i="6" s="1"/>
  <c r="N79" i="6" s="1"/>
  <c r="R79" i="6" s="1"/>
  <c r="S79" i="6" s="1"/>
  <c r="K78" i="6"/>
  <c r="L78" i="6" s="1"/>
  <c r="M78" i="6" s="1"/>
  <c r="N78" i="6" s="1"/>
  <c r="R78" i="6" s="1"/>
  <c r="S78" i="6" s="1"/>
  <c r="K77" i="6"/>
  <c r="L77" i="6" s="1"/>
  <c r="M77" i="6" s="1"/>
  <c r="N77" i="6" s="1"/>
  <c r="R77" i="6" s="1"/>
  <c r="S77" i="6" s="1"/>
  <c r="K76" i="6"/>
  <c r="L76" i="6" s="1"/>
  <c r="M76" i="6" s="1"/>
  <c r="N76" i="6" s="1"/>
  <c r="R76" i="6" s="1"/>
  <c r="S76" i="6" s="1"/>
  <c r="K75" i="6"/>
  <c r="L75" i="6" s="1"/>
  <c r="M75" i="6" s="1"/>
  <c r="N75" i="6" s="1"/>
  <c r="R75" i="6" s="1"/>
  <c r="S75" i="6" s="1"/>
  <c r="K74" i="6"/>
  <c r="L74" i="6" s="1"/>
  <c r="M74" i="6" s="1"/>
  <c r="N74" i="6" s="1"/>
  <c r="R74" i="6" s="1"/>
  <c r="S74" i="6" s="1"/>
  <c r="K73" i="6"/>
  <c r="L73" i="6" s="1"/>
  <c r="M73" i="6" s="1"/>
  <c r="N73" i="6" s="1"/>
  <c r="R73" i="6" s="1"/>
  <c r="S73" i="6" s="1"/>
  <c r="K72" i="6"/>
  <c r="L72" i="6" s="1"/>
  <c r="M72" i="6" s="1"/>
  <c r="N72" i="6" s="1"/>
  <c r="R72" i="6" s="1"/>
  <c r="S72" i="6" s="1"/>
  <c r="K71" i="6"/>
  <c r="L71" i="6" s="1"/>
  <c r="M71" i="6" s="1"/>
  <c r="N71" i="6" s="1"/>
  <c r="R71" i="6" s="1"/>
  <c r="S71" i="6" s="1"/>
  <c r="K70" i="6"/>
  <c r="L70" i="6" s="1"/>
  <c r="M70" i="6" s="1"/>
  <c r="N70" i="6" s="1"/>
  <c r="R70" i="6" s="1"/>
  <c r="S70" i="6" s="1"/>
  <c r="K69" i="6"/>
  <c r="L69" i="6" s="1"/>
  <c r="M69" i="6" s="1"/>
  <c r="N69" i="6" s="1"/>
  <c r="R69" i="6" s="1"/>
  <c r="S69" i="6" s="1"/>
  <c r="K170" i="5"/>
  <c r="L170" i="5" s="1"/>
  <c r="M170" i="5" s="1"/>
  <c r="N170" i="5" s="1"/>
  <c r="R170" i="5" s="1"/>
  <c r="S170" i="5" s="1"/>
  <c r="K169" i="5"/>
  <c r="L169" i="5" s="1"/>
  <c r="M169" i="5" s="1"/>
  <c r="N169" i="5" s="1"/>
  <c r="R169" i="5" s="1"/>
  <c r="S169" i="5" s="1"/>
  <c r="H169" i="5"/>
  <c r="K168" i="5"/>
  <c r="L168" i="5" s="1"/>
  <c r="M168" i="5" s="1"/>
  <c r="N168" i="5" s="1"/>
  <c r="R168" i="5" s="1"/>
  <c r="S168" i="5" s="1"/>
  <c r="H168" i="5"/>
  <c r="K167" i="5"/>
  <c r="L167" i="5" s="1"/>
  <c r="M167" i="5" s="1"/>
  <c r="N167" i="5" s="1"/>
  <c r="R167" i="5" s="1"/>
  <c r="S167" i="5" s="1"/>
  <c r="K166" i="5"/>
  <c r="L166" i="5" s="1"/>
  <c r="M166" i="5" s="1"/>
  <c r="N166" i="5" s="1"/>
  <c r="R166" i="5" s="1"/>
  <c r="S166" i="5" s="1"/>
  <c r="K165" i="5"/>
  <c r="L165" i="5" s="1"/>
  <c r="M165" i="5" s="1"/>
  <c r="N165" i="5" s="1"/>
  <c r="R165" i="5" s="1"/>
  <c r="S165" i="5" s="1"/>
  <c r="K164" i="5"/>
  <c r="L164" i="5" s="1"/>
  <c r="M164" i="5" s="1"/>
  <c r="N164" i="5" s="1"/>
  <c r="R164" i="5" s="1"/>
  <c r="S164" i="5" s="1"/>
  <c r="K163" i="5"/>
  <c r="L163" i="5" s="1"/>
  <c r="M163" i="5" s="1"/>
  <c r="N163" i="5" s="1"/>
  <c r="R163" i="5" s="1"/>
  <c r="S163" i="5" s="1"/>
  <c r="K162" i="5"/>
  <c r="L162" i="5" s="1"/>
  <c r="M162" i="5" s="1"/>
  <c r="N162" i="5" s="1"/>
  <c r="R162" i="5" s="1"/>
  <c r="S162" i="5" s="1"/>
  <c r="K160" i="5"/>
  <c r="L160" i="5" s="1"/>
  <c r="M160" i="5" s="1"/>
  <c r="N160" i="5" s="1"/>
  <c r="R160" i="5" s="1"/>
  <c r="S160" i="5" s="1"/>
  <c r="K159" i="5"/>
  <c r="L159" i="5" s="1"/>
  <c r="M159" i="5" s="1"/>
  <c r="N159" i="5" s="1"/>
  <c r="R159" i="5" s="1"/>
  <c r="S159" i="5" s="1"/>
  <c r="K158" i="5"/>
  <c r="L158" i="5" s="1"/>
  <c r="M158" i="5" s="1"/>
  <c r="N158" i="5" s="1"/>
  <c r="R158" i="5" s="1"/>
  <c r="S158" i="5" s="1"/>
  <c r="H158" i="5"/>
  <c r="K157" i="5"/>
  <c r="L157" i="5" s="1"/>
  <c r="M157" i="5" s="1"/>
  <c r="N157" i="5" s="1"/>
  <c r="R157" i="5" s="1"/>
  <c r="S157" i="5" s="1"/>
  <c r="H157" i="5"/>
  <c r="K156" i="5"/>
  <c r="L156" i="5" s="1"/>
  <c r="M156" i="5" s="1"/>
  <c r="N156" i="5" s="1"/>
  <c r="R156" i="5" s="1"/>
  <c r="S156" i="5" s="1"/>
  <c r="H156" i="5"/>
  <c r="K155" i="5"/>
  <c r="L155" i="5" s="1"/>
  <c r="M155" i="5" s="1"/>
  <c r="N155" i="5" s="1"/>
  <c r="R155" i="5" s="1"/>
  <c r="S155" i="5" s="1"/>
  <c r="H155" i="5"/>
  <c r="K154" i="5"/>
  <c r="L154" i="5" s="1"/>
  <c r="M154" i="5" s="1"/>
  <c r="N154" i="5" s="1"/>
  <c r="R154" i="5" s="1"/>
  <c r="S154" i="5" s="1"/>
  <c r="H154" i="5"/>
  <c r="K153" i="5"/>
  <c r="L153" i="5" s="1"/>
  <c r="M153" i="5" s="1"/>
  <c r="N153" i="5" s="1"/>
  <c r="R153" i="5" s="1"/>
  <c r="S153" i="5" s="1"/>
  <c r="H153" i="5"/>
  <c r="K152" i="5"/>
  <c r="L152" i="5" s="1"/>
  <c r="M152" i="5" s="1"/>
  <c r="N152" i="5" s="1"/>
  <c r="R152" i="5" s="1"/>
  <c r="S152" i="5" s="1"/>
  <c r="H152" i="5"/>
  <c r="K151" i="5"/>
  <c r="L151" i="5" s="1"/>
  <c r="M151" i="5" s="1"/>
  <c r="N151" i="5" s="1"/>
  <c r="R151" i="5" s="1"/>
  <c r="S151" i="5" s="1"/>
  <c r="H151" i="5"/>
  <c r="K150" i="5"/>
  <c r="L150" i="5" s="1"/>
  <c r="M150" i="5" s="1"/>
  <c r="N150" i="5" s="1"/>
  <c r="R150" i="5" s="1"/>
  <c r="S150" i="5" s="1"/>
  <c r="H150" i="5"/>
  <c r="K149" i="5"/>
  <c r="L149" i="5" s="1"/>
  <c r="M149" i="5" s="1"/>
  <c r="N149" i="5" s="1"/>
  <c r="R149" i="5" s="1"/>
  <c r="S149" i="5" s="1"/>
  <c r="H149" i="5"/>
  <c r="K148" i="5"/>
  <c r="L148" i="5" s="1"/>
  <c r="M148" i="5" s="1"/>
  <c r="N148" i="5" s="1"/>
  <c r="R148" i="5" s="1"/>
  <c r="S148" i="5" s="1"/>
  <c r="H148" i="5"/>
  <c r="K147" i="5"/>
  <c r="L147" i="5" s="1"/>
  <c r="M147" i="5" s="1"/>
  <c r="N147" i="5" s="1"/>
  <c r="R147" i="5" s="1"/>
  <c r="S147" i="5" s="1"/>
  <c r="H147" i="5"/>
  <c r="K146" i="5"/>
  <c r="L146" i="5" s="1"/>
  <c r="M146" i="5" s="1"/>
  <c r="N146" i="5" s="1"/>
  <c r="R146" i="5" s="1"/>
  <c r="S146" i="5" s="1"/>
  <c r="H146" i="5"/>
  <c r="K145" i="5"/>
  <c r="L145" i="5" s="1"/>
  <c r="M145" i="5" s="1"/>
  <c r="N145" i="5" s="1"/>
  <c r="R145" i="5" s="1"/>
  <c r="S145" i="5" s="1"/>
  <c r="H145" i="5"/>
  <c r="K144" i="5"/>
  <c r="L144" i="5" s="1"/>
  <c r="M144" i="5" s="1"/>
  <c r="N144" i="5" s="1"/>
  <c r="R144" i="5" s="1"/>
  <c r="S144" i="5" s="1"/>
  <c r="H144" i="5"/>
  <c r="K143" i="5"/>
  <c r="L143" i="5" s="1"/>
  <c r="M143" i="5" s="1"/>
  <c r="N143" i="5" s="1"/>
  <c r="R143" i="5" s="1"/>
  <c r="S143" i="5" s="1"/>
  <c r="H143" i="5"/>
  <c r="K142" i="5"/>
  <c r="L142" i="5" s="1"/>
  <c r="M142" i="5" s="1"/>
  <c r="N142" i="5" s="1"/>
  <c r="R142" i="5" s="1"/>
  <c r="S142" i="5" s="1"/>
  <c r="H142" i="5"/>
  <c r="K141" i="5"/>
  <c r="L141" i="5" s="1"/>
  <c r="M141" i="5" s="1"/>
  <c r="N141" i="5" s="1"/>
  <c r="R141" i="5" s="1"/>
  <c r="S141" i="5" s="1"/>
  <c r="H141" i="5"/>
  <c r="K140" i="5"/>
  <c r="L140" i="5" s="1"/>
  <c r="M140" i="5" s="1"/>
  <c r="N140" i="5" s="1"/>
  <c r="R140" i="5" s="1"/>
  <c r="S140" i="5" s="1"/>
  <c r="H140" i="5"/>
  <c r="K139" i="5"/>
  <c r="L139" i="5" s="1"/>
  <c r="M139" i="5" s="1"/>
  <c r="N139" i="5" s="1"/>
  <c r="R139" i="5" s="1"/>
  <c r="S139" i="5" s="1"/>
  <c r="H139" i="5"/>
  <c r="K138" i="5"/>
  <c r="L138" i="5" s="1"/>
  <c r="M138" i="5" s="1"/>
  <c r="N138" i="5" s="1"/>
  <c r="R138" i="5" s="1"/>
  <c r="S138" i="5" s="1"/>
  <c r="H138" i="5"/>
  <c r="K137" i="5"/>
  <c r="L137" i="5" s="1"/>
  <c r="M137" i="5" s="1"/>
  <c r="N137" i="5" s="1"/>
  <c r="R137" i="5" s="1"/>
  <c r="S137" i="5" s="1"/>
  <c r="H137" i="5"/>
  <c r="K136" i="5"/>
  <c r="L136" i="5" s="1"/>
  <c r="M136" i="5" s="1"/>
  <c r="N136" i="5" s="1"/>
  <c r="R136" i="5" s="1"/>
  <c r="S136" i="5" s="1"/>
  <c r="H136" i="5"/>
  <c r="K135" i="5"/>
  <c r="L135" i="5" s="1"/>
  <c r="M135" i="5" s="1"/>
  <c r="N135" i="5" s="1"/>
  <c r="R135" i="5" s="1"/>
  <c r="S135" i="5" s="1"/>
  <c r="H135" i="5"/>
  <c r="K134" i="5"/>
  <c r="L134" i="5" s="1"/>
  <c r="M134" i="5" s="1"/>
  <c r="N134" i="5" s="1"/>
  <c r="R134" i="5" s="1"/>
  <c r="S134" i="5" s="1"/>
  <c r="K133" i="5"/>
  <c r="L133" i="5" s="1"/>
  <c r="M133" i="5" s="1"/>
  <c r="N133" i="5" s="1"/>
  <c r="R133" i="5" s="1"/>
  <c r="S133" i="5" s="1"/>
  <c r="K132" i="5"/>
  <c r="L132" i="5" s="1"/>
  <c r="M132" i="5" s="1"/>
  <c r="N132" i="5" s="1"/>
  <c r="R132" i="5" s="1"/>
  <c r="S132" i="5" s="1"/>
  <c r="K131" i="5"/>
  <c r="L131" i="5" s="1"/>
  <c r="M131" i="5" s="1"/>
  <c r="N131" i="5" s="1"/>
  <c r="R131" i="5" s="1"/>
  <c r="S131" i="5" s="1"/>
  <c r="K130" i="5"/>
  <c r="L130" i="5" s="1"/>
  <c r="M130" i="5" s="1"/>
  <c r="N130" i="5" s="1"/>
  <c r="R130" i="5" s="1"/>
  <c r="S130" i="5" s="1"/>
  <c r="K129" i="5"/>
  <c r="L129" i="5" s="1"/>
  <c r="M129" i="5" s="1"/>
  <c r="N129" i="5" s="1"/>
  <c r="R129" i="5" s="1"/>
  <c r="S129" i="5" s="1"/>
  <c r="K128" i="5"/>
  <c r="L128" i="5" s="1"/>
  <c r="M128" i="5" s="1"/>
  <c r="N128" i="5" s="1"/>
  <c r="R128" i="5" s="1"/>
  <c r="S128" i="5" s="1"/>
  <c r="K127" i="5"/>
  <c r="L127" i="5" s="1"/>
  <c r="M127" i="5" s="1"/>
  <c r="N127" i="5" s="1"/>
  <c r="R127" i="5" s="1"/>
  <c r="S127" i="5" s="1"/>
  <c r="K61" i="4"/>
  <c r="L61" i="4" s="1"/>
  <c r="M61" i="4" s="1"/>
  <c r="N61" i="4" s="1"/>
  <c r="O61" i="4" s="1"/>
  <c r="P61" i="4" s="1"/>
  <c r="Q61" i="4" s="1"/>
  <c r="R61" i="4" s="1"/>
  <c r="S61" i="4" s="1"/>
  <c r="K60" i="4"/>
  <c r="L60" i="4" s="1"/>
  <c r="M60" i="4" s="1"/>
  <c r="N60" i="4" s="1"/>
  <c r="O60" i="4" s="1"/>
  <c r="P60" i="4" s="1"/>
  <c r="Q60" i="4" s="1"/>
  <c r="R60" i="4" s="1"/>
  <c r="S60" i="4" s="1"/>
  <c r="K59" i="4"/>
  <c r="L59" i="4" s="1"/>
  <c r="M59" i="4" s="1"/>
  <c r="N59" i="4" s="1"/>
  <c r="O59" i="4" s="1"/>
  <c r="P59" i="4" s="1"/>
  <c r="Q59" i="4" s="1"/>
  <c r="R59" i="4" s="1"/>
  <c r="S59" i="4" s="1"/>
  <c r="K58" i="4"/>
  <c r="L58" i="4" s="1"/>
  <c r="M58" i="4" s="1"/>
  <c r="N58" i="4" s="1"/>
  <c r="O58" i="4" s="1"/>
  <c r="P58" i="4" s="1"/>
  <c r="Q58" i="4" s="1"/>
  <c r="R58" i="4" s="1"/>
  <c r="S58" i="4" s="1"/>
  <c r="K57" i="4"/>
  <c r="L57" i="4" s="1"/>
  <c r="M57" i="4" s="1"/>
  <c r="N57" i="4" s="1"/>
  <c r="O57" i="4" s="1"/>
  <c r="P57" i="4" s="1"/>
  <c r="Q57" i="4" s="1"/>
  <c r="R57" i="4" s="1"/>
  <c r="S57" i="4" s="1"/>
  <c r="K56" i="4"/>
  <c r="L56" i="4" s="1"/>
  <c r="M56" i="4" s="1"/>
  <c r="N56" i="4" s="1"/>
  <c r="O56" i="4" s="1"/>
  <c r="P56" i="4" s="1"/>
  <c r="Q56" i="4" s="1"/>
  <c r="R56" i="4" s="1"/>
  <c r="S56" i="4" s="1"/>
  <c r="K55" i="4"/>
  <c r="L55" i="4" s="1"/>
  <c r="M55" i="4" s="1"/>
  <c r="N55" i="4" s="1"/>
  <c r="O55" i="4" s="1"/>
  <c r="P55" i="4" s="1"/>
  <c r="Q55" i="4" s="1"/>
  <c r="R55" i="4" s="1"/>
  <c r="S55" i="4" s="1"/>
  <c r="K54" i="4"/>
  <c r="L54" i="4" s="1"/>
  <c r="M54" i="4" s="1"/>
  <c r="N54" i="4" s="1"/>
  <c r="O54" i="4" s="1"/>
  <c r="P54" i="4" s="1"/>
  <c r="Q54" i="4" s="1"/>
  <c r="R54" i="4" s="1"/>
  <c r="S54" i="4" s="1"/>
  <c r="K53" i="4"/>
  <c r="L53" i="4" s="1"/>
  <c r="M53" i="4" s="1"/>
  <c r="N53" i="4" s="1"/>
  <c r="O53" i="4" s="1"/>
  <c r="P53" i="4" s="1"/>
  <c r="Q53" i="4" s="1"/>
  <c r="R53" i="4" s="1"/>
  <c r="S53" i="4" s="1"/>
  <c r="K52" i="4"/>
  <c r="L52" i="4" s="1"/>
  <c r="M52" i="4" s="1"/>
  <c r="N52" i="4" s="1"/>
  <c r="O52" i="4" s="1"/>
  <c r="P52" i="4" s="1"/>
  <c r="Q52" i="4" s="1"/>
  <c r="R52" i="4" s="1"/>
  <c r="S52" i="4" s="1"/>
  <c r="K51" i="4"/>
  <c r="L51" i="4" s="1"/>
  <c r="M51" i="4" s="1"/>
  <c r="N51" i="4" s="1"/>
  <c r="O51" i="4" s="1"/>
  <c r="P51" i="4" s="1"/>
  <c r="Q51" i="4" s="1"/>
  <c r="R51" i="4" s="1"/>
  <c r="S51" i="4" s="1"/>
  <c r="K50" i="4"/>
  <c r="L50" i="4" s="1"/>
  <c r="M50" i="4" s="1"/>
  <c r="N50" i="4" s="1"/>
  <c r="O50" i="4" s="1"/>
  <c r="P50" i="4" s="1"/>
  <c r="Q50" i="4" s="1"/>
  <c r="R50" i="4" s="1"/>
  <c r="S50" i="4" s="1"/>
  <c r="K49" i="4"/>
  <c r="L49" i="4" s="1"/>
  <c r="M49" i="4" s="1"/>
  <c r="N49" i="4" s="1"/>
  <c r="O49" i="4" s="1"/>
  <c r="P49" i="4" s="1"/>
  <c r="Q49" i="4" s="1"/>
  <c r="R49" i="4" s="1"/>
  <c r="S49" i="4" s="1"/>
  <c r="K48" i="4"/>
  <c r="L48" i="4" s="1"/>
  <c r="M48" i="4" s="1"/>
  <c r="N48" i="4" s="1"/>
  <c r="O48" i="4" s="1"/>
  <c r="P48" i="4" s="1"/>
  <c r="Q48" i="4" s="1"/>
  <c r="R48" i="4" s="1"/>
  <c r="S48" i="4" s="1"/>
  <c r="K47" i="4"/>
  <c r="L47" i="4" s="1"/>
  <c r="M47" i="4" s="1"/>
  <c r="N47" i="4" s="1"/>
  <c r="O47" i="4" s="1"/>
  <c r="P47" i="4" s="1"/>
  <c r="Q47" i="4" s="1"/>
  <c r="R47" i="4" s="1"/>
  <c r="S47" i="4" s="1"/>
  <c r="K46" i="4"/>
  <c r="L46" i="4" s="1"/>
  <c r="M46" i="4" s="1"/>
  <c r="N46" i="4" s="1"/>
  <c r="O46" i="4" s="1"/>
  <c r="P46" i="4" s="1"/>
  <c r="Q46" i="4" s="1"/>
  <c r="R46" i="4" s="1"/>
  <c r="S46" i="4" s="1"/>
  <c r="K45" i="4"/>
  <c r="L45" i="4" s="1"/>
  <c r="M45" i="4" s="1"/>
  <c r="N45" i="4" s="1"/>
  <c r="O45" i="4" s="1"/>
  <c r="P45" i="4" s="1"/>
  <c r="Q45" i="4" s="1"/>
  <c r="R45" i="4" s="1"/>
  <c r="S45" i="4" s="1"/>
  <c r="K44" i="4"/>
  <c r="L44" i="4" s="1"/>
  <c r="M44" i="4" s="1"/>
  <c r="N44" i="4" s="1"/>
  <c r="O44" i="4" s="1"/>
  <c r="P44" i="4" s="1"/>
  <c r="Q44" i="4" s="1"/>
  <c r="R44" i="4" s="1"/>
  <c r="S44" i="4" s="1"/>
  <c r="K43" i="4"/>
  <c r="L43" i="4" s="1"/>
  <c r="M43" i="4" s="1"/>
  <c r="N43" i="4" s="1"/>
  <c r="O43" i="4" s="1"/>
  <c r="P43" i="4" s="1"/>
  <c r="Q43" i="4" s="1"/>
  <c r="R43" i="4" s="1"/>
  <c r="S43" i="4" s="1"/>
  <c r="K42" i="4"/>
  <c r="L42" i="4" s="1"/>
  <c r="M42" i="4" s="1"/>
  <c r="N42" i="4" s="1"/>
  <c r="O42" i="4" s="1"/>
  <c r="P42" i="4" s="1"/>
  <c r="Q42" i="4" s="1"/>
  <c r="R42" i="4" s="1"/>
  <c r="S42" i="4" s="1"/>
  <c r="K41" i="4"/>
  <c r="L41" i="4" s="1"/>
  <c r="M41" i="4" s="1"/>
  <c r="N41" i="4" s="1"/>
  <c r="O41" i="4" s="1"/>
  <c r="P41" i="4" s="1"/>
  <c r="Q41" i="4" s="1"/>
  <c r="R41" i="4" s="1"/>
  <c r="S41" i="4" s="1"/>
  <c r="K367" i="6" l="1"/>
  <c r="L367" i="6" s="1"/>
  <c r="M367" i="6" s="1"/>
  <c r="N367" i="6" s="1"/>
  <c r="R367" i="6" s="1"/>
  <c r="S367" i="6" s="1"/>
  <c r="K366" i="6"/>
  <c r="L366" i="6" s="1"/>
  <c r="M366" i="6" s="1"/>
  <c r="N366" i="6" s="1"/>
  <c r="R366" i="6" s="1"/>
  <c r="S366" i="6" s="1"/>
  <c r="K365" i="6"/>
  <c r="L365" i="6" s="1"/>
  <c r="M365" i="6" s="1"/>
  <c r="N365" i="6" s="1"/>
  <c r="R365" i="6" s="1"/>
  <c r="S365" i="6" s="1"/>
  <c r="K364" i="6"/>
  <c r="L364" i="6" s="1"/>
  <c r="M364" i="6" s="1"/>
  <c r="N364" i="6" s="1"/>
  <c r="R364" i="6" s="1"/>
  <c r="S364" i="6" s="1"/>
  <c r="K1121" i="5"/>
  <c r="L1121" i="5" s="1"/>
  <c r="M1121" i="5" s="1"/>
  <c r="N1121" i="5" s="1"/>
  <c r="R1121" i="5" s="1"/>
  <c r="S1121" i="5" s="1"/>
  <c r="K1120" i="5"/>
  <c r="L1120" i="5" s="1"/>
  <c r="M1120" i="5" s="1"/>
  <c r="N1120" i="5" s="1"/>
  <c r="R1120" i="5" s="1"/>
  <c r="S1120" i="5" s="1"/>
  <c r="K1119" i="5"/>
  <c r="L1119" i="5" s="1"/>
  <c r="M1119" i="5" s="1"/>
  <c r="N1119" i="5" s="1"/>
  <c r="R1119" i="5" s="1"/>
  <c r="S1119" i="5" s="1"/>
  <c r="K1118" i="5"/>
  <c r="L1118" i="5" s="1"/>
  <c r="M1118" i="5" s="1"/>
  <c r="N1118" i="5" s="1"/>
  <c r="R1118" i="5" s="1"/>
  <c r="S1118" i="5" s="1"/>
  <c r="K1117" i="5"/>
  <c r="L1117" i="5" s="1"/>
  <c r="M1117" i="5" s="1"/>
  <c r="N1117" i="5" s="1"/>
  <c r="R1117" i="5" s="1"/>
  <c r="S1117" i="5" s="1"/>
  <c r="K1116" i="5"/>
  <c r="L1116" i="5" s="1"/>
  <c r="M1116" i="5" s="1"/>
  <c r="N1116" i="5" s="1"/>
  <c r="R1116" i="5" s="1"/>
  <c r="S1116" i="5" s="1"/>
  <c r="K1115" i="5"/>
  <c r="L1115" i="5" s="1"/>
  <c r="M1115" i="5" s="1"/>
  <c r="N1115" i="5" s="1"/>
  <c r="R1115" i="5" s="1"/>
  <c r="S1115" i="5" s="1"/>
  <c r="K1114" i="5"/>
  <c r="L1114" i="5" s="1"/>
  <c r="M1114" i="5" s="1"/>
  <c r="N1114" i="5" s="1"/>
  <c r="R1114" i="5" s="1"/>
  <c r="S1114" i="5" s="1"/>
  <c r="K1113" i="5"/>
  <c r="L1113" i="5" s="1"/>
  <c r="M1113" i="5" s="1"/>
  <c r="N1113" i="5" s="1"/>
  <c r="R1113" i="5" s="1"/>
  <c r="S1113" i="5" s="1"/>
  <c r="K1112" i="5"/>
  <c r="L1112" i="5" s="1"/>
  <c r="M1112" i="5" s="1"/>
  <c r="N1112" i="5" s="1"/>
  <c r="R1112" i="5" s="1"/>
  <c r="S1112" i="5" s="1"/>
  <c r="K1111" i="5"/>
  <c r="L1111" i="5" s="1"/>
  <c r="M1111" i="5" s="1"/>
  <c r="N1111" i="5" s="1"/>
  <c r="R1111" i="5" s="1"/>
  <c r="S1111" i="5" s="1"/>
  <c r="K1110" i="5"/>
  <c r="L1110" i="5" s="1"/>
  <c r="M1110" i="5" s="1"/>
  <c r="N1110" i="5" s="1"/>
  <c r="R1110" i="5" s="1"/>
  <c r="S1110" i="5" s="1"/>
  <c r="K1109" i="5"/>
  <c r="L1109" i="5" s="1"/>
  <c r="M1109" i="5" s="1"/>
  <c r="N1109" i="5" s="1"/>
  <c r="R1109" i="5" s="1"/>
  <c r="S1109" i="5" s="1"/>
  <c r="K1108" i="5"/>
  <c r="L1108" i="5" s="1"/>
  <c r="M1108" i="5" s="1"/>
  <c r="N1108" i="5" s="1"/>
  <c r="R1108" i="5" s="1"/>
  <c r="S1108" i="5" s="1"/>
  <c r="K1107" i="5"/>
  <c r="L1107" i="5" s="1"/>
  <c r="M1107" i="5" s="1"/>
  <c r="N1107" i="5" s="1"/>
  <c r="R1107" i="5" s="1"/>
  <c r="S1107" i="5" s="1"/>
  <c r="K383" i="4"/>
  <c r="L383" i="4" s="1"/>
  <c r="M383" i="4" s="1"/>
  <c r="N383" i="4" s="1"/>
  <c r="O383" i="4" s="1"/>
  <c r="P383" i="4" s="1"/>
  <c r="Q383" i="4" s="1"/>
  <c r="R383" i="4" s="1"/>
  <c r="S383" i="4" s="1"/>
  <c r="K382" i="4"/>
  <c r="L382" i="4" s="1"/>
  <c r="M382" i="4" s="1"/>
  <c r="N382" i="4" s="1"/>
  <c r="O382" i="4" s="1"/>
  <c r="P382" i="4" s="1"/>
  <c r="Q382" i="4" s="1"/>
  <c r="R382" i="4" s="1"/>
  <c r="S382" i="4" s="1"/>
  <c r="K381" i="4"/>
  <c r="L381" i="4" s="1"/>
  <c r="M381" i="4" s="1"/>
  <c r="N381" i="4" s="1"/>
  <c r="O381" i="4" s="1"/>
  <c r="P381" i="4" s="1"/>
  <c r="Q381" i="4" s="1"/>
  <c r="R381" i="4" s="1"/>
  <c r="S381" i="4" s="1"/>
  <c r="K380" i="4"/>
  <c r="L380" i="4" s="1"/>
  <c r="M380" i="4" s="1"/>
  <c r="N380" i="4" s="1"/>
  <c r="O380" i="4" s="1"/>
  <c r="P380" i="4" s="1"/>
  <c r="Q380" i="4" s="1"/>
  <c r="R380" i="4" s="1"/>
  <c r="S380" i="4" s="1"/>
  <c r="K379" i="4"/>
  <c r="L379" i="4" s="1"/>
  <c r="M379" i="4" s="1"/>
  <c r="N379" i="4" s="1"/>
  <c r="O379" i="4" s="1"/>
  <c r="P379" i="4" s="1"/>
  <c r="Q379" i="4" s="1"/>
  <c r="R379" i="4" s="1"/>
  <c r="S379" i="4" s="1"/>
  <c r="K378" i="4"/>
  <c r="L378" i="4" s="1"/>
  <c r="M378" i="4" s="1"/>
  <c r="N378" i="4" s="1"/>
  <c r="O378" i="4" s="1"/>
  <c r="P378" i="4" s="1"/>
  <c r="Q378" i="4" s="1"/>
  <c r="R378" i="4" s="1"/>
  <c r="S378" i="4" s="1"/>
  <c r="K377" i="4"/>
  <c r="L377" i="4" s="1"/>
  <c r="M377" i="4" s="1"/>
  <c r="N377" i="4" s="1"/>
  <c r="O377" i="4" s="1"/>
  <c r="P377" i="4" s="1"/>
  <c r="Q377" i="4" s="1"/>
  <c r="R377" i="4" s="1"/>
  <c r="S377" i="4" s="1"/>
  <c r="K376" i="4"/>
  <c r="L376" i="4" s="1"/>
  <c r="M376" i="4" s="1"/>
  <c r="N376" i="4" s="1"/>
  <c r="O376" i="4" s="1"/>
  <c r="P376" i="4" s="1"/>
  <c r="Q376" i="4" s="1"/>
  <c r="R376" i="4" s="1"/>
  <c r="S376" i="4" s="1"/>
  <c r="K375" i="4"/>
  <c r="L375" i="4" s="1"/>
  <c r="M375" i="4" s="1"/>
  <c r="N375" i="4" s="1"/>
  <c r="R375" i="4" s="1"/>
  <c r="S375" i="4" s="1"/>
  <c r="K374" i="4"/>
  <c r="L374" i="4" s="1"/>
  <c r="M374" i="4" s="1"/>
  <c r="N374" i="4" s="1"/>
  <c r="O374" i="4" s="1"/>
  <c r="P374" i="4" s="1"/>
  <c r="Q374" i="4" s="1"/>
  <c r="R374" i="4" s="1"/>
  <c r="S374" i="4" s="1"/>
  <c r="K373" i="4"/>
  <c r="L373" i="4" s="1"/>
  <c r="M373" i="4" s="1"/>
  <c r="N373" i="4" s="1"/>
  <c r="O373" i="4" s="1"/>
  <c r="P373" i="4" s="1"/>
  <c r="Q373" i="4" s="1"/>
  <c r="R373" i="4" s="1"/>
  <c r="S373" i="4" s="1"/>
  <c r="K372" i="4"/>
  <c r="L372" i="4" s="1"/>
  <c r="M372" i="4" s="1"/>
  <c r="N372" i="4" s="1"/>
  <c r="O372" i="4" s="1"/>
  <c r="P372" i="4" s="1"/>
  <c r="Q372" i="4" s="1"/>
  <c r="R372" i="4" s="1"/>
  <c r="S372" i="4" s="1"/>
  <c r="K371" i="4"/>
  <c r="L371" i="4" s="1"/>
  <c r="M371" i="4" s="1"/>
  <c r="N371" i="4" s="1"/>
  <c r="O371" i="4" s="1"/>
  <c r="P371" i="4" s="1"/>
  <c r="Q371" i="4" s="1"/>
  <c r="R371" i="4" s="1"/>
  <c r="S371" i="4" s="1"/>
  <c r="K370" i="4"/>
  <c r="L370" i="4" s="1"/>
  <c r="M370" i="4" s="1"/>
  <c r="N370" i="4" s="1"/>
  <c r="R370" i="4" s="1"/>
  <c r="S370" i="4" s="1"/>
  <c r="K1105" i="5" l="1"/>
  <c r="L1105" i="5" s="1"/>
  <c r="M1105" i="5" s="1"/>
  <c r="N1105" i="5" s="1"/>
  <c r="R1105" i="5" s="1"/>
  <c r="S1105" i="5" s="1"/>
  <c r="K327" i="4"/>
  <c r="L327" i="4" s="1"/>
  <c r="M327" i="4" s="1"/>
  <c r="N327" i="4" s="1"/>
  <c r="O327" i="4" s="1"/>
  <c r="P327" i="4" s="1"/>
  <c r="Q327" i="4" s="1"/>
  <c r="R327" i="4" s="1"/>
  <c r="K20" i="7" l="1"/>
  <c r="L20" i="7" s="1"/>
  <c r="M20" i="7" s="1"/>
  <c r="N20" i="7" s="1"/>
  <c r="R20" i="7" s="1"/>
  <c r="K19" i="7"/>
  <c r="L19" i="7" s="1"/>
  <c r="M19" i="7" s="1"/>
  <c r="N19" i="7" s="1"/>
  <c r="R19" i="7" s="1"/>
  <c r="K18" i="7"/>
  <c r="L18" i="7" s="1"/>
  <c r="M18" i="7" s="1"/>
  <c r="N18" i="7" s="1"/>
  <c r="R18" i="7" s="1"/>
  <c r="K354" i="6"/>
  <c r="L354" i="6" s="1"/>
  <c r="M354" i="6" s="1"/>
  <c r="N354" i="6" s="1"/>
  <c r="R354" i="6" s="1"/>
  <c r="S354" i="6" s="1"/>
  <c r="K353" i="6"/>
  <c r="L353" i="6" s="1"/>
  <c r="M353" i="6" s="1"/>
  <c r="N353" i="6" s="1"/>
  <c r="R353" i="6" s="1"/>
  <c r="S353" i="6" s="1"/>
  <c r="K352" i="6"/>
  <c r="L352" i="6" s="1"/>
  <c r="M352" i="6" s="1"/>
  <c r="N352" i="6" s="1"/>
  <c r="R352" i="6" s="1"/>
  <c r="S352" i="6" s="1"/>
  <c r="K351" i="6"/>
  <c r="L351" i="6" s="1"/>
  <c r="M351" i="6" s="1"/>
  <c r="N351" i="6" s="1"/>
  <c r="R351" i="6" s="1"/>
  <c r="S351" i="6" s="1"/>
  <c r="K350" i="6"/>
  <c r="L350" i="6" s="1"/>
  <c r="M350" i="6" s="1"/>
  <c r="N350" i="6" s="1"/>
  <c r="R350" i="6" s="1"/>
  <c r="S350" i="6" s="1"/>
  <c r="K349" i="6"/>
  <c r="L349" i="6" s="1"/>
  <c r="M349" i="6" s="1"/>
  <c r="N349" i="6" s="1"/>
  <c r="R349" i="6" s="1"/>
  <c r="S349" i="6" s="1"/>
  <c r="K348" i="6"/>
  <c r="L348" i="6" s="1"/>
  <c r="M348" i="6" s="1"/>
  <c r="N348" i="6" s="1"/>
  <c r="R348" i="6" s="1"/>
  <c r="S348" i="6" s="1"/>
  <c r="K347" i="6"/>
  <c r="L347" i="6" s="1"/>
  <c r="M347" i="6" s="1"/>
  <c r="N347" i="6" s="1"/>
  <c r="R347" i="6" s="1"/>
  <c r="S347" i="6" s="1"/>
  <c r="K346" i="6"/>
  <c r="L346" i="6" s="1"/>
  <c r="M346" i="6" s="1"/>
  <c r="N346" i="6" s="1"/>
  <c r="R346" i="6" s="1"/>
  <c r="S346" i="6" s="1"/>
  <c r="K345" i="6"/>
  <c r="L345" i="6" s="1"/>
  <c r="M345" i="6" s="1"/>
  <c r="N345" i="6" s="1"/>
  <c r="R345" i="6" s="1"/>
  <c r="S345" i="6" s="1"/>
  <c r="K344" i="6"/>
  <c r="L344" i="6" s="1"/>
  <c r="M344" i="6" s="1"/>
  <c r="N344" i="6" s="1"/>
  <c r="R344" i="6" s="1"/>
  <c r="S344" i="6" s="1"/>
  <c r="K343" i="6"/>
  <c r="L343" i="6" s="1"/>
  <c r="M343" i="6" s="1"/>
  <c r="N343" i="6" s="1"/>
  <c r="R343" i="6" s="1"/>
  <c r="S343" i="6" s="1"/>
  <c r="K342" i="6"/>
  <c r="L342" i="6" s="1"/>
  <c r="M342" i="6" s="1"/>
  <c r="N342" i="6" s="1"/>
  <c r="R342" i="6" s="1"/>
  <c r="S342" i="6" s="1"/>
  <c r="K341" i="6"/>
  <c r="L341" i="6" s="1"/>
  <c r="M341" i="6" s="1"/>
  <c r="N341" i="6" s="1"/>
  <c r="R341" i="6" s="1"/>
  <c r="S341" i="6" s="1"/>
  <c r="K1102" i="5"/>
  <c r="L1102" i="5" s="1"/>
  <c r="M1102" i="5" s="1"/>
  <c r="N1102" i="5" s="1"/>
  <c r="R1102" i="5" s="1"/>
  <c r="S1102" i="5" s="1"/>
  <c r="K1101" i="5"/>
  <c r="L1101" i="5" s="1"/>
  <c r="M1101" i="5" s="1"/>
  <c r="N1101" i="5" s="1"/>
  <c r="R1101" i="5" s="1"/>
  <c r="S1101" i="5" s="1"/>
  <c r="K1100" i="5"/>
  <c r="L1100" i="5" s="1"/>
  <c r="M1100" i="5" s="1"/>
  <c r="N1100" i="5" s="1"/>
  <c r="R1100" i="5" s="1"/>
  <c r="S1100" i="5" s="1"/>
  <c r="K1099" i="5"/>
  <c r="L1099" i="5" s="1"/>
  <c r="M1099" i="5" s="1"/>
  <c r="N1099" i="5" s="1"/>
  <c r="R1099" i="5" s="1"/>
  <c r="S1099" i="5" s="1"/>
  <c r="K1098" i="5"/>
  <c r="L1098" i="5" s="1"/>
  <c r="M1098" i="5" s="1"/>
  <c r="N1098" i="5" s="1"/>
  <c r="R1098" i="5" s="1"/>
  <c r="S1098" i="5" s="1"/>
  <c r="K1097" i="5"/>
  <c r="L1097" i="5" s="1"/>
  <c r="M1097" i="5" s="1"/>
  <c r="N1097" i="5" s="1"/>
  <c r="R1097" i="5" s="1"/>
  <c r="S1097" i="5" s="1"/>
  <c r="K1096" i="5"/>
  <c r="L1096" i="5" s="1"/>
  <c r="M1096" i="5" s="1"/>
  <c r="N1096" i="5" s="1"/>
  <c r="R1096" i="5" s="1"/>
  <c r="S1096" i="5" s="1"/>
  <c r="K1095" i="5"/>
  <c r="L1095" i="5" s="1"/>
  <c r="M1095" i="5" s="1"/>
  <c r="N1095" i="5" s="1"/>
  <c r="R1095" i="5" s="1"/>
  <c r="S1095" i="5" s="1"/>
  <c r="K1094" i="5"/>
  <c r="L1094" i="5" s="1"/>
  <c r="M1094" i="5" s="1"/>
  <c r="N1094" i="5" s="1"/>
  <c r="R1094" i="5" s="1"/>
  <c r="S1094" i="5" s="1"/>
  <c r="K1093" i="5"/>
  <c r="L1093" i="5" s="1"/>
  <c r="M1093" i="5" s="1"/>
  <c r="N1093" i="5" s="1"/>
  <c r="R1093" i="5" s="1"/>
  <c r="S1093" i="5" s="1"/>
  <c r="K1092" i="5"/>
  <c r="L1092" i="5" s="1"/>
  <c r="M1092" i="5" s="1"/>
  <c r="N1092" i="5" s="1"/>
  <c r="R1092" i="5" s="1"/>
  <c r="S1092" i="5" s="1"/>
  <c r="K1091" i="5"/>
  <c r="L1091" i="5" s="1"/>
  <c r="M1091" i="5" s="1"/>
  <c r="N1091" i="5" s="1"/>
  <c r="R1091" i="5" s="1"/>
  <c r="S1091" i="5" s="1"/>
  <c r="K1090" i="5"/>
  <c r="L1090" i="5" s="1"/>
  <c r="M1090" i="5" s="1"/>
  <c r="N1090" i="5" s="1"/>
  <c r="R1090" i="5" s="1"/>
  <c r="S1090" i="5" s="1"/>
  <c r="K1089" i="5"/>
  <c r="L1089" i="5" s="1"/>
  <c r="M1089" i="5" s="1"/>
  <c r="N1089" i="5" s="1"/>
  <c r="R1089" i="5" s="1"/>
  <c r="S1089" i="5" s="1"/>
  <c r="K369" i="4"/>
  <c r="L369" i="4" s="1"/>
  <c r="M369" i="4" s="1"/>
  <c r="N369" i="4" s="1"/>
  <c r="O369" i="4" s="1"/>
  <c r="P369" i="4" s="1"/>
  <c r="Q369" i="4" s="1"/>
  <c r="R369" i="4" s="1"/>
  <c r="S369" i="4" s="1"/>
  <c r="K368" i="4"/>
  <c r="L368" i="4" s="1"/>
  <c r="M368" i="4" s="1"/>
  <c r="N368" i="4" s="1"/>
  <c r="O368" i="4" s="1"/>
  <c r="P368" i="4" s="1"/>
  <c r="Q368" i="4" s="1"/>
  <c r="R368" i="4" s="1"/>
  <c r="S368" i="4" s="1"/>
  <c r="K367" i="4"/>
  <c r="L367" i="4" s="1"/>
  <c r="M367" i="4" s="1"/>
  <c r="N367" i="4" s="1"/>
  <c r="O367" i="4" s="1"/>
  <c r="P367" i="4" s="1"/>
  <c r="Q367" i="4" s="1"/>
  <c r="R367" i="4" s="1"/>
  <c r="S367" i="4" s="1"/>
  <c r="K366" i="4"/>
  <c r="L366" i="4" s="1"/>
  <c r="M366" i="4" s="1"/>
  <c r="N366" i="4" s="1"/>
  <c r="O366" i="4" s="1"/>
  <c r="P366" i="4" s="1"/>
  <c r="Q366" i="4" s="1"/>
  <c r="R366" i="4" s="1"/>
  <c r="S366" i="4" s="1"/>
  <c r="K365" i="4"/>
  <c r="L365" i="4" s="1"/>
  <c r="M365" i="4" s="1"/>
  <c r="N365" i="4" s="1"/>
  <c r="O365" i="4" s="1"/>
  <c r="P365" i="4" s="1"/>
  <c r="Q365" i="4" s="1"/>
  <c r="R365" i="4" s="1"/>
  <c r="S365" i="4" s="1"/>
  <c r="K364" i="4"/>
  <c r="L364" i="4" s="1"/>
  <c r="M364" i="4" s="1"/>
  <c r="N364" i="4" s="1"/>
  <c r="O364" i="4" s="1"/>
  <c r="P364" i="4" s="1"/>
  <c r="Q364" i="4" s="1"/>
  <c r="R364" i="4" s="1"/>
  <c r="S364" i="4" s="1"/>
  <c r="K308" i="6" l="1"/>
  <c r="L308" i="6" s="1"/>
  <c r="M308" i="6" s="1"/>
  <c r="N308" i="6" s="1"/>
  <c r="R308" i="6" s="1"/>
  <c r="S308" i="6" s="1"/>
  <c r="K307" i="6"/>
  <c r="L307" i="6" s="1"/>
  <c r="M307" i="6" s="1"/>
  <c r="N307" i="6" s="1"/>
  <c r="R307" i="6" s="1"/>
  <c r="S307" i="6" s="1"/>
  <c r="K306" i="6"/>
  <c r="L306" i="6" s="1"/>
  <c r="M306" i="6" s="1"/>
  <c r="N306" i="6" s="1"/>
  <c r="R306" i="6" s="1"/>
  <c r="S306" i="6" s="1"/>
  <c r="K305" i="6"/>
  <c r="L305" i="6" s="1"/>
  <c r="M305" i="6" s="1"/>
  <c r="N305" i="6" s="1"/>
  <c r="R305" i="6" s="1"/>
  <c r="S305" i="6" s="1"/>
  <c r="K304" i="6"/>
  <c r="L304" i="6" s="1"/>
  <c r="M304" i="6" s="1"/>
  <c r="N304" i="6" s="1"/>
  <c r="R304" i="6" s="1"/>
  <c r="S304" i="6" s="1"/>
  <c r="K303" i="6"/>
  <c r="L303" i="6" s="1"/>
  <c r="M303" i="6" s="1"/>
  <c r="N303" i="6" s="1"/>
  <c r="R303" i="6" s="1"/>
  <c r="S303" i="6" s="1"/>
  <c r="K302" i="6"/>
  <c r="L302" i="6" s="1"/>
  <c r="M302" i="6" s="1"/>
  <c r="N302" i="6" s="1"/>
  <c r="R302" i="6" s="1"/>
  <c r="S302" i="6" s="1"/>
  <c r="K301" i="6"/>
  <c r="L301" i="6" s="1"/>
  <c r="M301" i="6" s="1"/>
  <c r="N301" i="6" s="1"/>
  <c r="R301" i="6" s="1"/>
  <c r="S301" i="6" s="1"/>
  <c r="K300" i="6"/>
  <c r="L300" i="6" s="1"/>
  <c r="M300" i="6" s="1"/>
  <c r="N300" i="6" s="1"/>
  <c r="R300" i="6" s="1"/>
  <c r="S300" i="6" s="1"/>
  <c r="K299" i="6"/>
  <c r="L299" i="6" s="1"/>
  <c r="M299" i="6" s="1"/>
  <c r="N299" i="6" s="1"/>
  <c r="R299" i="6" s="1"/>
  <c r="S299" i="6" s="1"/>
  <c r="K298" i="6"/>
  <c r="L298" i="6" s="1"/>
  <c r="M298" i="6" s="1"/>
  <c r="N298" i="6" s="1"/>
  <c r="R298" i="6" s="1"/>
  <c r="S298" i="6" s="1"/>
  <c r="K297" i="6"/>
  <c r="L297" i="6" s="1"/>
  <c r="M297" i="6" s="1"/>
  <c r="N297" i="6" s="1"/>
  <c r="R297" i="6" s="1"/>
  <c r="S297" i="6" s="1"/>
  <c r="K296" i="6"/>
  <c r="L296" i="6" s="1"/>
  <c r="M296" i="6" s="1"/>
  <c r="N296" i="6" s="1"/>
  <c r="R296" i="6" s="1"/>
  <c r="S296" i="6" s="1"/>
  <c r="K295" i="6"/>
  <c r="L295" i="6" s="1"/>
  <c r="M295" i="6" s="1"/>
  <c r="N295" i="6" s="1"/>
  <c r="R295" i="6" s="1"/>
  <c r="S295" i="6" s="1"/>
  <c r="I295" i="6"/>
  <c r="H295" i="6"/>
  <c r="K294" i="6"/>
  <c r="L294" i="6" s="1"/>
  <c r="M294" i="6" s="1"/>
  <c r="N294" i="6" s="1"/>
  <c r="R294" i="6" s="1"/>
  <c r="S294" i="6" s="1"/>
  <c r="K293" i="6"/>
  <c r="L293" i="6" s="1"/>
  <c r="M293" i="6" s="1"/>
  <c r="N293" i="6" s="1"/>
  <c r="R293" i="6" s="1"/>
  <c r="S293" i="6" s="1"/>
  <c r="K1045" i="5"/>
  <c r="L1045" i="5" s="1"/>
  <c r="M1045" i="5" s="1"/>
  <c r="N1045" i="5" s="1"/>
  <c r="R1045" i="5" s="1"/>
  <c r="S1045" i="5" s="1"/>
  <c r="I1045" i="5"/>
  <c r="H1045" i="5"/>
  <c r="K1044" i="5"/>
  <c r="L1044" i="5" s="1"/>
  <c r="M1044" i="5" s="1"/>
  <c r="N1044" i="5" s="1"/>
  <c r="R1044" i="5" s="1"/>
  <c r="S1044" i="5" s="1"/>
  <c r="K1043" i="5"/>
  <c r="L1043" i="5" s="1"/>
  <c r="M1043" i="5" s="1"/>
  <c r="N1043" i="5" s="1"/>
  <c r="R1043" i="5" s="1"/>
  <c r="S1043" i="5" s="1"/>
  <c r="K1042" i="5"/>
  <c r="L1042" i="5" s="1"/>
  <c r="M1042" i="5" s="1"/>
  <c r="N1042" i="5" s="1"/>
  <c r="R1042" i="5" s="1"/>
  <c r="S1042" i="5" s="1"/>
  <c r="K1041" i="5"/>
  <c r="L1041" i="5" s="1"/>
  <c r="M1041" i="5" s="1"/>
  <c r="N1041" i="5" s="1"/>
  <c r="R1041" i="5" s="1"/>
  <c r="S1041" i="5" s="1"/>
  <c r="K1040" i="5"/>
  <c r="L1040" i="5" s="1"/>
  <c r="M1040" i="5" s="1"/>
  <c r="N1040" i="5" s="1"/>
  <c r="R1040" i="5" s="1"/>
  <c r="S1040" i="5" s="1"/>
  <c r="K1039" i="5"/>
  <c r="L1039" i="5" s="1"/>
  <c r="M1039" i="5" s="1"/>
  <c r="N1039" i="5" s="1"/>
  <c r="R1039" i="5" s="1"/>
  <c r="S1039" i="5" s="1"/>
  <c r="K1038" i="5"/>
  <c r="L1038" i="5" s="1"/>
  <c r="M1038" i="5" s="1"/>
  <c r="N1038" i="5" s="1"/>
  <c r="R1038" i="5" s="1"/>
  <c r="S1038" i="5" s="1"/>
  <c r="K1037" i="5"/>
  <c r="L1037" i="5" s="1"/>
  <c r="M1037" i="5" s="1"/>
  <c r="N1037" i="5" s="1"/>
  <c r="R1037" i="5" s="1"/>
  <c r="S1037" i="5" s="1"/>
  <c r="K1036" i="5"/>
  <c r="L1036" i="5" s="1"/>
  <c r="M1036" i="5" s="1"/>
  <c r="N1036" i="5" s="1"/>
  <c r="R1036" i="5" s="1"/>
  <c r="S1036" i="5" s="1"/>
  <c r="K1035" i="5"/>
  <c r="L1035" i="5" s="1"/>
  <c r="M1035" i="5" s="1"/>
  <c r="N1035" i="5" s="1"/>
  <c r="R1035" i="5" s="1"/>
  <c r="S1035" i="5" s="1"/>
  <c r="K1034" i="5"/>
  <c r="L1034" i="5" s="1"/>
  <c r="M1034" i="5" s="1"/>
  <c r="N1034" i="5" s="1"/>
  <c r="R1034" i="5" s="1"/>
  <c r="S1034" i="5" s="1"/>
  <c r="K1033" i="5"/>
  <c r="L1033" i="5" s="1"/>
  <c r="M1033" i="5" s="1"/>
  <c r="N1033" i="5" s="1"/>
  <c r="K1032" i="5"/>
  <c r="L1032" i="5" s="1"/>
  <c r="M1032" i="5" s="1"/>
  <c r="N1032" i="5" s="1"/>
  <c r="R1032" i="5" s="1"/>
  <c r="S1032" i="5" s="1"/>
  <c r="K1031" i="5"/>
  <c r="L1031" i="5" s="1"/>
  <c r="M1031" i="5" s="1"/>
  <c r="N1031" i="5" s="1"/>
  <c r="R1031" i="5" s="1"/>
  <c r="S1031" i="5" s="1"/>
  <c r="K1030" i="5"/>
  <c r="L1030" i="5" s="1"/>
  <c r="M1030" i="5" s="1"/>
  <c r="N1030" i="5" s="1"/>
  <c r="R1030" i="5" s="1"/>
  <c r="S1030" i="5" s="1"/>
  <c r="K1029" i="5"/>
  <c r="L1029" i="5" s="1"/>
  <c r="M1029" i="5" s="1"/>
  <c r="N1029" i="5" s="1"/>
  <c r="R1029" i="5" s="1"/>
  <c r="S1029" i="5" s="1"/>
  <c r="K1028" i="5"/>
  <c r="L1028" i="5" s="1"/>
  <c r="M1028" i="5" s="1"/>
  <c r="N1028" i="5" s="1"/>
  <c r="R1028" i="5" s="1"/>
  <c r="S1028" i="5" s="1"/>
  <c r="K1027" i="5"/>
  <c r="L1027" i="5" s="1"/>
  <c r="M1027" i="5" s="1"/>
  <c r="N1027" i="5" s="1"/>
  <c r="R1027" i="5" s="1"/>
  <c r="S1027" i="5" s="1"/>
  <c r="K1026" i="5"/>
  <c r="L1026" i="5" s="1"/>
  <c r="M1026" i="5" s="1"/>
  <c r="N1026" i="5" s="1"/>
  <c r="R1026" i="5" s="1"/>
  <c r="S1026" i="5" s="1"/>
  <c r="K1025" i="5"/>
  <c r="L1025" i="5" s="1"/>
  <c r="M1025" i="5" s="1"/>
  <c r="N1025" i="5" s="1"/>
  <c r="R1025" i="5" s="1"/>
  <c r="S1025" i="5" s="1"/>
  <c r="K1024" i="5"/>
  <c r="L1024" i="5" s="1"/>
  <c r="M1024" i="5" s="1"/>
  <c r="N1024" i="5" s="1"/>
  <c r="R1024" i="5" s="1"/>
  <c r="S1024" i="5" s="1"/>
  <c r="K1023" i="5"/>
  <c r="L1023" i="5" s="1"/>
  <c r="M1023" i="5" s="1"/>
  <c r="N1023" i="5" s="1"/>
  <c r="R1023" i="5" s="1"/>
  <c r="S1023" i="5" s="1"/>
  <c r="K1022" i="5"/>
  <c r="L1022" i="5" s="1"/>
  <c r="M1022" i="5" s="1"/>
  <c r="N1022" i="5" s="1"/>
  <c r="R1022" i="5" s="1"/>
  <c r="S1022" i="5" s="1"/>
  <c r="K1021" i="5"/>
  <c r="L1021" i="5" s="1"/>
  <c r="M1021" i="5" s="1"/>
  <c r="N1021" i="5" s="1"/>
  <c r="R1021" i="5" s="1"/>
  <c r="S1021" i="5" s="1"/>
  <c r="K1020" i="5"/>
  <c r="L1020" i="5" s="1"/>
  <c r="M1020" i="5" s="1"/>
  <c r="N1020" i="5" s="1"/>
  <c r="R1020" i="5" s="1"/>
  <c r="S1020" i="5" s="1"/>
  <c r="K1019" i="5"/>
  <c r="L1019" i="5" s="1"/>
  <c r="M1019" i="5" s="1"/>
  <c r="N1019" i="5" s="1"/>
  <c r="R1019" i="5" s="1"/>
  <c r="S1019" i="5" s="1"/>
  <c r="K1018" i="5"/>
  <c r="L1018" i="5" s="1"/>
  <c r="M1018" i="5" s="1"/>
  <c r="N1018" i="5" s="1"/>
  <c r="R1018" i="5" s="1"/>
  <c r="S1018" i="5" s="1"/>
  <c r="K1017" i="5"/>
  <c r="L1017" i="5" s="1"/>
  <c r="M1017" i="5" s="1"/>
  <c r="N1017" i="5" s="1"/>
  <c r="R1017" i="5" s="1"/>
  <c r="S1017" i="5" s="1"/>
  <c r="K1016" i="5"/>
  <c r="L1016" i="5" s="1"/>
  <c r="M1016" i="5" s="1"/>
  <c r="N1016" i="5" s="1"/>
  <c r="R1016" i="5" s="1"/>
  <c r="S1016" i="5" s="1"/>
  <c r="K1015" i="5"/>
  <c r="L1015" i="5" s="1"/>
  <c r="M1015" i="5" s="1"/>
  <c r="N1015" i="5" s="1"/>
  <c r="R1015" i="5" s="1"/>
  <c r="S1015" i="5" s="1"/>
  <c r="K1014" i="5"/>
  <c r="L1014" i="5" s="1"/>
  <c r="M1014" i="5" s="1"/>
  <c r="N1014" i="5" s="1"/>
  <c r="R1014" i="5" s="1"/>
  <c r="S1014" i="5" s="1"/>
  <c r="K1013" i="5"/>
  <c r="L1013" i="5" s="1"/>
  <c r="M1013" i="5" s="1"/>
  <c r="N1013" i="5" s="1"/>
  <c r="R1013" i="5" s="1"/>
  <c r="S1013" i="5" s="1"/>
  <c r="K1012" i="5"/>
  <c r="L1012" i="5" s="1"/>
  <c r="M1012" i="5" s="1"/>
  <c r="N1012" i="5" s="1"/>
  <c r="R1012" i="5" s="1"/>
  <c r="S1012" i="5" s="1"/>
  <c r="K1011" i="5"/>
  <c r="L1011" i="5" s="1"/>
  <c r="M1011" i="5" s="1"/>
  <c r="N1011" i="5" s="1"/>
  <c r="R1011" i="5" s="1"/>
  <c r="S1011" i="5" s="1"/>
  <c r="K1010" i="5"/>
  <c r="L1010" i="5" s="1"/>
  <c r="M1010" i="5" s="1"/>
  <c r="N1010" i="5" s="1"/>
  <c r="R1010" i="5" s="1"/>
  <c r="S1010" i="5" s="1"/>
  <c r="K1009" i="5"/>
  <c r="L1009" i="5" s="1"/>
  <c r="M1009" i="5" s="1"/>
  <c r="N1009" i="5" s="1"/>
  <c r="R1009" i="5" s="1"/>
  <c r="S1009" i="5" s="1"/>
  <c r="K1008" i="5"/>
  <c r="L1008" i="5" s="1"/>
  <c r="M1008" i="5" s="1"/>
  <c r="N1008" i="5" s="1"/>
  <c r="R1008" i="5" s="1"/>
  <c r="S1008" i="5" s="1"/>
  <c r="K1007" i="5"/>
  <c r="L1007" i="5" s="1"/>
  <c r="M1007" i="5" s="1"/>
  <c r="N1007" i="5" s="1"/>
  <c r="R1007" i="5" s="1"/>
  <c r="S1007" i="5" s="1"/>
  <c r="K1006" i="5"/>
  <c r="L1006" i="5" s="1"/>
  <c r="M1006" i="5" s="1"/>
  <c r="N1006" i="5" s="1"/>
  <c r="R1006" i="5" s="1"/>
  <c r="S1006" i="5" s="1"/>
  <c r="K1005" i="5"/>
  <c r="L1005" i="5" s="1"/>
  <c r="M1005" i="5" s="1"/>
  <c r="N1005" i="5" s="1"/>
  <c r="R1005" i="5" s="1"/>
  <c r="S1005" i="5" s="1"/>
  <c r="K1004" i="5"/>
  <c r="L1004" i="5" s="1"/>
  <c r="M1004" i="5" s="1"/>
  <c r="N1004" i="5" s="1"/>
  <c r="R1004" i="5" s="1"/>
  <c r="S1004" i="5" s="1"/>
  <c r="K1003" i="5"/>
  <c r="L1003" i="5" s="1"/>
  <c r="M1003" i="5" s="1"/>
  <c r="N1003" i="5" s="1"/>
  <c r="R1003" i="5" s="1"/>
  <c r="S1003" i="5" s="1"/>
  <c r="K1002" i="5"/>
  <c r="L1002" i="5" s="1"/>
  <c r="M1002" i="5" s="1"/>
  <c r="N1002" i="5" s="1"/>
  <c r="R1002" i="5" s="1"/>
  <c r="S1002" i="5" s="1"/>
  <c r="K1001" i="5"/>
  <c r="L1001" i="5" s="1"/>
  <c r="M1001" i="5" s="1"/>
  <c r="N1001" i="5" s="1"/>
  <c r="R1001" i="5" s="1"/>
  <c r="S1001" i="5" s="1"/>
  <c r="K1000" i="5"/>
  <c r="L1000" i="5" s="1"/>
  <c r="M1000" i="5" s="1"/>
  <c r="N1000" i="5" s="1"/>
  <c r="R1000" i="5" s="1"/>
  <c r="S1000" i="5" s="1"/>
  <c r="K999" i="5"/>
  <c r="L999" i="5" s="1"/>
  <c r="M999" i="5" s="1"/>
  <c r="N999" i="5" s="1"/>
  <c r="R999" i="5" s="1"/>
  <c r="S999" i="5" s="1"/>
  <c r="K998" i="5"/>
  <c r="L998" i="5" s="1"/>
  <c r="M998" i="5" s="1"/>
  <c r="N998" i="5" s="1"/>
  <c r="R998" i="5" s="1"/>
  <c r="S998" i="5" s="1"/>
  <c r="K997" i="5"/>
  <c r="L997" i="5" s="1"/>
  <c r="M997" i="5" s="1"/>
  <c r="N997" i="5" s="1"/>
  <c r="R997" i="5" s="1"/>
  <c r="S997" i="5" s="1"/>
  <c r="K996" i="5"/>
  <c r="L996" i="5" s="1"/>
  <c r="M996" i="5" s="1"/>
  <c r="N996" i="5" s="1"/>
  <c r="R996" i="5" s="1"/>
  <c r="S996" i="5" s="1"/>
  <c r="K995" i="5"/>
  <c r="L995" i="5" s="1"/>
  <c r="M995" i="5" s="1"/>
  <c r="N995" i="5" s="1"/>
  <c r="R995" i="5" s="1"/>
  <c r="S995" i="5" s="1"/>
  <c r="K994" i="5"/>
  <c r="L994" i="5" s="1"/>
  <c r="M994" i="5" s="1"/>
  <c r="N994" i="5" s="1"/>
  <c r="R994" i="5" s="1"/>
  <c r="S994" i="5" s="1"/>
  <c r="K993" i="5"/>
  <c r="L993" i="5" s="1"/>
  <c r="M993" i="5" s="1"/>
  <c r="N993" i="5" s="1"/>
  <c r="R993" i="5" s="1"/>
  <c r="S993" i="5" s="1"/>
  <c r="K992" i="5"/>
  <c r="L992" i="5" s="1"/>
  <c r="M992" i="5" s="1"/>
  <c r="N992" i="5" s="1"/>
  <c r="R992" i="5" s="1"/>
  <c r="S992" i="5" s="1"/>
  <c r="K991" i="5"/>
  <c r="L991" i="5" s="1"/>
  <c r="M991" i="5" s="1"/>
  <c r="N991" i="5" s="1"/>
  <c r="R991" i="5" s="1"/>
  <c r="S991" i="5" s="1"/>
  <c r="K990" i="5"/>
  <c r="L990" i="5" s="1"/>
  <c r="M990" i="5" s="1"/>
  <c r="N990" i="5" s="1"/>
  <c r="R990" i="5" s="1"/>
  <c r="S990" i="5" s="1"/>
  <c r="K989" i="5"/>
  <c r="L989" i="5" s="1"/>
  <c r="M989" i="5" s="1"/>
  <c r="N989" i="5" s="1"/>
  <c r="R989" i="5" s="1"/>
  <c r="S989" i="5" s="1"/>
  <c r="K988" i="5"/>
  <c r="L988" i="5" s="1"/>
  <c r="M988" i="5" s="1"/>
  <c r="N988" i="5" s="1"/>
  <c r="R988" i="5" s="1"/>
  <c r="S988" i="5" s="1"/>
  <c r="K987" i="5"/>
  <c r="L987" i="5" s="1"/>
  <c r="M987" i="5" s="1"/>
  <c r="N987" i="5" s="1"/>
  <c r="R987" i="5" s="1"/>
  <c r="S987" i="5" s="1"/>
  <c r="K986" i="5"/>
  <c r="L986" i="5" s="1"/>
  <c r="M986" i="5" s="1"/>
  <c r="N986" i="5" s="1"/>
  <c r="R986" i="5" s="1"/>
  <c r="S986" i="5" s="1"/>
  <c r="K985" i="5"/>
  <c r="L985" i="5" s="1"/>
  <c r="M985" i="5" s="1"/>
  <c r="N985" i="5" s="1"/>
  <c r="R985" i="5" s="1"/>
  <c r="S985" i="5" s="1"/>
  <c r="K984" i="5"/>
  <c r="L984" i="5" s="1"/>
  <c r="M984" i="5" s="1"/>
  <c r="N984" i="5" s="1"/>
  <c r="R984" i="5" s="1"/>
  <c r="S984" i="5" s="1"/>
  <c r="K983" i="5"/>
  <c r="L983" i="5" s="1"/>
  <c r="M983" i="5" s="1"/>
  <c r="N983" i="5" s="1"/>
  <c r="R983" i="5" s="1"/>
  <c r="S983" i="5" s="1"/>
  <c r="K982" i="5"/>
  <c r="L982" i="5" s="1"/>
  <c r="M982" i="5" s="1"/>
  <c r="N982" i="5" s="1"/>
  <c r="R982" i="5" s="1"/>
  <c r="S982" i="5" s="1"/>
  <c r="K981" i="5"/>
  <c r="L981" i="5" s="1"/>
  <c r="M981" i="5" s="1"/>
  <c r="N981" i="5" s="1"/>
  <c r="R981" i="5" s="1"/>
  <c r="S981" i="5" s="1"/>
  <c r="K980" i="5"/>
  <c r="L980" i="5" s="1"/>
  <c r="M980" i="5" s="1"/>
  <c r="N980" i="5" s="1"/>
  <c r="R980" i="5" s="1"/>
  <c r="S980" i="5" s="1"/>
  <c r="K979" i="5"/>
  <c r="L979" i="5" s="1"/>
  <c r="M979" i="5" s="1"/>
  <c r="N979" i="5" s="1"/>
  <c r="R979" i="5" s="1"/>
  <c r="S979" i="5" s="1"/>
  <c r="K978" i="5"/>
  <c r="L978" i="5" s="1"/>
  <c r="M978" i="5" s="1"/>
  <c r="N978" i="5" s="1"/>
  <c r="R978" i="5" s="1"/>
  <c r="S978" i="5" s="1"/>
  <c r="K977" i="5"/>
  <c r="L977" i="5" s="1"/>
  <c r="M977" i="5" s="1"/>
  <c r="N977" i="5" s="1"/>
  <c r="R977" i="5" s="1"/>
  <c r="S977" i="5" s="1"/>
  <c r="I977" i="5"/>
  <c r="K976" i="5"/>
  <c r="L976" i="5" s="1"/>
  <c r="M976" i="5" s="1"/>
  <c r="N976" i="5" s="1"/>
  <c r="R976" i="5" s="1"/>
  <c r="S976" i="5" s="1"/>
  <c r="I976" i="5"/>
  <c r="K975" i="5"/>
  <c r="L975" i="5" s="1"/>
  <c r="M975" i="5" s="1"/>
  <c r="N975" i="5" s="1"/>
  <c r="R975" i="5" s="1"/>
  <c r="S975" i="5" s="1"/>
  <c r="I975" i="5"/>
  <c r="K974" i="5"/>
  <c r="L974" i="5" s="1"/>
  <c r="M974" i="5" s="1"/>
  <c r="N974" i="5" s="1"/>
  <c r="R974" i="5" s="1"/>
  <c r="S974" i="5" s="1"/>
  <c r="I974" i="5"/>
  <c r="K973" i="5"/>
  <c r="L973" i="5" s="1"/>
  <c r="M973" i="5" s="1"/>
  <c r="N973" i="5" s="1"/>
  <c r="R973" i="5" s="1"/>
  <c r="S973" i="5" s="1"/>
  <c r="K972" i="5"/>
  <c r="L972" i="5" s="1"/>
  <c r="M972" i="5" s="1"/>
  <c r="N972" i="5" s="1"/>
  <c r="R972" i="5" s="1"/>
  <c r="S972" i="5" s="1"/>
  <c r="I972" i="5"/>
  <c r="K971" i="5"/>
  <c r="L971" i="5" s="1"/>
  <c r="M971" i="5" s="1"/>
  <c r="N971" i="5" s="1"/>
  <c r="R971" i="5" s="1"/>
  <c r="S971" i="5" s="1"/>
  <c r="I971" i="5"/>
  <c r="K970" i="5"/>
  <c r="L970" i="5" s="1"/>
  <c r="M970" i="5" s="1"/>
  <c r="N970" i="5" s="1"/>
  <c r="R970" i="5" s="1"/>
  <c r="S970" i="5" s="1"/>
  <c r="K969" i="5"/>
  <c r="L969" i="5" s="1"/>
  <c r="M969" i="5" s="1"/>
  <c r="N969" i="5" s="1"/>
  <c r="R969" i="5" s="1"/>
  <c r="S969" i="5" s="1"/>
  <c r="I969" i="5"/>
  <c r="K968" i="5"/>
  <c r="L968" i="5" s="1"/>
  <c r="M968" i="5" s="1"/>
  <c r="N968" i="5" s="1"/>
  <c r="R968" i="5" s="1"/>
  <c r="S968" i="5" s="1"/>
  <c r="K967" i="5"/>
  <c r="L967" i="5" s="1"/>
  <c r="M967" i="5" s="1"/>
  <c r="N967" i="5" s="1"/>
  <c r="R967" i="5" s="1"/>
  <c r="S967" i="5" s="1"/>
  <c r="K966" i="5"/>
  <c r="L966" i="5" s="1"/>
  <c r="M966" i="5" s="1"/>
  <c r="N966" i="5" s="1"/>
  <c r="R966" i="5" s="1"/>
  <c r="S966" i="5" s="1"/>
  <c r="K965" i="5"/>
  <c r="L965" i="5" s="1"/>
  <c r="M965" i="5" s="1"/>
  <c r="N965" i="5" s="1"/>
  <c r="R965" i="5" s="1"/>
  <c r="S965" i="5" s="1"/>
  <c r="K964" i="5"/>
  <c r="L964" i="5" s="1"/>
  <c r="M964" i="5" s="1"/>
  <c r="N964" i="5" s="1"/>
  <c r="R964" i="5" s="1"/>
  <c r="S964" i="5" s="1"/>
  <c r="K963" i="5"/>
  <c r="L963" i="5" s="1"/>
  <c r="M963" i="5" s="1"/>
  <c r="N963" i="5" s="1"/>
  <c r="R963" i="5" s="1"/>
  <c r="S963" i="5" s="1"/>
  <c r="K962" i="5"/>
  <c r="L962" i="5" s="1"/>
  <c r="M962" i="5" s="1"/>
  <c r="N962" i="5" s="1"/>
  <c r="R962" i="5" s="1"/>
  <c r="S962" i="5" s="1"/>
  <c r="K961" i="5"/>
  <c r="L961" i="5" s="1"/>
  <c r="M961" i="5" s="1"/>
  <c r="N961" i="5" s="1"/>
  <c r="R961" i="5" s="1"/>
  <c r="S961" i="5" s="1"/>
  <c r="K960" i="5"/>
  <c r="L960" i="5" s="1"/>
  <c r="M960" i="5" s="1"/>
  <c r="N960" i="5" s="1"/>
  <c r="R960" i="5" s="1"/>
  <c r="S960" i="5" s="1"/>
  <c r="K959" i="5"/>
  <c r="L959" i="5" s="1"/>
  <c r="M959" i="5" s="1"/>
  <c r="N959" i="5" s="1"/>
  <c r="R959" i="5" s="1"/>
  <c r="S959" i="5" s="1"/>
  <c r="K958" i="5"/>
  <c r="L958" i="5" s="1"/>
  <c r="M958" i="5" s="1"/>
  <c r="N958" i="5" s="1"/>
  <c r="R958" i="5" s="1"/>
  <c r="S958" i="5" s="1"/>
  <c r="K957" i="5"/>
  <c r="L957" i="5" s="1"/>
  <c r="M957" i="5" s="1"/>
  <c r="N957" i="5" s="1"/>
  <c r="R957" i="5" s="1"/>
  <c r="S957" i="5" s="1"/>
  <c r="K956" i="5"/>
  <c r="L956" i="5" s="1"/>
  <c r="M956" i="5" s="1"/>
  <c r="N956" i="5" s="1"/>
  <c r="R956" i="5" s="1"/>
  <c r="S956" i="5" s="1"/>
  <c r="K955" i="5"/>
  <c r="L955" i="5" s="1"/>
  <c r="M955" i="5" s="1"/>
  <c r="N955" i="5" s="1"/>
  <c r="R955" i="5" s="1"/>
  <c r="S955" i="5" s="1"/>
  <c r="K954" i="5"/>
  <c r="L954" i="5" s="1"/>
  <c r="M954" i="5" s="1"/>
  <c r="N954" i="5" s="1"/>
  <c r="R954" i="5" s="1"/>
  <c r="S954" i="5" s="1"/>
  <c r="K953" i="5"/>
  <c r="L953" i="5" s="1"/>
  <c r="M953" i="5" s="1"/>
  <c r="N953" i="5" s="1"/>
  <c r="R953" i="5" s="1"/>
  <c r="S953" i="5" s="1"/>
  <c r="K952" i="5"/>
  <c r="L952" i="5" s="1"/>
  <c r="M952" i="5" s="1"/>
  <c r="N952" i="5" s="1"/>
  <c r="R952" i="5" s="1"/>
  <c r="S952" i="5" s="1"/>
  <c r="K951" i="5"/>
  <c r="L951" i="5" s="1"/>
  <c r="M951" i="5" s="1"/>
  <c r="N951" i="5" s="1"/>
  <c r="R951" i="5" s="1"/>
  <c r="S951" i="5" s="1"/>
  <c r="K950" i="5"/>
  <c r="L950" i="5" s="1"/>
  <c r="M950" i="5" s="1"/>
  <c r="N950" i="5" s="1"/>
  <c r="R950" i="5" s="1"/>
  <c r="S950" i="5" s="1"/>
  <c r="K949" i="5"/>
  <c r="L949" i="5" s="1"/>
  <c r="M949" i="5" s="1"/>
  <c r="N949" i="5" s="1"/>
  <c r="R949" i="5" s="1"/>
  <c r="S949" i="5" s="1"/>
  <c r="K948" i="5"/>
  <c r="L948" i="5" s="1"/>
  <c r="M948" i="5" s="1"/>
  <c r="N948" i="5" s="1"/>
  <c r="R948" i="5" s="1"/>
  <c r="S948" i="5" s="1"/>
  <c r="K947" i="5"/>
  <c r="L947" i="5" s="1"/>
  <c r="M947" i="5" s="1"/>
  <c r="N947" i="5" s="1"/>
  <c r="R947" i="5" s="1"/>
  <c r="S947" i="5" s="1"/>
  <c r="K946" i="5"/>
  <c r="L946" i="5" s="1"/>
  <c r="M946" i="5" s="1"/>
  <c r="N946" i="5" s="1"/>
  <c r="R946" i="5" s="1"/>
  <c r="S946" i="5" s="1"/>
  <c r="K945" i="5"/>
  <c r="L945" i="5" s="1"/>
  <c r="M945" i="5" s="1"/>
  <c r="N945" i="5" s="1"/>
  <c r="R945" i="5" s="1"/>
  <c r="S945" i="5" s="1"/>
  <c r="K944" i="5"/>
  <c r="L944" i="5" s="1"/>
  <c r="M944" i="5" s="1"/>
  <c r="N944" i="5" s="1"/>
  <c r="R944" i="5" s="1"/>
  <c r="S944" i="5" s="1"/>
  <c r="K943" i="5"/>
  <c r="L943" i="5" s="1"/>
  <c r="M943" i="5" s="1"/>
  <c r="N943" i="5" s="1"/>
  <c r="R943" i="5" s="1"/>
  <c r="S943" i="5" s="1"/>
  <c r="K942" i="5"/>
  <c r="L942" i="5" s="1"/>
  <c r="M942" i="5" s="1"/>
  <c r="N942" i="5" s="1"/>
  <c r="R942" i="5" s="1"/>
  <c r="S942" i="5" s="1"/>
  <c r="K941" i="5"/>
  <c r="L941" i="5" s="1"/>
  <c r="M941" i="5" s="1"/>
  <c r="N941" i="5" s="1"/>
  <c r="R941" i="5" s="1"/>
  <c r="S941" i="5" s="1"/>
  <c r="K940" i="5"/>
  <c r="L940" i="5" s="1"/>
  <c r="M940" i="5" s="1"/>
  <c r="N940" i="5" s="1"/>
  <c r="R940" i="5" s="1"/>
  <c r="S940" i="5" s="1"/>
  <c r="K939" i="5"/>
  <c r="L939" i="5" s="1"/>
  <c r="M939" i="5" s="1"/>
  <c r="N939" i="5" s="1"/>
  <c r="R939" i="5" s="1"/>
  <c r="S939" i="5" s="1"/>
  <c r="K938" i="5"/>
  <c r="L938" i="5" s="1"/>
  <c r="M938" i="5" s="1"/>
  <c r="N938" i="5" s="1"/>
  <c r="R938" i="5" s="1"/>
  <c r="S938" i="5" s="1"/>
  <c r="K937" i="5"/>
  <c r="L937" i="5" s="1"/>
  <c r="M937" i="5" s="1"/>
  <c r="N937" i="5" s="1"/>
  <c r="R937" i="5" s="1"/>
  <c r="S937" i="5" s="1"/>
  <c r="K936" i="5"/>
  <c r="L936" i="5" s="1"/>
  <c r="M936" i="5" s="1"/>
  <c r="N936" i="5" s="1"/>
  <c r="R936" i="5" s="1"/>
  <c r="S936" i="5" s="1"/>
  <c r="K935" i="5"/>
  <c r="L935" i="5" s="1"/>
  <c r="M935" i="5" s="1"/>
  <c r="N935" i="5" s="1"/>
  <c r="R935" i="5" s="1"/>
  <c r="S935" i="5" s="1"/>
  <c r="K934" i="5"/>
  <c r="L934" i="5" s="1"/>
  <c r="M934" i="5" s="1"/>
  <c r="N934" i="5" s="1"/>
  <c r="R934" i="5" s="1"/>
  <c r="S934" i="5" s="1"/>
  <c r="K933" i="5"/>
  <c r="L933" i="5" s="1"/>
  <c r="M933" i="5" s="1"/>
  <c r="N933" i="5" s="1"/>
  <c r="R933" i="5" s="1"/>
  <c r="S933" i="5" s="1"/>
  <c r="K932" i="5"/>
  <c r="L932" i="5" s="1"/>
  <c r="M932" i="5" s="1"/>
  <c r="N932" i="5" s="1"/>
  <c r="R932" i="5" s="1"/>
  <c r="S932" i="5" s="1"/>
  <c r="K931" i="5"/>
  <c r="L931" i="5" s="1"/>
  <c r="M931" i="5" s="1"/>
  <c r="N931" i="5" s="1"/>
  <c r="R931" i="5" s="1"/>
  <c r="S931" i="5" s="1"/>
  <c r="K930" i="5"/>
  <c r="L930" i="5" s="1"/>
  <c r="M930" i="5" s="1"/>
  <c r="N930" i="5" s="1"/>
  <c r="R930" i="5" s="1"/>
  <c r="S930" i="5" s="1"/>
  <c r="K929" i="5"/>
  <c r="L929" i="5" s="1"/>
  <c r="M929" i="5" s="1"/>
  <c r="N929" i="5" s="1"/>
  <c r="R929" i="5" s="1"/>
  <c r="S929" i="5" s="1"/>
  <c r="K928" i="5"/>
  <c r="L928" i="5" s="1"/>
  <c r="M928" i="5" s="1"/>
  <c r="N928" i="5" s="1"/>
  <c r="R928" i="5" s="1"/>
  <c r="S928" i="5" s="1"/>
  <c r="K927" i="5"/>
  <c r="L927" i="5" s="1"/>
  <c r="M927" i="5" s="1"/>
  <c r="N927" i="5" s="1"/>
  <c r="R927" i="5" s="1"/>
  <c r="S927" i="5" s="1"/>
  <c r="K926" i="5"/>
  <c r="L926" i="5" s="1"/>
  <c r="M926" i="5" s="1"/>
  <c r="N926" i="5" s="1"/>
  <c r="R926" i="5" s="1"/>
  <c r="S926" i="5" s="1"/>
  <c r="K925" i="5"/>
  <c r="L925" i="5" s="1"/>
  <c r="M925" i="5" s="1"/>
  <c r="N925" i="5" s="1"/>
  <c r="R925" i="5" s="1"/>
  <c r="S925" i="5" s="1"/>
  <c r="K924" i="5"/>
  <c r="L924" i="5" s="1"/>
  <c r="M924" i="5" s="1"/>
  <c r="N924" i="5" s="1"/>
  <c r="R924" i="5" s="1"/>
  <c r="S924" i="5" s="1"/>
  <c r="K923" i="5"/>
  <c r="L923" i="5" s="1"/>
  <c r="M923" i="5" s="1"/>
  <c r="N923" i="5" s="1"/>
  <c r="R923" i="5" s="1"/>
  <c r="S923" i="5" s="1"/>
  <c r="K922" i="5"/>
  <c r="L922" i="5" s="1"/>
  <c r="M922" i="5" s="1"/>
  <c r="N922" i="5" s="1"/>
  <c r="R922" i="5" s="1"/>
  <c r="S922" i="5" s="1"/>
  <c r="K921" i="5"/>
  <c r="L921" i="5" s="1"/>
  <c r="M921" i="5" s="1"/>
  <c r="N921" i="5" s="1"/>
  <c r="R921" i="5" s="1"/>
  <c r="S921" i="5" s="1"/>
  <c r="K920" i="5"/>
  <c r="L920" i="5" s="1"/>
  <c r="M920" i="5" s="1"/>
  <c r="N920" i="5" s="1"/>
  <c r="R920" i="5" s="1"/>
  <c r="S920" i="5" s="1"/>
  <c r="K919" i="5"/>
  <c r="L919" i="5" s="1"/>
  <c r="M919" i="5" s="1"/>
  <c r="N919" i="5" s="1"/>
  <c r="R919" i="5" s="1"/>
  <c r="S919" i="5" s="1"/>
  <c r="K918" i="5"/>
  <c r="L918" i="5" s="1"/>
  <c r="M918" i="5" s="1"/>
  <c r="N918" i="5" s="1"/>
  <c r="R918" i="5" s="1"/>
  <c r="S918" i="5" s="1"/>
  <c r="K917" i="5"/>
  <c r="L917" i="5" s="1"/>
  <c r="M917" i="5" s="1"/>
  <c r="N917" i="5" s="1"/>
  <c r="R917" i="5" s="1"/>
  <c r="S917" i="5" s="1"/>
  <c r="K916" i="5"/>
  <c r="L916" i="5" s="1"/>
  <c r="M916" i="5" s="1"/>
  <c r="N916" i="5" s="1"/>
  <c r="R916" i="5" s="1"/>
  <c r="S916" i="5" s="1"/>
  <c r="K915" i="5"/>
  <c r="L915" i="5" s="1"/>
  <c r="M915" i="5" s="1"/>
  <c r="N915" i="5" s="1"/>
  <c r="R915" i="5" s="1"/>
  <c r="S915" i="5" s="1"/>
  <c r="K914" i="5"/>
  <c r="L914" i="5" s="1"/>
  <c r="M914" i="5" s="1"/>
  <c r="N914" i="5" s="1"/>
  <c r="R914" i="5" s="1"/>
  <c r="S914" i="5" s="1"/>
  <c r="K913" i="5"/>
  <c r="L913" i="5" s="1"/>
  <c r="M913" i="5" s="1"/>
  <c r="N913" i="5" s="1"/>
  <c r="R913" i="5" s="1"/>
  <c r="S913" i="5" s="1"/>
  <c r="K912" i="5"/>
  <c r="L912" i="5" s="1"/>
  <c r="M912" i="5" s="1"/>
  <c r="N912" i="5" s="1"/>
  <c r="R912" i="5" s="1"/>
  <c r="S912" i="5" s="1"/>
  <c r="K911" i="5"/>
  <c r="L911" i="5" s="1"/>
  <c r="M911" i="5" s="1"/>
  <c r="N911" i="5" s="1"/>
  <c r="R911" i="5" s="1"/>
  <c r="S911" i="5" s="1"/>
  <c r="K910" i="5"/>
  <c r="L910" i="5" s="1"/>
  <c r="M910" i="5" s="1"/>
  <c r="N910" i="5" s="1"/>
  <c r="R910" i="5" s="1"/>
  <c r="S910" i="5" s="1"/>
  <c r="K909" i="5"/>
  <c r="L909" i="5" s="1"/>
  <c r="M909" i="5" s="1"/>
  <c r="N909" i="5" s="1"/>
  <c r="R909" i="5" s="1"/>
  <c r="S909" i="5" s="1"/>
  <c r="K908" i="5"/>
  <c r="L908" i="5" s="1"/>
  <c r="M908" i="5" s="1"/>
  <c r="N908" i="5" s="1"/>
  <c r="R908" i="5" s="1"/>
  <c r="S908" i="5" s="1"/>
  <c r="K907" i="5"/>
  <c r="L907" i="5" s="1"/>
  <c r="M907" i="5" s="1"/>
  <c r="N907" i="5" s="1"/>
  <c r="R907" i="5" s="1"/>
  <c r="S907" i="5" s="1"/>
  <c r="K906" i="5"/>
  <c r="L906" i="5" s="1"/>
  <c r="M906" i="5" s="1"/>
  <c r="N906" i="5" s="1"/>
  <c r="R906" i="5" s="1"/>
  <c r="S906" i="5" s="1"/>
  <c r="K905" i="5"/>
  <c r="L905" i="5" s="1"/>
  <c r="M905" i="5" s="1"/>
  <c r="N905" i="5" s="1"/>
  <c r="R905" i="5" s="1"/>
  <c r="S905" i="5" s="1"/>
  <c r="K904" i="5"/>
  <c r="L904" i="5" s="1"/>
  <c r="M904" i="5" s="1"/>
  <c r="N904" i="5" s="1"/>
  <c r="R904" i="5" s="1"/>
  <c r="S904" i="5" s="1"/>
  <c r="K903" i="5"/>
  <c r="L903" i="5" s="1"/>
  <c r="M903" i="5" s="1"/>
  <c r="N903" i="5" s="1"/>
  <c r="R903" i="5" s="1"/>
  <c r="S903" i="5" s="1"/>
  <c r="K902" i="5"/>
  <c r="L902" i="5" s="1"/>
  <c r="M902" i="5" s="1"/>
  <c r="N902" i="5" s="1"/>
  <c r="R902" i="5" s="1"/>
  <c r="S902" i="5" s="1"/>
  <c r="K901" i="5"/>
  <c r="L901" i="5" s="1"/>
  <c r="M901" i="5" s="1"/>
  <c r="N901" i="5" s="1"/>
  <c r="R901" i="5" s="1"/>
  <c r="S901" i="5" s="1"/>
  <c r="K900" i="5"/>
  <c r="L900" i="5" s="1"/>
  <c r="M900" i="5" s="1"/>
  <c r="N900" i="5" s="1"/>
  <c r="R900" i="5" s="1"/>
  <c r="S900" i="5" s="1"/>
  <c r="K899" i="5"/>
  <c r="L899" i="5" s="1"/>
  <c r="M899" i="5" s="1"/>
  <c r="N899" i="5" s="1"/>
  <c r="R899" i="5" s="1"/>
  <c r="S899" i="5" s="1"/>
  <c r="K898" i="5"/>
  <c r="L898" i="5" s="1"/>
  <c r="M898" i="5" s="1"/>
  <c r="N898" i="5" s="1"/>
  <c r="R898" i="5" s="1"/>
  <c r="S898" i="5" s="1"/>
  <c r="K897" i="5"/>
  <c r="L897" i="5" s="1"/>
  <c r="M897" i="5" s="1"/>
  <c r="N897" i="5" s="1"/>
  <c r="R897" i="5" s="1"/>
  <c r="S897" i="5" s="1"/>
  <c r="K896" i="5"/>
  <c r="L896" i="5" s="1"/>
  <c r="M896" i="5" s="1"/>
  <c r="N896" i="5" s="1"/>
  <c r="R896" i="5" s="1"/>
  <c r="S896" i="5" s="1"/>
  <c r="K895" i="5"/>
  <c r="L895" i="5" s="1"/>
  <c r="M895" i="5" s="1"/>
  <c r="N895" i="5" s="1"/>
  <c r="R895" i="5" s="1"/>
  <c r="S895" i="5" s="1"/>
  <c r="K894" i="5"/>
  <c r="L894" i="5" s="1"/>
  <c r="M894" i="5" s="1"/>
  <c r="N894" i="5" s="1"/>
  <c r="R894" i="5" s="1"/>
  <c r="S894" i="5" s="1"/>
  <c r="K893" i="5"/>
  <c r="L893" i="5" s="1"/>
  <c r="M893" i="5" s="1"/>
  <c r="N893" i="5" s="1"/>
  <c r="R893" i="5" s="1"/>
  <c r="S893" i="5" s="1"/>
  <c r="K892" i="5"/>
  <c r="L892" i="5" s="1"/>
  <c r="M892" i="5" s="1"/>
  <c r="N892" i="5" s="1"/>
  <c r="R892" i="5" s="1"/>
  <c r="S892" i="5" s="1"/>
  <c r="K891" i="5"/>
  <c r="L891" i="5" s="1"/>
  <c r="M891" i="5" s="1"/>
  <c r="N891" i="5" s="1"/>
  <c r="R891" i="5" s="1"/>
  <c r="S891" i="5" s="1"/>
  <c r="K890" i="5"/>
  <c r="L890" i="5" s="1"/>
  <c r="M890" i="5" s="1"/>
  <c r="N890" i="5" s="1"/>
  <c r="R890" i="5" s="1"/>
  <c r="S890" i="5" s="1"/>
  <c r="K889" i="5"/>
  <c r="L889" i="5" s="1"/>
  <c r="M889" i="5" s="1"/>
  <c r="N889" i="5" s="1"/>
  <c r="R889" i="5" s="1"/>
  <c r="S889" i="5" s="1"/>
  <c r="K888" i="5"/>
  <c r="L888" i="5" s="1"/>
  <c r="M888" i="5" s="1"/>
  <c r="N888" i="5" s="1"/>
  <c r="R888" i="5" s="1"/>
  <c r="S888" i="5" s="1"/>
  <c r="K887" i="5"/>
  <c r="L887" i="5" s="1"/>
  <c r="M887" i="5" s="1"/>
  <c r="N887" i="5" s="1"/>
  <c r="R887" i="5" s="1"/>
  <c r="S887" i="5" s="1"/>
  <c r="K886" i="5"/>
  <c r="L886" i="5" s="1"/>
  <c r="M886" i="5" s="1"/>
  <c r="N886" i="5" s="1"/>
  <c r="R886" i="5" s="1"/>
  <c r="S886" i="5" s="1"/>
  <c r="K885" i="5"/>
  <c r="L885" i="5" s="1"/>
  <c r="M885" i="5" s="1"/>
  <c r="N885" i="5" s="1"/>
  <c r="R885" i="5" s="1"/>
  <c r="S885" i="5" s="1"/>
  <c r="K884" i="5"/>
  <c r="L884" i="5" s="1"/>
  <c r="M884" i="5" s="1"/>
  <c r="N884" i="5" s="1"/>
  <c r="R884" i="5" s="1"/>
  <c r="S884" i="5" s="1"/>
  <c r="K883" i="5"/>
  <c r="L883" i="5" s="1"/>
  <c r="M883" i="5" s="1"/>
  <c r="N883" i="5" s="1"/>
  <c r="R883" i="5" s="1"/>
  <c r="S883" i="5" s="1"/>
  <c r="K882" i="5"/>
  <c r="L882" i="5" s="1"/>
  <c r="M882" i="5" s="1"/>
  <c r="N882" i="5" s="1"/>
  <c r="R882" i="5" s="1"/>
  <c r="S882" i="5" s="1"/>
  <c r="K881" i="5"/>
  <c r="L881" i="5" s="1"/>
  <c r="M881" i="5" s="1"/>
  <c r="N881" i="5" s="1"/>
  <c r="R881" i="5" s="1"/>
  <c r="S881" i="5" s="1"/>
  <c r="K880" i="5"/>
  <c r="L880" i="5" s="1"/>
  <c r="M880" i="5" s="1"/>
  <c r="N880" i="5" s="1"/>
  <c r="R880" i="5" s="1"/>
  <c r="S880" i="5" s="1"/>
  <c r="K879" i="5"/>
  <c r="L879" i="5" s="1"/>
  <c r="M879" i="5" s="1"/>
  <c r="N879" i="5" s="1"/>
  <c r="R879" i="5" s="1"/>
  <c r="S879" i="5" s="1"/>
  <c r="K878" i="5"/>
  <c r="L878" i="5" s="1"/>
  <c r="M878" i="5" s="1"/>
  <c r="N878" i="5" s="1"/>
  <c r="R878" i="5" s="1"/>
  <c r="S878" i="5" s="1"/>
  <c r="K877" i="5"/>
  <c r="L877" i="5" s="1"/>
  <c r="M877" i="5" s="1"/>
  <c r="N877" i="5" s="1"/>
  <c r="R877" i="5" s="1"/>
  <c r="S877" i="5" s="1"/>
  <c r="K876" i="5"/>
  <c r="L876" i="5" s="1"/>
  <c r="M876" i="5" s="1"/>
  <c r="N876" i="5" s="1"/>
  <c r="R876" i="5" s="1"/>
  <c r="S876" i="5" s="1"/>
  <c r="K875" i="5"/>
  <c r="L875" i="5" s="1"/>
  <c r="M875" i="5" s="1"/>
  <c r="N875" i="5" s="1"/>
  <c r="R875" i="5" s="1"/>
  <c r="S875" i="5" s="1"/>
  <c r="K874" i="5"/>
  <c r="L874" i="5" s="1"/>
  <c r="M874" i="5" s="1"/>
  <c r="N874" i="5" s="1"/>
  <c r="R874" i="5" s="1"/>
  <c r="S874" i="5" s="1"/>
  <c r="K873" i="5"/>
  <c r="L873" i="5" s="1"/>
  <c r="M873" i="5" s="1"/>
  <c r="N873" i="5" s="1"/>
  <c r="R873" i="5" s="1"/>
  <c r="S873" i="5" s="1"/>
  <c r="K872" i="5"/>
  <c r="L872" i="5" s="1"/>
  <c r="M872" i="5" s="1"/>
  <c r="N872" i="5" s="1"/>
  <c r="R872" i="5" s="1"/>
  <c r="S872" i="5" s="1"/>
  <c r="K871" i="5"/>
  <c r="L871" i="5" s="1"/>
  <c r="M871" i="5" s="1"/>
  <c r="N871" i="5" s="1"/>
  <c r="R871" i="5" s="1"/>
  <c r="S871" i="5" s="1"/>
  <c r="K870" i="5"/>
  <c r="L870" i="5" s="1"/>
  <c r="M870" i="5" s="1"/>
  <c r="N870" i="5" s="1"/>
  <c r="R870" i="5" s="1"/>
  <c r="S870" i="5" s="1"/>
  <c r="K869" i="5"/>
  <c r="L869" i="5" s="1"/>
  <c r="M869" i="5" s="1"/>
  <c r="N869" i="5" s="1"/>
  <c r="R869" i="5" s="1"/>
  <c r="S869" i="5" s="1"/>
  <c r="K868" i="5"/>
  <c r="L868" i="5" s="1"/>
  <c r="M868" i="5" s="1"/>
  <c r="N868" i="5" s="1"/>
  <c r="R868" i="5" s="1"/>
  <c r="S868" i="5" s="1"/>
  <c r="K867" i="5"/>
  <c r="L867" i="5" s="1"/>
  <c r="M867" i="5" s="1"/>
  <c r="N867" i="5" s="1"/>
  <c r="R867" i="5" s="1"/>
  <c r="S867" i="5" s="1"/>
  <c r="K866" i="5"/>
  <c r="L866" i="5" s="1"/>
  <c r="M866" i="5" s="1"/>
  <c r="N866" i="5" s="1"/>
  <c r="R866" i="5" s="1"/>
  <c r="S866" i="5" s="1"/>
  <c r="K865" i="5"/>
  <c r="L865" i="5" s="1"/>
  <c r="M865" i="5" s="1"/>
  <c r="N865" i="5" s="1"/>
  <c r="R865" i="5" s="1"/>
  <c r="S865" i="5" s="1"/>
  <c r="K864" i="5"/>
  <c r="L864" i="5" s="1"/>
  <c r="M864" i="5" s="1"/>
  <c r="N864" i="5" s="1"/>
  <c r="R864" i="5" s="1"/>
  <c r="S864" i="5" s="1"/>
  <c r="K863" i="5"/>
  <c r="L863" i="5" s="1"/>
  <c r="M863" i="5" s="1"/>
  <c r="N863" i="5" s="1"/>
  <c r="R863" i="5" s="1"/>
  <c r="S863" i="5" s="1"/>
  <c r="K862" i="5"/>
  <c r="L862" i="5" s="1"/>
  <c r="M862" i="5" s="1"/>
  <c r="N862" i="5" s="1"/>
  <c r="R862" i="5" s="1"/>
  <c r="S862" i="5" s="1"/>
  <c r="K861" i="5"/>
  <c r="L861" i="5" s="1"/>
  <c r="M861" i="5" s="1"/>
  <c r="N861" i="5" s="1"/>
  <c r="R861" i="5" s="1"/>
  <c r="S861" i="5" s="1"/>
  <c r="K860" i="5"/>
  <c r="L860" i="5" s="1"/>
  <c r="M860" i="5" s="1"/>
  <c r="N860" i="5" s="1"/>
  <c r="R860" i="5" s="1"/>
  <c r="S860" i="5" s="1"/>
  <c r="K859" i="5"/>
  <c r="L859" i="5" s="1"/>
  <c r="M859" i="5" s="1"/>
  <c r="N859" i="5" s="1"/>
  <c r="R859" i="5" s="1"/>
  <c r="S859" i="5" s="1"/>
  <c r="K858" i="5"/>
  <c r="L858" i="5" s="1"/>
  <c r="M858" i="5" s="1"/>
  <c r="N858" i="5" s="1"/>
  <c r="R858" i="5" s="1"/>
  <c r="S858" i="5" s="1"/>
  <c r="K857" i="5"/>
  <c r="L857" i="5" s="1"/>
  <c r="M857" i="5" s="1"/>
  <c r="N857" i="5" s="1"/>
  <c r="R857" i="5" s="1"/>
  <c r="S857" i="5" s="1"/>
  <c r="K856" i="5"/>
  <c r="L856" i="5" s="1"/>
  <c r="M856" i="5" s="1"/>
  <c r="N856" i="5" s="1"/>
  <c r="R856" i="5" s="1"/>
  <c r="S856" i="5" s="1"/>
  <c r="K855" i="5"/>
  <c r="L855" i="5" s="1"/>
  <c r="M855" i="5" s="1"/>
  <c r="N855" i="5" s="1"/>
  <c r="R855" i="5" s="1"/>
  <c r="S855" i="5" s="1"/>
  <c r="K854" i="5"/>
  <c r="L854" i="5" s="1"/>
  <c r="M854" i="5" s="1"/>
  <c r="N854" i="5" s="1"/>
  <c r="R854" i="5" s="1"/>
  <c r="S854" i="5" s="1"/>
  <c r="K853" i="5"/>
  <c r="L853" i="5" s="1"/>
  <c r="M853" i="5" s="1"/>
  <c r="N853" i="5" s="1"/>
  <c r="R853" i="5" s="1"/>
  <c r="S853" i="5" s="1"/>
  <c r="K852" i="5"/>
  <c r="L852" i="5" s="1"/>
  <c r="M852" i="5" s="1"/>
  <c r="N852" i="5" s="1"/>
  <c r="R852" i="5" s="1"/>
  <c r="S852" i="5" s="1"/>
  <c r="K851" i="5"/>
  <c r="L851" i="5" s="1"/>
  <c r="M851" i="5" s="1"/>
  <c r="N851" i="5" s="1"/>
  <c r="R851" i="5" s="1"/>
  <c r="S851" i="5" s="1"/>
  <c r="K850" i="5"/>
  <c r="L850" i="5" s="1"/>
  <c r="M850" i="5" s="1"/>
  <c r="N850" i="5" s="1"/>
  <c r="R850" i="5" s="1"/>
  <c r="S850" i="5" s="1"/>
  <c r="K849" i="5"/>
  <c r="L849" i="5" s="1"/>
  <c r="M849" i="5" s="1"/>
  <c r="N849" i="5" s="1"/>
  <c r="R849" i="5" s="1"/>
  <c r="S849" i="5" s="1"/>
  <c r="K848" i="5"/>
  <c r="L848" i="5" s="1"/>
  <c r="M848" i="5" s="1"/>
  <c r="N848" i="5" s="1"/>
  <c r="R848" i="5" s="1"/>
  <c r="S848" i="5" s="1"/>
  <c r="K847" i="5"/>
  <c r="L847" i="5" s="1"/>
  <c r="M847" i="5" s="1"/>
  <c r="N847" i="5" s="1"/>
  <c r="R847" i="5" s="1"/>
  <c r="S847" i="5" s="1"/>
  <c r="K846" i="5"/>
  <c r="L846" i="5" s="1"/>
  <c r="M846" i="5" s="1"/>
  <c r="N846" i="5" s="1"/>
  <c r="R846" i="5" s="1"/>
  <c r="S846" i="5" s="1"/>
  <c r="K845" i="5"/>
  <c r="L845" i="5" s="1"/>
  <c r="M845" i="5" s="1"/>
  <c r="N845" i="5" s="1"/>
  <c r="R845" i="5" s="1"/>
  <c r="S845" i="5" s="1"/>
  <c r="I845" i="5"/>
  <c r="K844" i="5"/>
  <c r="L844" i="5" s="1"/>
  <c r="M844" i="5" s="1"/>
  <c r="N844" i="5" s="1"/>
  <c r="R844" i="5" s="1"/>
  <c r="S844" i="5" s="1"/>
  <c r="K843" i="5"/>
  <c r="L843" i="5" s="1"/>
  <c r="M843" i="5" s="1"/>
  <c r="N843" i="5" s="1"/>
  <c r="R843" i="5" s="1"/>
  <c r="S843" i="5" s="1"/>
  <c r="I843" i="5"/>
  <c r="K842" i="5"/>
  <c r="L842" i="5" s="1"/>
  <c r="M842" i="5" s="1"/>
  <c r="N842" i="5" s="1"/>
  <c r="R842" i="5" s="1"/>
  <c r="S842" i="5" s="1"/>
  <c r="K841" i="5"/>
  <c r="L841" i="5" s="1"/>
  <c r="M841" i="5" s="1"/>
  <c r="N841" i="5" s="1"/>
  <c r="R841" i="5" s="1"/>
  <c r="S841" i="5" s="1"/>
  <c r="I841" i="5"/>
  <c r="K840" i="5"/>
  <c r="L840" i="5" s="1"/>
  <c r="M840" i="5" s="1"/>
  <c r="N840" i="5" s="1"/>
  <c r="R840" i="5" s="1"/>
  <c r="S840" i="5" s="1"/>
  <c r="K839" i="5"/>
  <c r="L839" i="5" s="1"/>
  <c r="M839" i="5" s="1"/>
  <c r="N839" i="5" s="1"/>
  <c r="R839" i="5" s="1"/>
  <c r="S839" i="5" s="1"/>
  <c r="I839" i="5"/>
  <c r="K838" i="5"/>
  <c r="L838" i="5" s="1"/>
  <c r="M838" i="5" s="1"/>
  <c r="N838" i="5" s="1"/>
  <c r="R838" i="5" s="1"/>
  <c r="S838" i="5" s="1"/>
  <c r="K837" i="5"/>
  <c r="L837" i="5" s="1"/>
  <c r="M837" i="5" s="1"/>
  <c r="N837" i="5" s="1"/>
  <c r="R837" i="5" s="1"/>
  <c r="S837" i="5" s="1"/>
  <c r="I837" i="5"/>
  <c r="K836" i="5"/>
  <c r="L836" i="5" s="1"/>
  <c r="M836" i="5" s="1"/>
  <c r="N836" i="5" s="1"/>
  <c r="R836" i="5" s="1"/>
  <c r="S836" i="5" s="1"/>
  <c r="I836" i="5"/>
  <c r="K835" i="5"/>
  <c r="L835" i="5" s="1"/>
  <c r="M835" i="5" s="1"/>
  <c r="N835" i="5" s="1"/>
  <c r="R835" i="5" s="1"/>
  <c r="S835" i="5" s="1"/>
  <c r="K834" i="5"/>
  <c r="L834" i="5" s="1"/>
  <c r="M834" i="5" s="1"/>
  <c r="N834" i="5" s="1"/>
  <c r="R834" i="5" s="1"/>
  <c r="S834" i="5" s="1"/>
  <c r="K833" i="5"/>
  <c r="L833" i="5" s="1"/>
  <c r="M833" i="5" s="1"/>
  <c r="N833" i="5" s="1"/>
  <c r="R833" i="5" s="1"/>
  <c r="S833" i="5" s="1"/>
  <c r="K832" i="5"/>
  <c r="L832" i="5" s="1"/>
  <c r="M832" i="5" s="1"/>
  <c r="N832" i="5" s="1"/>
  <c r="R832" i="5" s="1"/>
  <c r="S832" i="5" s="1"/>
  <c r="K831" i="5"/>
  <c r="L831" i="5" s="1"/>
  <c r="M831" i="5" s="1"/>
  <c r="N831" i="5" s="1"/>
  <c r="R831" i="5" s="1"/>
  <c r="S831" i="5" s="1"/>
  <c r="K830" i="5"/>
  <c r="L830" i="5" s="1"/>
  <c r="M830" i="5" s="1"/>
  <c r="N830" i="5" s="1"/>
  <c r="R830" i="5" s="1"/>
  <c r="S830" i="5" s="1"/>
  <c r="K829" i="5"/>
  <c r="L829" i="5" s="1"/>
  <c r="M829" i="5" s="1"/>
  <c r="N829" i="5" s="1"/>
  <c r="R829" i="5" s="1"/>
  <c r="S829" i="5" s="1"/>
  <c r="K828" i="5"/>
  <c r="L828" i="5" s="1"/>
  <c r="M828" i="5" s="1"/>
  <c r="N828" i="5" s="1"/>
  <c r="R828" i="5" s="1"/>
  <c r="S828" i="5" s="1"/>
  <c r="K827" i="5"/>
  <c r="L827" i="5" s="1"/>
  <c r="M827" i="5" s="1"/>
  <c r="N827" i="5" s="1"/>
  <c r="R827" i="5" s="1"/>
  <c r="S827" i="5" s="1"/>
  <c r="K826" i="5"/>
  <c r="L826" i="5" s="1"/>
  <c r="M826" i="5" s="1"/>
  <c r="N826" i="5" s="1"/>
  <c r="R826" i="5" s="1"/>
  <c r="S826" i="5" s="1"/>
  <c r="K825" i="5"/>
  <c r="L825" i="5" s="1"/>
  <c r="M825" i="5" s="1"/>
  <c r="N825" i="5" s="1"/>
  <c r="R825" i="5" s="1"/>
  <c r="S825" i="5" s="1"/>
  <c r="K824" i="5"/>
  <c r="L824" i="5" s="1"/>
  <c r="M824" i="5" s="1"/>
  <c r="N824" i="5" s="1"/>
  <c r="R824" i="5" s="1"/>
  <c r="S824" i="5" s="1"/>
  <c r="K823" i="5"/>
  <c r="L823" i="5" s="1"/>
  <c r="M823" i="5" s="1"/>
  <c r="N823" i="5" s="1"/>
  <c r="R823" i="5" s="1"/>
  <c r="S823" i="5" s="1"/>
  <c r="K822" i="5"/>
  <c r="L822" i="5" s="1"/>
  <c r="M822" i="5" s="1"/>
  <c r="N822" i="5" s="1"/>
  <c r="R822" i="5" s="1"/>
  <c r="S822" i="5" s="1"/>
  <c r="K821" i="5"/>
  <c r="L821" i="5" s="1"/>
  <c r="M821" i="5" s="1"/>
  <c r="N821" i="5" s="1"/>
  <c r="R821" i="5" s="1"/>
  <c r="S821" i="5" s="1"/>
  <c r="K820" i="5"/>
  <c r="L820" i="5" s="1"/>
  <c r="M820" i="5" s="1"/>
  <c r="N820" i="5" s="1"/>
  <c r="R820" i="5" s="1"/>
  <c r="S820" i="5" s="1"/>
  <c r="K819" i="5"/>
  <c r="L819" i="5" s="1"/>
  <c r="M819" i="5" s="1"/>
  <c r="N819" i="5" s="1"/>
  <c r="R819" i="5" s="1"/>
  <c r="S819" i="5" s="1"/>
  <c r="K818" i="5"/>
  <c r="L818" i="5" s="1"/>
  <c r="M818" i="5" s="1"/>
  <c r="N818" i="5" s="1"/>
  <c r="R818" i="5" s="1"/>
  <c r="S818" i="5" s="1"/>
  <c r="K345" i="4"/>
  <c r="L345" i="4" s="1"/>
  <c r="M345" i="4" s="1"/>
  <c r="N345" i="4" s="1"/>
  <c r="O345" i="4" s="1"/>
  <c r="P345" i="4" s="1"/>
  <c r="Q345" i="4" s="1"/>
  <c r="R345" i="4" s="1"/>
  <c r="S345" i="4" s="1"/>
  <c r="K344" i="4"/>
  <c r="L344" i="4" s="1"/>
  <c r="M344" i="4" s="1"/>
  <c r="N344" i="4" s="1"/>
  <c r="O344" i="4" s="1"/>
  <c r="P344" i="4" s="1"/>
  <c r="Q344" i="4" s="1"/>
  <c r="R344" i="4" s="1"/>
  <c r="S344" i="4" s="1"/>
  <c r="K343" i="4"/>
  <c r="L343" i="4" s="1"/>
  <c r="M343" i="4" s="1"/>
  <c r="N343" i="4" s="1"/>
  <c r="O343" i="4" s="1"/>
  <c r="P343" i="4" s="1"/>
  <c r="Q343" i="4" s="1"/>
  <c r="R343" i="4" s="1"/>
  <c r="S343" i="4" s="1"/>
  <c r="K342" i="4"/>
  <c r="L342" i="4" s="1"/>
  <c r="M342" i="4" s="1"/>
  <c r="N342" i="4" s="1"/>
  <c r="O342" i="4" s="1"/>
  <c r="P342" i="4" s="1"/>
  <c r="Q342" i="4" s="1"/>
  <c r="R342" i="4" s="1"/>
  <c r="S342" i="4" s="1"/>
  <c r="K341" i="4"/>
  <c r="L341" i="4" s="1"/>
  <c r="M341" i="4" s="1"/>
  <c r="N341" i="4" s="1"/>
  <c r="O341" i="4" s="1"/>
  <c r="P341" i="4" s="1"/>
  <c r="Q341" i="4" s="1"/>
  <c r="R341" i="4" s="1"/>
  <c r="S341" i="4" s="1"/>
  <c r="K340" i="4"/>
  <c r="L340" i="4" s="1"/>
  <c r="M340" i="4" s="1"/>
  <c r="N340" i="4" s="1"/>
  <c r="O340" i="4" s="1"/>
  <c r="P340" i="4" s="1"/>
  <c r="Q340" i="4" s="1"/>
  <c r="R340" i="4" s="1"/>
  <c r="S340" i="4" s="1"/>
  <c r="K339" i="4"/>
  <c r="L339" i="4" s="1"/>
  <c r="M339" i="4" s="1"/>
  <c r="N339" i="4" s="1"/>
  <c r="O339" i="4" s="1"/>
  <c r="P339" i="4" s="1"/>
  <c r="Q339" i="4" s="1"/>
  <c r="R339" i="4" s="1"/>
  <c r="S339" i="4" s="1"/>
  <c r="K338" i="4"/>
  <c r="L338" i="4" s="1"/>
  <c r="M338" i="4" s="1"/>
  <c r="N338" i="4" s="1"/>
  <c r="O338" i="4" s="1"/>
  <c r="P338" i="4" s="1"/>
  <c r="Q338" i="4" s="1"/>
  <c r="R338" i="4" s="1"/>
  <c r="S338" i="4" s="1"/>
  <c r="K337" i="4"/>
  <c r="K336" i="4"/>
  <c r="L336" i="4" s="1"/>
  <c r="M336" i="4" s="1"/>
  <c r="N336" i="4" s="1"/>
  <c r="O336" i="4" s="1"/>
  <c r="P336" i="4" s="1"/>
  <c r="Q336" i="4" s="1"/>
  <c r="R336" i="4" s="1"/>
  <c r="S336" i="4" s="1"/>
  <c r="K335" i="4"/>
  <c r="L335" i="4" s="1"/>
  <c r="M335" i="4" s="1"/>
  <c r="N335" i="4" s="1"/>
  <c r="R335" i="4" s="1"/>
  <c r="S335" i="4" s="1"/>
  <c r="K334" i="4"/>
  <c r="L334" i="4" s="1"/>
  <c r="M334" i="4" s="1"/>
  <c r="N334" i="4" s="1"/>
  <c r="O334" i="4" s="1"/>
  <c r="P334" i="4" s="1"/>
  <c r="Q334" i="4" s="1"/>
  <c r="R334" i="4" s="1"/>
  <c r="S334" i="4" s="1"/>
  <c r="K332" i="4"/>
  <c r="L332" i="4" s="1"/>
  <c r="M332" i="4" s="1"/>
  <c r="N332" i="4" s="1"/>
  <c r="O332" i="4" s="1"/>
  <c r="P332" i="4" s="1"/>
  <c r="Q332" i="4" s="1"/>
  <c r="R332" i="4" s="1"/>
  <c r="S332" i="4" s="1"/>
  <c r="K331" i="4"/>
  <c r="L331" i="4" s="1"/>
  <c r="M331" i="4" s="1"/>
  <c r="N331" i="4" s="1"/>
  <c r="O331" i="4" s="1"/>
  <c r="P331" i="4" s="1"/>
  <c r="Q331" i="4" s="1"/>
  <c r="R331" i="4" s="1"/>
  <c r="S331" i="4" s="1"/>
  <c r="K330" i="4"/>
  <c r="L330" i="4" s="1"/>
  <c r="M330" i="4" s="1"/>
  <c r="N330" i="4" s="1"/>
  <c r="O330" i="4" s="1"/>
  <c r="P330" i="4" s="1"/>
  <c r="Q330" i="4" s="1"/>
  <c r="R330" i="4" s="1"/>
  <c r="S330" i="4" s="1"/>
  <c r="K329" i="4"/>
  <c r="L329" i="4" s="1"/>
  <c r="M329" i="4" s="1"/>
  <c r="N329" i="4" s="1"/>
  <c r="O329" i="4" s="1"/>
  <c r="P329" i="4" s="1"/>
  <c r="Q329" i="4" s="1"/>
  <c r="R329" i="4" s="1"/>
  <c r="S329" i="4" s="1"/>
  <c r="K328" i="4"/>
  <c r="L328" i="4" s="1"/>
  <c r="M328" i="4" s="1"/>
  <c r="N328" i="4" s="1"/>
  <c r="O328" i="4" s="1"/>
  <c r="P328" i="4" s="1"/>
  <c r="Q328" i="4" s="1"/>
  <c r="R328" i="4" s="1"/>
  <c r="S328" i="4" s="1"/>
  <c r="K326" i="4"/>
  <c r="L326" i="4" s="1"/>
  <c r="M326" i="4" s="1"/>
  <c r="N326" i="4" s="1"/>
  <c r="O326" i="4" s="1"/>
  <c r="P326" i="4" s="1"/>
  <c r="Q326" i="4" s="1"/>
  <c r="R326" i="4" s="1"/>
  <c r="S326" i="4" s="1"/>
  <c r="K287" i="6" l="1"/>
  <c r="L287" i="6" s="1"/>
  <c r="M287" i="6" s="1"/>
  <c r="N287" i="6" s="1"/>
  <c r="R287" i="6" s="1"/>
  <c r="K286" i="6"/>
  <c r="L286" i="6" s="1"/>
  <c r="M286" i="6" s="1"/>
  <c r="N286" i="6" s="1"/>
  <c r="R286" i="6" s="1"/>
  <c r="K285" i="6"/>
  <c r="L285" i="6" s="1"/>
  <c r="M285" i="6" s="1"/>
  <c r="N285" i="6" s="1"/>
  <c r="R285" i="6" s="1"/>
  <c r="K284" i="6"/>
  <c r="L284" i="6" s="1"/>
  <c r="M284" i="6" s="1"/>
  <c r="N284" i="6" s="1"/>
  <c r="R284" i="6" s="1"/>
  <c r="K283" i="6"/>
  <c r="L283" i="6" s="1"/>
  <c r="M283" i="6" s="1"/>
  <c r="N283" i="6" s="1"/>
  <c r="R283" i="6" s="1"/>
  <c r="K282" i="6"/>
  <c r="L282" i="6" s="1"/>
  <c r="M282" i="6" s="1"/>
  <c r="N282" i="6" s="1"/>
  <c r="R282" i="6" s="1"/>
  <c r="K281" i="6"/>
  <c r="L281" i="6" s="1"/>
  <c r="M281" i="6" s="1"/>
  <c r="N281" i="6" s="1"/>
  <c r="R281" i="6" s="1"/>
  <c r="S281" i="6" s="1"/>
  <c r="K817" i="5"/>
  <c r="L817" i="5" s="1"/>
  <c r="M817" i="5" s="1"/>
  <c r="N817" i="5" s="1"/>
  <c r="R817" i="5" s="1"/>
  <c r="S817" i="5" s="1"/>
  <c r="K816" i="5"/>
  <c r="L816" i="5" s="1"/>
  <c r="M816" i="5" s="1"/>
  <c r="N816" i="5" s="1"/>
  <c r="R816" i="5" s="1"/>
  <c r="S816" i="5" s="1"/>
  <c r="K815" i="5"/>
  <c r="L815" i="5" s="1"/>
  <c r="M815" i="5" s="1"/>
  <c r="N815" i="5" s="1"/>
  <c r="R815" i="5" s="1"/>
  <c r="S815" i="5" s="1"/>
  <c r="K814" i="5"/>
  <c r="L814" i="5" s="1"/>
  <c r="M814" i="5" s="1"/>
  <c r="N814" i="5" s="1"/>
  <c r="R814" i="5" s="1"/>
  <c r="S814" i="5" s="1"/>
  <c r="K813" i="5"/>
  <c r="L813" i="5" s="1"/>
  <c r="M813" i="5" s="1"/>
  <c r="N813" i="5" s="1"/>
  <c r="R813" i="5" s="1"/>
  <c r="S813" i="5" s="1"/>
  <c r="K812" i="5"/>
  <c r="L812" i="5" s="1"/>
  <c r="M812" i="5" s="1"/>
  <c r="N812" i="5" s="1"/>
  <c r="R812" i="5" s="1"/>
  <c r="S812" i="5" s="1"/>
  <c r="K811" i="5"/>
  <c r="L811" i="5" s="1"/>
  <c r="M811" i="5" s="1"/>
  <c r="N811" i="5" s="1"/>
  <c r="R811" i="5" s="1"/>
  <c r="S811" i="5" s="1"/>
  <c r="K810" i="5"/>
  <c r="L810" i="5" s="1"/>
  <c r="M810" i="5" s="1"/>
  <c r="N810" i="5" s="1"/>
  <c r="R810" i="5" s="1"/>
  <c r="S810" i="5" s="1"/>
  <c r="K809" i="5"/>
  <c r="L809" i="5" s="1"/>
  <c r="M809" i="5" s="1"/>
  <c r="N809" i="5" s="1"/>
  <c r="R809" i="5" s="1"/>
  <c r="S809" i="5" s="1"/>
  <c r="K808" i="5"/>
  <c r="L808" i="5" s="1"/>
  <c r="M808" i="5" s="1"/>
  <c r="N808" i="5" s="1"/>
  <c r="R808" i="5" s="1"/>
  <c r="S808" i="5" s="1"/>
  <c r="K807" i="5"/>
  <c r="L807" i="5" s="1"/>
  <c r="M807" i="5" s="1"/>
  <c r="N807" i="5" s="1"/>
  <c r="R807" i="5" s="1"/>
  <c r="S807" i="5" s="1"/>
  <c r="K806" i="5"/>
  <c r="L806" i="5" s="1"/>
  <c r="M806" i="5" s="1"/>
  <c r="N806" i="5" s="1"/>
  <c r="R806" i="5" s="1"/>
  <c r="S806" i="5" s="1"/>
  <c r="K805" i="5"/>
  <c r="L805" i="5" s="1"/>
  <c r="M805" i="5" s="1"/>
  <c r="N805" i="5" s="1"/>
  <c r="R805" i="5" s="1"/>
  <c r="S805" i="5" s="1"/>
  <c r="K804" i="5"/>
  <c r="L804" i="5" s="1"/>
  <c r="M804" i="5" s="1"/>
  <c r="N804" i="5" s="1"/>
  <c r="R804" i="5" s="1"/>
  <c r="S804" i="5" s="1"/>
  <c r="K803" i="5"/>
  <c r="L803" i="5" s="1"/>
  <c r="M803" i="5" s="1"/>
  <c r="N803" i="5" s="1"/>
  <c r="R803" i="5" s="1"/>
  <c r="S803" i="5" s="1"/>
  <c r="K802" i="5"/>
  <c r="L802" i="5" s="1"/>
  <c r="M802" i="5" s="1"/>
  <c r="N802" i="5" s="1"/>
  <c r="R802" i="5" s="1"/>
  <c r="S802" i="5" s="1"/>
  <c r="K801" i="5"/>
  <c r="L801" i="5" s="1"/>
  <c r="M801" i="5" s="1"/>
  <c r="N801" i="5" s="1"/>
  <c r="R801" i="5" s="1"/>
  <c r="S801" i="5" s="1"/>
  <c r="K800" i="5"/>
  <c r="L800" i="5" s="1"/>
  <c r="M800" i="5" s="1"/>
  <c r="N800" i="5" s="1"/>
  <c r="R800" i="5" s="1"/>
  <c r="S800" i="5" s="1"/>
  <c r="K799" i="5"/>
  <c r="L799" i="5" s="1"/>
  <c r="M799" i="5" s="1"/>
  <c r="N799" i="5" s="1"/>
  <c r="R799" i="5" s="1"/>
  <c r="S799" i="5" s="1"/>
  <c r="K798" i="5"/>
  <c r="L798" i="5" s="1"/>
  <c r="M798" i="5" s="1"/>
  <c r="N798" i="5" s="1"/>
  <c r="R798" i="5" s="1"/>
  <c r="S798" i="5" s="1"/>
  <c r="K797" i="5"/>
  <c r="L797" i="5" s="1"/>
  <c r="M797" i="5" s="1"/>
  <c r="N797" i="5" s="1"/>
  <c r="R797" i="5" s="1"/>
  <c r="S797" i="5" s="1"/>
  <c r="K796" i="5"/>
  <c r="L796" i="5" s="1"/>
  <c r="M796" i="5" s="1"/>
  <c r="N796" i="5" s="1"/>
  <c r="R796" i="5" s="1"/>
  <c r="S796" i="5" s="1"/>
  <c r="K795" i="5"/>
  <c r="L795" i="5" s="1"/>
  <c r="M795" i="5" s="1"/>
  <c r="N795" i="5" s="1"/>
  <c r="R795" i="5" s="1"/>
  <c r="S795" i="5" s="1"/>
  <c r="K794" i="5"/>
  <c r="L794" i="5" s="1"/>
  <c r="M794" i="5" s="1"/>
  <c r="N794" i="5" s="1"/>
  <c r="R794" i="5" s="1"/>
  <c r="S794" i="5" s="1"/>
  <c r="H794" i="5"/>
  <c r="K793" i="5"/>
  <c r="L793" i="5" s="1"/>
  <c r="M793" i="5" s="1"/>
  <c r="N793" i="5" s="1"/>
  <c r="R793" i="5" s="1"/>
  <c r="S793" i="5" s="1"/>
  <c r="K324" i="4"/>
  <c r="L324" i="4" s="1"/>
  <c r="M324" i="4" s="1"/>
  <c r="N324" i="4" s="1"/>
  <c r="O324" i="4" s="1"/>
  <c r="P324" i="4" s="1"/>
  <c r="Q324" i="4" s="1"/>
  <c r="R324" i="4" s="1"/>
  <c r="K323" i="4"/>
  <c r="L323" i="4" s="1"/>
  <c r="M323" i="4" s="1"/>
  <c r="N323" i="4" s="1"/>
  <c r="O323" i="4" s="1"/>
  <c r="P323" i="4" s="1"/>
  <c r="Q323" i="4" s="1"/>
  <c r="R323" i="4" s="1"/>
  <c r="K322" i="4"/>
  <c r="L322" i="4" s="1"/>
  <c r="M322" i="4" s="1"/>
  <c r="N322" i="4" s="1"/>
  <c r="O322" i="4" s="1"/>
  <c r="P322" i="4" s="1"/>
  <c r="Q322" i="4" s="1"/>
  <c r="R322" i="4" s="1"/>
  <c r="K321" i="4"/>
  <c r="L321" i="4" s="1"/>
  <c r="M321" i="4" s="1"/>
  <c r="N321" i="4" s="1"/>
  <c r="O321" i="4" s="1"/>
  <c r="P321" i="4" s="1"/>
  <c r="Q321" i="4" s="1"/>
  <c r="R321" i="4" s="1"/>
  <c r="K320" i="4"/>
  <c r="L320" i="4" s="1"/>
  <c r="M320" i="4" s="1"/>
  <c r="N320" i="4" s="1"/>
  <c r="O320" i="4" s="1"/>
  <c r="P320" i="4" s="1"/>
  <c r="Q320" i="4" s="1"/>
  <c r="R320" i="4" s="1"/>
  <c r="K319" i="4"/>
  <c r="L319" i="4" s="1"/>
  <c r="M319" i="4" s="1"/>
  <c r="N319" i="4" s="1"/>
  <c r="O319" i="4" s="1"/>
  <c r="P319" i="4" s="1"/>
  <c r="Q319" i="4" s="1"/>
  <c r="R319" i="4" s="1"/>
  <c r="K318" i="4"/>
  <c r="L318" i="4" s="1"/>
  <c r="M318" i="4" s="1"/>
  <c r="N318" i="4" s="1"/>
  <c r="O318" i="4" s="1"/>
  <c r="P318" i="4" s="1"/>
  <c r="Q318" i="4" s="1"/>
  <c r="R318" i="4" s="1"/>
  <c r="K317" i="4"/>
  <c r="L317" i="4" s="1"/>
  <c r="M317" i="4" s="1"/>
  <c r="N317" i="4" s="1"/>
  <c r="O317" i="4" s="1"/>
  <c r="P317" i="4" s="1"/>
  <c r="Q317" i="4" s="1"/>
  <c r="R317" i="4" s="1"/>
  <c r="K316" i="4"/>
  <c r="L316" i="4" s="1"/>
  <c r="M316" i="4" s="1"/>
  <c r="N316" i="4" s="1"/>
  <c r="O316" i="4" s="1"/>
  <c r="P316" i="4" s="1"/>
  <c r="Q316" i="4" s="1"/>
  <c r="R316" i="4" s="1"/>
  <c r="K315" i="4"/>
  <c r="L315" i="4" s="1"/>
  <c r="M315" i="4" s="1"/>
  <c r="N315" i="4" s="1"/>
  <c r="O315" i="4" s="1"/>
  <c r="P315" i="4" s="1"/>
  <c r="Q315" i="4" s="1"/>
  <c r="R315" i="4" s="1"/>
  <c r="K314" i="4"/>
  <c r="L314" i="4" s="1"/>
  <c r="M314" i="4" s="1"/>
  <c r="N314" i="4" s="1"/>
  <c r="O314" i="4" s="1"/>
  <c r="P314" i="4" s="1"/>
  <c r="Q314" i="4" s="1"/>
  <c r="R314" i="4" s="1"/>
  <c r="K313" i="4"/>
  <c r="L313" i="4" s="1"/>
  <c r="M313" i="4" s="1"/>
  <c r="N313" i="4" s="1"/>
  <c r="O313" i="4" s="1"/>
  <c r="P313" i="4" s="1"/>
  <c r="Q313" i="4" s="1"/>
  <c r="R313" i="4" s="1"/>
  <c r="K312" i="4"/>
  <c r="L312" i="4" s="1"/>
  <c r="M312" i="4" s="1"/>
  <c r="N312" i="4" s="1"/>
  <c r="O312" i="4" s="1"/>
  <c r="P312" i="4" s="1"/>
  <c r="Q312" i="4" s="1"/>
  <c r="R312" i="4" s="1"/>
  <c r="K311" i="4"/>
  <c r="L311" i="4" s="1"/>
  <c r="M311" i="4" s="1"/>
  <c r="N311" i="4" s="1"/>
  <c r="O311" i="4" s="1"/>
  <c r="P311" i="4" s="1"/>
  <c r="Q311" i="4" s="1"/>
  <c r="R311" i="4" s="1"/>
  <c r="K310" i="4"/>
  <c r="L310" i="4" s="1"/>
  <c r="M310" i="4" s="1"/>
  <c r="N310" i="4" s="1"/>
  <c r="O310" i="4" s="1"/>
  <c r="P310" i="4" s="1"/>
  <c r="Q310" i="4" s="1"/>
  <c r="R310" i="4" s="1"/>
  <c r="K40" i="4" l="1"/>
  <c r="L40" i="4" s="1"/>
  <c r="M40" i="4" s="1"/>
  <c r="N40" i="4" s="1"/>
  <c r="O40" i="4" s="1"/>
  <c r="P40" i="4" s="1"/>
  <c r="Q40" i="4" s="1"/>
  <c r="R40" i="4" s="1"/>
  <c r="K270" i="6" l="1"/>
  <c r="L270" i="6" s="1"/>
  <c r="M270" i="6" s="1"/>
  <c r="N270" i="6" s="1"/>
  <c r="R270" i="6" s="1"/>
  <c r="S270" i="6" s="1"/>
  <c r="K269" i="6"/>
  <c r="L269" i="6" s="1"/>
  <c r="M269" i="6" s="1"/>
  <c r="N269" i="6" s="1"/>
  <c r="R269" i="6" s="1"/>
  <c r="S269" i="6" s="1"/>
  <c r="K268" i="6"/>
  <c r="L268" i="6" s="1"/>
  <c r="M268" i="6" s="1"/>
  <c r="N268" i="6" s="1"/>
  <c r="R268" i="6" s="1"/>
  <c r="S268" i="6" s="1"/>
  <c r="K766" i="5" l="1"/>
  <c r="L766" i="5" s="1"/>
  <c r="M766" i="5" s="1"/>
  <c r="N766" i="5" s="1"/>
  <c r="R766" i="5" s="1"/>
  <c r="S766" i="5" s="1"/>
  <c r="K765" i="5"/>
  <c r="L765" i="5" s="1"/>
  <c r="M765" i="5" s="1"/>
  <c r="N765" i="5" s="1"/>
  <c r="R765" i="5" s="1"/>
  <c r="S765" i="5" s="1"/>
  <c r="K764" i="5"/>
  <c r="L764" i="5" s="1"/>
  <c r="M764" i="5" s="1"/>
  <c r="N764" i="5" s="1"/>
  <c r="R764" i="5" s="1"/>
  <c r="S764" i="5" s="1"/>
  <c r="K763" i="5"/>
  <c r="L763" i="5" s="1"/>
  <c r="M763" i="5" s="1"/>
  <c r="N763" i="5" s="1"/>
  <c r="R763" i="5" s="1"/>
  <c r="S763" i="5" s="1"/>
  <c r="K762" i="5"/>
  <c r="L762" i="5" s="1"/>
  <c r="M762" i="5" s="1"/>
  <c r="N762" i="5" s="1"/>
  <c r="R762" i="5" s="1"/>
  <c r="S762" i="5" s="1"/>
  <c r="K761" i="5"/>
  <c r="L761" i="5" s="1"/>
  <c r="M761" i="5" s="1"/>
  <c r="N761" i="5" s="1"/>
  <c r="R761" i="5" s="1"/>
  <c r="S761" i="5" s="1"/>
  <c r="K760" i="5"/>
  <c r="L760" i="5" s="1"/>
  <c r="M760" i="5" s="1"/>
  <c r="N760" i="5" s="1"/>
  <c r="R760" i="5" s="1"/>
  <c r="S760" i="5" s="1"/>
  <c r="K759" i="5"/>
  <c r="L759" i="5" s="1"/>
  <c r="M759" i="5" s="1"/>
  <c r="N759" i="5" s="1"/>
  <c r="R759" i="5" s="1"/>
  <c r="S759" i="5" s="1"/>
  <c r="K758" i="5"/>
  <c r="L758" i="5" s="1"/>
  <c r="M758" i="5" s="1"/>
  <c r="N758" i="5" s="1"/>
  <c r="R758" i="5" s="1"/>
  <c r="S758" i="5" s="1"/>
  <c r="K757" i="5"/>
  <c r="L757" i="5" s="1"/>
  <c r="M757" i="5" s="1"/>
  <c r="N757" i="5" s="1"/>
  <c r="R757" i="5" s="1"/>
  <c r="S757" i="5" s="1"/>
  <c r="K768" i="5"/>
  <c r="L768" i="5" s="1"/>
  <c r="M768" i="5" s="1"/>
  <c r="N768" i="5" s="1"/>
  <c r="O768" i="5" s="1"/>
  <c r="P768" i="5" s="1"/>
  <c r="Q768" i="5" s="1"/>
  <c r="R768" i="5" s="1"/>
  <c r="S768" i="5" s="1"/>
  <c r="K767" i="5"/>
  <c r="L767" i="5" s="1"/>
  <c r="M767" i="5" s="1"/>
  <c r="N767" i="5" s="1"/>
  <c r="O767" i="5" s="1"/>
  <c r="P767" i="5" s="1"/>
  <c r="Q767" i="5" s="1"/>
  <c r="R767" i="5" s="1"/>
  <c r="S767" i="5" s="1"/>
  <c r="H767" i="5"/>
  <c r="H768" i="5" s="1"/>
  <c r="H764" i="5"/>
  <c r="H763" i="5"/>
  <c r="H761" i="5"/>
  <c r="H760" i="5"/>
  <c r="H759" i="5"/>
  <c r="H758" i="5"/>
  <c r="H757" i="5"/>
  <c r="K756" i="5"/>
  <c r="L756" i="5" s="1"/>
  <c r="M756" i="5" s="1"/>
  <c r="N756" i="5" s="1"/>
  <c r="R756" i="5" s="1"/>
  <c r="S756" i="5" s="1"/>
  <c r="H756" i="5"/>
  <c r="K306" i="4"/>
  <c r="L306" i="4" s="1"/>
  <c r="M306" i="4" s="1"/>
  <c r="N306" i="4" s="1"/>
  <c r="O306" i="4" s="1"/>
  <c r="P306" i="4" s="1"/>
  <c r="Q306" i="4" s="1"/>
  <c r="R306" i="4" s="1"/>
  <c r="S306" i="4" s="1"/>
  <c r="H306" i="4"/>
  <c r="K305" i="4"/>
  <c r="L305" i="4" s="1"/>
  <c r="M305" i="4" s="1"/>
  <c r="N305" i="4" s="1"/>
  <c r="O305" i="4" s="1"/>
  <c r="P305" i="4" s="1"/>
  <c r="Q305" i="4" s="1"/>
  <c r="R305" i="4" s="1"/>
  <c r="S305" i="4" s="1"/>
  <c r="H305" i="4"/>
  <c r="K304" i="4"/>
  <c r="L304" i="4" s="1"/>
  <c r="M304" i="4" s="1"/>
  <c r="N304" i="4" s="1"/>
  <c r="O304" i="4" s="1"/>
  <c r="P304" i="4" s="1"/>
  <c r="Q304" i="4" s="1"/>
  <c r="R304" i="4" s="1"/>
  <c r="S304" i="4" s="1"/>
  <c r="H304" i="4"/>
  <c r="K303" i="4"/>
  <c r="L303" i="4" s="1"/>
  <c r="M303" i="4" s="1"/>
  <c r="N303" i="4" s="1"/>
  <c r="O303" i="4" s="1"/>
  <c r="P303" i="4" s="1"/>
  <c r="Q303" i="4" s="1"/>
  <c r="R303" i="4" s="1"/>
  <c r="S303" i="4" s="1"/>
  <c r="K17" i="7" l="1"/>
  <c r="L17" i="7" s="1"/>
  <c r="M17" i="7" s="1"/>
  <c r="N17" i="7" s="1"/>
  <c r="R17" i="7" s="1"/>
  <c r="S17" i="7" s="1"/>
  <c r="K254" i="6" l="1"/>
  <c r="L254" i="6" s="1"/>
  <c r="M254" i="6" s="1"/>
  <c r="N254" i="6" s="1"/>
  <c r="R254" i="6" s="1"/>
  <c r="S254" i="6" s="1"/>
  <c r="K253" i="6"/>
  <c r="L253" i="6" s="1"/>
  <c r="M253" i="6" s="1"/>
  <c r="N253" i="6" s="1"/>
  <c r="R253" i="6" s="1"/>
  <c r="S253" i="6" s="1"/>
  <c r="K252" i="6"/>
  <c r="L252" i="6" s="1"/>
  <c r="M252" i="6" s="1"/>
  <c r="N252" i="6" s="1"/>
  <c r="R252" i="6" s="1"/>
  <c r="S252" i="6" s="1"/>
  <c r="K251" i="6"/>
  <c r="L251" i="6" s="1"/>
  <c r="M251" i="6" s="1"/>
  <c r="N251" i="6" s="1"/>
  <c r="R251" i="6" s="1"/>
  <c r="S251" i="6" s="1"/>
  <c r="K250" i="6"/>
  <c r="L250" i="6" s="1"/>
  <c r="M250" i="6" s="1"/>
  <c r="N250" i="6" s="1"/>
  <c r="R250" i="6" s="1"/>
  <c r="S250" i="6" s="1"/>
  <c r="K248" i="6"/>
  <c r="L248" i="6" s="1"/>
  <c r="M248" i="6" s="1"/>
  <c r="N248" i="6" s="1"/>
  <c r="R248" i="6" s="1"/>
  <c r="S248" i="6" s="1"/>
  <c r="K747" i="5"/>
  <c r="L747" i="5" s="1"/>
  <c r="M747" i="5" s="1"/>
  <c r="N747" i="5" s="1"/>
  <c r="R747" i="5" s="1"/>
  <c r="S747" i="5" s="1"/>
  <c r="K746" i="5"/>
  <c r="L746" i="5" s="1"/>
  <c r="M746" i="5" s="1"/>
  <c r="N746" i="5" s="1"/>
  <c r="R746" i="5" s="1"/>
  <c r="S746" i="5" s="1"/>
  <c r="K745" i="5"/>
  <c r="L745" i="5" s="1"/>
  <c r="M745" i="5" s="1"/>
  <c r="N745" i="5" s="1"/>
  <c r="R745" i="5" s="1"/>
  <c r="S745" i="5" s="1"/>
  <c r="K744" i="5"/>
  <c r="L744" i="5" s="1"/>
  <c r="M744" i="5" s="1"/>
  <c r="N744" i="5" s="1"/>
  <c r="R744" i="5" s="1"/>
  <c r="S744" i="5" s="1"/>
  <c r="K743" i="5"/>
  <c r="L743" i="5" s="1"/>
  <c r="M743" i="5" s="1"/>
  <c r="N743" i="5" s="1"/>
  <c r="R743" i="5" s="1"/>
  <c r="S743" i="5" s="1"/>
  <c r="K742" i="5"/>
  <c r="L742" i="5" s="1"/>
  <c r="M742" i="5" s="1"/>
  <c r="N742" i="5" s="1"/>
  <c r="R742" i="5" s="1"/>
  <c r="S742" i="5" s="1"/>
  <c r="K741" i="5"/>
  <c r="L741" i="5" s="1"/>
  <c r="M741" i="5" s="1"/>
  <c r="N741" i="5" s="1"/>
  <c r="R741" i="5" s="1"/>
  <c r="S741" i="5" s="1"/>
  <c r="K740" i="5"/>
  <c r="L740" i="5" s="1"/>
  <c r="M740" i="5" s="1"/>
  <c r="N740" i="5" s="1"/>
  <c r="R740" i="5" s="1"/>
  <c r="S740" i="5" s="1"/>
  <c r="K739" i="5"/>
  <c r="L739" i="5" s="1"/>
  <c r="M739" i="5" s="1"/>
  <c r="N739" i="5" s="1"/>
  <c r="R739" i="5" s="1"/>
  <c r="S739" i="5" s="1"/>
  <c r="K738" i="5"/>
  <c r="L738" i="5" s="1"/>
  <c r="M738" i="5" s="1"/>
  <c r="N738" i="5" s="1"/>
  <c r="R738" i="5" s="1"/>
  <c r="S738" i="5" s="1"/>
  <c r="K737" i="5"/>
  <c r="L737" i="5" s="1"/>
  <c r="M737" i="5" s="1"/>
  <c r="N737" i="5" s="1"/>
  <c r="R737" i="5" s="1"/>
  <c r="S737" i="5" s="1"/>
  <c r="K301" i="4"/>
  <c r="L301" i="4" s="1"/>
  <c r="M301" i="4" s="1"/>
  <c r="N301" i="4" s="1"/>
  <c r="O301" i="4" s="1"/>
  <c r="P301" i="4" s="1"/>
  <c r="Q301" i="4" s="1"/>
  <c r="R301" i="4" s="1"/>
  <c r="S301" i="4" s="1"/>
  <c r="K300" i="4"/>
  <c r="L300" i="4" s="1"/>
  <c r="M300" i="4" s="1"/>
  <c r="N300" i="4" s="1"/>
  <c r="O300" i="4" s="1"/>
  <c r="P300" i="4" s="1"/>
  <c r="Q300" i="4" s="1"/>
  <c r="R300" i="4" s="1"/>
  <c r="S300" i="4" s="1"/>
  <c r="K299" i="4"/>
  <c r="L299" i="4" s="1"/>
  <c r="M299" i="4" s="1"/>
  <c r="N299" i="4" s="1"/>
  <c r="O299" i="4" s="1"/>
  <c r="P299" i="4" s="1"/>
  <c r="Q299" i="4" s="1"/>
  <c r="R299" i="4" s="1"/>
  <c r="S299" i="4" s="1"/>
  <c r="K298" i="4"/>
  <c r="L298" i="4" s="1"/>
  <c r="M298" i="4" s="1"/>
  <c r="N298" i="4" s="1"/>
  <c r="O298" i="4" s="1"/>
  <c r="P298" i="4" s="1"/>
  <c r="Q298" i="4" s="1"/>
  <c r="R298" i="4" s="1"/>
  <c r="S298" i="4" s="1"/>
  <c r="K297" i="4"/>
  <c r="L297" i="4" s="1"/>
  <c r="M297" i="4" s="1"/>
  <c r="N297" i="4" s="1"/>
  <c r="O297" i="4" s="1"/>
  <c r="P297" i="4" s="1"/>
  <c r="Q297" i="4" s="1"/>
  <c r="R297" i="4" s="1"/>
  <c r="S297" i="4" s="1"/>
  <c r="K247" i="6" l="1"/>
  <c r="L247" i="6" s="1"/>
  <c r="M247" i="6" s="1"/>
  <c r="N247" i="6" s="1"/>
  <c r="R247" i="6" s="1"/>
  <c r="S247" i="6" s="1"/>
  <c r="K246" i="6"/>
  <c r="L246" i="6" s="1"/>
  <c r="M246" i="6" s="1"/>
  <c r="N246" i="6" s="1"/>
  <c r="R246" i="6" s="1"/>
  <c r="S246" i="6" s="1"/>
  <c r="H246" i="6"/>
  <c r="K245" i="6"/>
  <c r="L245" i="6" s="1"/>
  <c r="M245" i="6" s="1"/>
  <c r="N245" i="6" s="1"/>
  <c r="R245" i="6" s="1"/>
  <c r="S245" i="6" s="1"/>
  <c r="K244" i="6"/>
  <c r="L244" i="6" s="1"/>
  <c r="M244" i="6" s="1"/>
  <c r="N244" i="6" s="1"/>
  <c r="R244" i="6" s="1"/>
  <c r="S244" i="6" s="1"/>
  <c r="K243" i="6"/>
  <c r="L243" i="6" s="1"/>
  <c r="M243" i="6" s="1"/>
  <c r="N243" i="6" s="1"/>
  <c r="R243" i="6" s="1"/>
  <c r="S243" i="6" s="1"/>
  <c r="K242" i="6"/>
  <c r="L242" i="6" s="1"/>
  <c r="M242" i="6" s="1"/>
  <c r="N242" i="6" s="1"/>
  <c r="R242" i="6" s="1"/>
  <c r="S242" i="6" s="1"/>
  <c r="K241" i="6"/>
  <c r="L241" i="6" s="1"/>
  <c r="M241" i="6" s="1"/>
  <c r="N241" i="6" s="1"/>
  <c r="R241" i="6" s="1"/>
  <c r="S241" i="6" s="1"/>
  <c r="K240" i="6"/>
  <c r="L240" i="6" s="1"/>
  <c r="M240" i="6" s="1"/>
  <c r="N240" i="6" s="1"/>
  <c r="R240" i="6" s="1"/>
  <c r="S240" i="6" s="1"/>
  <c r="K239" i="6"/>
  <c r="L239" i="6" s="1"/>
  <c r="M239" i="6" s="1"/>
  <c r="N239" i="6" s="1"/>
  <c r="R239" i="6" s="1"/>
  <c r="S239" i="6" s="1"/>
  <c r="K238" i="6"/>
  <c r="L238" i="6" s="1"/>
  <c r="M238" i="6" s="1"/>
  <c r="N238" i="6" s="1"/>
  <c r="R238" i="6" s="1"/>
  <c r="S238" i="6" s="1"/>
  <c r="K237" i="6"/>
  <c r="L237" i="6" s="1"/>
  <c r="M237" i="6" s="1"/>
  <c r="N237" i="6" s="1"/>
  <c r="R237" i="6" s="1"/>
  <c r="S237" i="6" s="1"/>
  <c r="K236" i="6"/>
  <c r="L236" i="6" s="1"/>
  <c r="M236" i="6" s="1"/>
  <c r="N236" i="6" s="1"/>
  <c r="R236" i="6" s="1"/>
  <c r="S236" i="6" s="1"/>
  <c r="K736" i="5"/>
  <c r="L736" i="5" s="1"/>
  <c r="M736" i="5" s="1"/>
  <c r="N736" i="5" s="1"/>
  <c r="R736" i="5" s="1"/>
  <c r="S736" i="5" s="1"/>
  <c r="K735" i="5"/>
  <c r="L735" i="5" s="1"/>
  <c r="M735" i="5" s="1"/>
  <c r="N735" i="5" s="1"/>
  <c r="R735" i="5" s="1"/>
  <c r="S735" i="5" s="1"/>
  <c r="K734" i="5"/>
  <c r="L734" i="5" s="1"/>
  <c r="M734" i="5" s="1"/>
  <c r="N734" i="5" s="1"/>
  <c r="R734" i="5" s="1"/>
  <c r="S734" i="5" s="1"/>
  <c r="K733" i="5"/>
  <c r="L733" i="5" s="1"/>
  <c r="M733" i="5" s="1"/>
  <c r="N733" i="5" s="1"/>
  <c r="R733" i="5" s="1"/>
  <c r="S733" i="5" s="1"/>
  <c r="K732" i="5"/>
  <c r="L732" i="5" s="1"/>
  <c r="M732" i="5" s="1"/>
  <c r="N732" i="5" s="1"/>
  <c r="R732" i="5" s="1"/>
  <c r="S732" i="5" s="1"/>
  <c r="K731" i="5"/>
  <c r="L731" i="5" s="1"/>
  <c r="M731" i="5" s="1"/>
  <c r="N731" i="5" s="1"/>
  <c r="R731" i="5" s="1"/>
  <c r="S731" i="5" s="1"/>
  <c r="K730" i="5"/>
  <c r="L730" i="5" s="1"/>
  <c r="M730" i="5" s="1"/>
  <c r="N730" i="5" s="1"/>
  <c r="R730" i="5" s="1"/>
  <c r="S730" i="5" s="1"/>
  <c r="K729" i="5"/>
  <c r="L729" i="5" s="1"/>
  <c r="M729" i="5" s="1"/>
  <c r="N729" i="5" s="1"/>
  <c r="R729" i="5" s="1"/>
  <c r="S729" i="5" s="1"/>
  <c r="K728" i="5"/>
  <c r="L728" i="5" s="1"/>
  <c r="M728" i="5" s="1"/>
  <c r="N728" i="5" s="1"/>
  <c r="R728" i="5" s="1"/>
  <c r="S728" i="5" s="1"/>
  <c r="K727" i="5"/>
  <c r="L727" i="5" s="1"/>
  <c r="M727" i="5" s="1"/>
  <c r="N727" i="5" s="1"/>
  <c r="R727" i="5" s="1"/>
  <c r="S727" i="5" s="1"/>
  <c r="K726" i="5"/>
  <c r="L726" i="5" s="1"/>
  <c r="M726" i="5" s="1"/>
  <c r="N726" i="5" s="1"/>
  <c r="R726" i="5" s="1"/>
  <c r="S726" i="5" s="1"/>
  <c r="K725" i="5"/>
  <c r="L725" i="5" s="1"/>
  <c r="M725" i="5" s="1"/>
  <c r="N725" i="5" s="1"/>
  <c r="R725" i="5" s="1"/>
  <c r="S725" i="5" s="1"/>
  <c r="K724" i="5"/>
  <c r="L724" i="5" s="1"/>
  <c r="M724" i="5" s="1"/>
  <c r="N724" i="5" s="1"/>
  <c r="R724" i="5" s="1"/>
  <c r="S724" i="5" s="1"/>
  <c r="K723" i="5"/>
  <c r="L723" i="5" s="1"/>
  <c r="M723" i="5" s="1"/>
  <c r="N723" i="5" s="1"/>
  <c r="R723" i="5" s="1"/>
  <c r="S723" i="5" s="1"/>
  <c r="K722" i="5"/>
  <c r="L722" i="5" s="1"/>
  <c r="M722" i="5" s="1"/>
  <c r="N722" i="5" s="1"/>
  <c r="R722" i="5" s="1"/>
  <c r="S722" i="5" s="1"/>
  <c r="K721" i="5"/>
  <c r="L721" i="5" s="1"/>
  <c r="M721" i="5" s="1"/>
  <c r="N721" i="5" s="1"/>
  <c r="R721" i="5" s="1"/>
  <c r="S721" i="5" s="1"/>
  <c r="K720" i="5"/>
  <c r="L720" i="5" s="1"/>
  <c r="M720" i="5" s="1"/>
  <c r="N720" i="5" s="1"/>
  <c r="R720" i="5" s="1"/>
  <c r="S720" i="5" s="1"/>
  <c r="K719" i="5"/>
  <c r="L719" i="5" s="1"/>
  <c r="M719" i="5" s="1"/>
  <c r="N719" i="5" s="1"/>
  <c r="R719" i="5" s="1"/>
  <c r="S719" i="5" s="1"/>
  <c r="K718" i="5"/>
  <c r="L718" i="5" s="1"/>
  <c r="M718" i="5" s="1"/>
  <c r="N718" i="5" s="1"/>
  <c r="R718" i="5" s="1"/>
  <c r="S718" i="5" s="1"/>
  <c r="K717" i="5"/>
  <c r="L717" i="5" s="1"/>
  <c r="M717" i="5" s="1"/>
  <c r="N717" i="5" s="1"/>
  <c r="R717" i="5" s="1"/>
  <c r="S717" i="5" s="1"/>
  <c r="K716" i="5"/>
  <c r="L716" i="5" s="1"/>
  <c r="M716" i="5" s="1"/>
  <c r="N716" i="5" s="1"/>
  <c r="R716" i="5" s="1"/>
  <c r="S716" i="5" s="1"/>
  <c r="K715" i="5"/>
  <c r="L715" i="5" s="1"/>
  <c r="M715" i="5" s="1"/>
  <c r="N715" i="5" s="1"/>
  <c r="R715" i="5" s="1"/>
  <c r="S715" i="5" s="1"/>
  <c r="K714" i="5"/>
  <c r="L714" i="5" s="1"/>
  <c r="M714" i="5" s="1"/>
  <c r="N714" i="5" s="1"/>
  <c r="R714" i="5" s="1"/>
  <c r="S714" i="5" s="1"/>
  <c r="K713" i="5"/>
  <c r="L713" i="5" s="1"/>
  <c r="M713" i="5" s="1"/>
  <c r="N713" i="5" s="1"/>
  <c r="R713" i="5" s="1"/>
  <c r="S713" i="5" s="1"/>
  <c r="K712" i="5"/>
  <c r="L712" i="5" s="1"/>
  <c r="M712" i="5" s="1"/>
  <c r="N712" i="5" s="1"/>
  <c r="R712" i="5" s="1"/>
  <c r="S712" i="5" s="1"/>
  <c r="K711" i="5"/>
  <c r="L711" i="5" s="1"/>
  <c r="M711" i="5" s="1"/>
  <c r="N711" i="5" s="1"/>
  <c r="R711" i="5" s="1"/>
  <c r="S711" i="5" s="1"/>
  <c r="K710" i="5"/>
  <c r="L710" i="5" s="1"/>
  <c r="M710" i="5" s="1"/>
  <c r="N710" i="5" s="1"/>
  <c r="R710" i="5" s="1"/>
  <c r="S710" i="5" s="1"/>
  <c r="K709" i="5"/>
  <c r="L709" i="5" s="1"/>
  <c r="M709" i="5" s="1"/>
  <c r="N709" i="5" s="1"/>
  <c r="R709" i="5" s="1"/>
  <c r="S709" i="5" s="1"/>
  <c r="K708" i="5"/>
  <c r="L708" i="5" s="1"/>
  <c r="M708" i="5" s="1"/>
  <c r="N708" i="5" s="1"/>
  <c r="R708" i="5" s="1"/>
  <c r="S708" i="5" s="1"/>
  <c r="K707" i="5"/>
  <c r="L707" i="5" s="1"/>
  <c r="M707" i="5" s="1"/>
  <c r="N707" i="5" s="1"/>
  <c r="R707" i="5" s="1"/>
  <c r="S707" i="5" s="1"/>
  <c r="K706" i="5"/>
  <c r="L706" i="5" s="1"/>
  <c r="M706" i="5" s="1"/>
  <c r="N706" i="5" s="1"/>
  <c r="R706" i="5" s="1"/>
  <c r="S706" i="5" s="1"/>
  <c r="K705" i="5"/>
  <c r="L705" i="5" s="1"/>
  <c r="M705" i="5" s="1"/>
  <c r="N705" i="5" s="1"/>
  <c r="R705" i="5" s="1"/>
  <c r="S705" i="5" s="1"/>
  <c r="K704" i="5"/>
  <c r="L704" i="5" s="1"/>
  <c r="M704" i="5" s="1"/>
  <c r="N704" i="5" s="1"/>
  <c r="R704" i="5" s="1"/>
  <c r="S704" i="5" s="1"/>
  <c r="K703" i="5"/>
  <c r="L703" i="5" s="1"/>
  <c r="M703" i="5" s="1"/>
  <c r="N703" i="5" s="1"/>
  <c r="R703" i="5" s="1"/>
  <c r="S703" i="5" s="1"/>
  <c r="K702" i="5"/>
  <c r="L702" i="5" s="1"/>
  <c r="M702" i="5" s="1"/>
  <c r="N702" i="5" s="1"/>
  <c r="R702" i="5" s="1"/>
  <c r="S702" i="5" s="1"/>
  <c r="K701" i="5"/>
  <c r="L701" i="5" s="1"/>
  <c r="M701" i="5" s="1"/>
  <c r="N701" i="5" s="1"/>
  <c r="R701" i="5" s="1"/>
  <c r="S701" i="5" s="1"/>
  <c r="K294" i="4" l="1"/>
  <c r="L294" i="4" s="1"/>
  <c r="M294" i="4" s="1"/>
  <c r="N294" i="4" s="1"/>
  <c r="O294" i="4" s="1"/>
  <c r="P294" i="4" s="1"/>
  <c r="Q294" i="4" s="1"/>
  <c r="R294" i="4" s="1"/>
  <c r="S294" i="4" s="1"/>
  <c r="K293" i="4"/>
  <c r="L293" i="4" s="1"/>
  <c r="M293" i="4" s="1"/>
  <c r="N293" i="4" s="1"/>
  <c r="O293" i="4" s="1"/>
  <c r="P293" i="4" s="1"/>
  <c r="Q293" i="4" s="1"/>
  <c r="R293" i="4" s="1"/>
  <c r="S293" i="4" s="1"/>
  <c r="K292" i="4" l="1"/>
  <c r="L292" i="4" s="1"/>
  <c r="M292" i="4" s="1"/>
  <c r="N292" i="4" s="1"/>
  <c r="O292" i="4" s="1"/>
  <c r="P292" i="4" s="1"/>
  <c r="Q292" i="4" s="1"/>
  <c r="R292" i="4" s="1"/>
  <c r="S292" i="4" s="1"/>
  <c r="K291" i="4"/>
  <c r="L291" i="4" s="1"/>
  <c r="M291" i="4" s="1"/>
  <c r="N291" i="4" s="1"/>
  <c r="O291" i="4" s="1"/>
  <c r="P291" i="4" s="1"/>
  <c r="Q291" i="4" s="1"/>
  <c r="R291" i="4" s="1"/>
  <c r="S291" i="4" s="1"/>
  <c r="K290" i="4"/>
  <c r="L290" i="4" s="1"/>
  <c r="M290" i="4" s="1"/>
  <c r="N290" i="4" s="1"/>
  <c r="O290" i="4" s="1"/>
  <c r="P290" i="4" s="1"/>
  <c r="Q290" i="4" s="1"/>
  <c r="R290" i="4" s="1"/>
  <c r="S290" i="4" s="1"/>
  <c r="K289" i="4"/>
  <c r="L289" i="4" s="1"/>
  <c r="M289" i="4" s="1"/>
  <c r="N289" i="4" s="1"/>
  <c r="O289" i="4" s="1"/>
  <c r="P289" i="4" s="1"/>
  <c r="Q289" i="4" s="1"/>
  <c r="R289" i="4" s="1"/>
  <c r="S289" i="4" s="1"/>
  <c r="K288" i="4"/>
  <c r="L288" i="4" s="1"/>
  <c r="M288" i="4" s="1"/>
  <c r="N288" i="4" s="1"/>
  <c r="O288" i="4" s="1"/>
  <c r="P288" i="4" s="1"/>
  <c r="Q288" i="4" s="1"/>
  <c r="R288" i="4" s="1"/>
  <c r="S288" i="4" s="1"/>
  <c r="K287" i="4"/>
  <c r="L287" i="4" s="1"/>
  <c r="M287" i="4" s="1"/>
  <c r="N287" i="4" s="1"/>
  <c r="O287" i="4" s="1"/>
  <c r="P287" i="4" s="1"/>
  <c r="Q287" i="4" s="1"/>
  <c r="R287" i="4" s="1"/>
  <c r="S287" i="4" s="1"/>
  <c r="K286" i="4"/>
  <c r="L286" i="4" s="1"/>
  <c r="M286" i="4" s="1"/>
  <c r="N286" i="4" s="1"/>
  <c r="O286" i="4" s="1"/>
  <c r="P286" i="4" s="1"/>
  <c r="Q286" i="4" s="1"/>
  <c r="R286" i="4" s="1"/>
  <c r="S286" i="4" s="1"/>
  <c r="K285" i="4"/>
  <c r="L285" i="4" s="1"/>
  <c r="M285" i="4" s="1"/>
  <c r="N285" i="4" s="1"/>
  <c r="O285" i="4" s="1"/>
  <c r="P285" i="4" s="1"/>
  <c r="Q285" i="4" s="1"/>
  <c r="R285" i="4" s="1"/>
  <c r="S285" i="4" s="1"/>
  <c r="K283" i="4"/>
  <c r="L283" i="4" s="1"/>
  <c r="M283" i="4" s="1"/>
  <c r="N283" i="4" s="1"/>
  <c r="O283" i="4" s="1"/>
  <c r="P283" i="4" s="1"/>
  <c r="Q283" i="4" s="1"/>
  <c r="R283" i="4" s="1"/>
  <c r="S283" i="4" s="1"/>
  <c r="K282" i="4"/>
  <c r="L282" i="4" s="1"/>
  <c r="M282" i="4" s="1"/>
  <c r="N282" i="4" s="1"/>
  <c r="O282" i="4" s="1"/>
  <c r="P282" i="4" s="1"/>
  <c r="Q282" i="4" s="1"/>
  <c r="R282" i="4" s="1"/>
  <c r="S282" i="4" s="1"/>
  <c r="K281" i="4"/>
  <c r="L281" i="4" s="1"/>
  <c r="M281" i="4" s="1"/>
  <c r="N281" i="4" s="1"/>
  <c r="O281" i="4" s="1"/>
  <c r="P281" i="4" s="1"/>
  <c r="Q281" i="4" s="1"/>
  <c r="R281" i="4" s="1"/>
  <c r="S281" i="4" s="1"/>
  <c r="K280" i="4"/>
  <c r="L280" i="4" s="1"/>
  <c r="M280" i="4" s="1"/>
  <c r="N280" i="4" s="1"/>
  <c r="O280" i="4" s="1"/>
  <c r="P280" i="4" s="1"/>
  <c r="Q280" i="4" s="1"/>
  <c r="R280" i="4" s="1"/>
  <c r="S280" i="4" s="1"/>
  <c r="K279" i="4"/>
  <c r="L279" i="4" s="1"/>
  <c r="M279" i="4" s="1"/>
  <c r="N279" i="4" s="1"/>
  <c r="O279" i="4" s="1"/>
  <c r="P279" i="4" s="1"/>
  <c r="Q279" i="4" s="1"/>
  <c r="R279" i="4" s="1"/>
  <c r="S279" i="4" s="1"/>
  <c r="K278" i="4"/>
  <c r="L278" i="4" s="1"/>
  <c r="M278" i="4" s="1"/>
  <c r="N278" i="4" s="1"/>
  <c r="O278" i="4" s="1"/>
  <c r="P278" i="4" s="1"/>
  <c r="Q278" i="4" s="1"/>
  <c r="R278" i="4" s="1"/>
  <c r="S278" i="4" s="1"/>
  <c r="K277" i="4"/>
  <c r="L277" i="4" s="1"/>
  <c r="M277" i="4" s="1"/>
  <c r="N277" i="4" s="1"/>
  <c r="O277" i="4" s="1"/>
  <c r="P277" i="4" s="1"/>
  <c r="Q277" i="4" s="1"/>
  <c r="R277" i="4" s="1"/>
  <c r="S277" i="4" s="1"/>
  <c r="K276" i="4"/>
  <c r="L276" i="4" s="1"/>
  <c r="M276" i="4" s="1"/>
  <c r="N276" i="4" s="1"/>
  <c r="O276" i="4" s="1"/>
  <c r="P276" i="4" s="1"/>
  <c r="Q276" i="4" s="1"/>
  <c r="R276" i="4" s="1"/>
  <c r="S276" i="4" s="1"/>
  <c r="K275" i="4"/>
  <c r="L275" i="4" s="1"/>
  <c r="M275" i="4" s="1"/>
  <c r="N275" i="4" s="1"/>
  <c r="O275" i="4" s="1"/>
  <c r="P275" i="4" s="1"/>
  <c r="Q275" i="4" s="1"/>
  <c r="R275" i="4" s="1"/>
  <c r="S275" i="4" s="1"/>
  <c r="K274" i="4"/>
  <c r="L274" i="4" s="1"/>
  <c r="M274" i="4" s="1"/>
  <c r="N274" i="4" s="1"/>
  <c r="O274" i="4" s="1"/>
  <c r="P274" i="4" s="1"/>
  <c r="Q274" i="4" s="1"/>
  <c r="R274" i="4" s="1"/>
  <c r="S274" i="4" s="1"/>
  <c r="K273" i="4"/>
  <c r="L273" i="4" s="1"/>
  <c r="M273" i="4" s="1"/>
  <c r="N273" i="4" s="1"/>
  <c r="O273" i="4" s="1"/>
  <c r="P273" i="4" s="1"/>
  <c r="Q273" i="4" s="1"/>
  <c r="R273" i="4" s="1"/>
  <c r="S273" i="4" s="1"/>
  <c r="K272" i="4"/>
  <c r="L272" i="4" s="1"/>
  <c r="M272" i="4" s="1"/>
  <c r="N272" i="4" s="1"/>
  <c r="O272" i="4" s="1"/>
  <c r="P272" i="4" s="1"/>
  <c r="Q272" i="4" s="1"/>
  <c r="R272" i="4" s="1"/>
  <c r="S272" i="4" s="1"/>
  <c r="K271" i="4"/>
  <c r="L271" i="4" s="1"/>
  <c r="M271" i="4" s="1"/>
  <c r="N271" i="4" s="1"/>
  <c r="O271" i="4" s="1"/>
  <c r="P271" i="4" s="1"/>
  <c r="Q271" i="4" s="1"/>
  <c r="R271" i="4" s="1"/>
  <c r="S271" i="4" s="1"/>
  <c r="K270" i="4"/>
  <c r="L270" i="4" s="1"/>
  <c r="M270" i="4" s="1"/>
  <c r="N270" i="4" s="1"/>
  <c r="O270" i="4" s="1"/>
  <c r="P270" i="4" s="1"/>
  <c r="Q270" i="4" s="1"/>
  <c r="R270" i="4" s="1"/>
  <c r="S270" i="4" s="1"/>
  <c r="K269" i="4"/>
  <c r="L269" i="4" s="1"/>
  <c r="M269" i="4" s="1"/>
  <c r="N269" i="4" s="1"/>
  <c r="O269" i="4" s="1"/>
  <c r="P269" i="4" s="1"/>
  <c r="Q269" i="4" s="1"/>
  <c r="R269" i="4" s="1"/>
  <c r="S269" i="4" s="1"/>
  <c r="K268" i="4"/>
  <c r="L268" i="4" s="1"/>
  <c r="M268" i="4" s="1"/>
  <c r="N268" i="4" s="1"/>
  <c r="O268" i="4" s="1"/>
  <c r="P268" i="4" s="1"/>
  <c r="Q268" i="4" s="1"/>
  <c r="R268" i="4" s="1"/>
  <c r="S268" i="4" s="1"/>
  <c r="K267" i="4"/>
  <c r="L267" i="4" s="1"/>
  <c r="M267" i="4" s="1"/>
  <c r="N267" i="4" s="1"/>
  <c r="O267" i="4" s="1"/>
  <c r="P267" i="4" s="1"/>
  <c r="Q267" i="4" s="1"/>
  <c r="R267" i="4" s="1"/>
  <c r="S267" i="4" s="1"/>
  <c r="K266" i="4"/>
  <c r="L266" i="4" s="1"/>
  <c r="M266" i="4" s="1"/>
  <c r="N266" i="4" s="1"/>
  <c r="O266" i="4" s="1"/>
  <c r="P266" i="4" s="1"/>
  <c r="Q266" i="4" s="1"/>
  <c r="R266" i="4" s="1"/>
  <c r="S266" i="4" s="1"/>
  <c r="K265" i="4"/>
  <c r="L265" i="4" s="1"/>
  <c r="M265" i="4" s="1"/>
  <c r="N265" i="4" s="1"/>
  <c r="O265" i="4" s="1"/>
  <c r="P265" i="4" s="1"/>
  <c r="Q265" i="4" s="1"/>
  <c r="R265" i="4" s="1"/>
  <c r="S265" i="4" s="1"/>
  <c r="K235" i="6" l="1"/>
  <c r="L235" i="6" s="1"/>
  <c r="M235" i="6" s="1"/>
  <c r="N235" i="6" s="1"/>
  <c r="R235" i="6" s="1"/>
  <c r="S235" i="6" s="1"/>
  <c r="K234" i="6"/>
  <c r="L234" i="6" s="1"/>
  <c r="M234" i="6" s="1"/>
  <c r="N234" i="6" s="1"/>
  <c r="R234" i="6" s="1"/>
  <c r="S234" i="6" s="1"/>
  <c r="K233" i="6"/>
  <c r="L233" i="6" s="1"/>
  <c r="M233" i="6" s="1"/>
  <c r="N233" i="6" s="1"/>
  <c r="R233" i="6" s="1"/>
  <c r="S233" i="6" s="1"/>
  <c r="K700" i="5"/>
  <c r="L700" i="5" s="1"/>
  <c r="M700" i="5" s="1"/>
  <c r="N700" i="5" s="1"/>
  <c r="R700" i="5" s="1"/>
  <c r="S700" i="5" s="1"/>
  <c r="K699" i="5"/>
  <c r="L699" i="5" s="1"/>
  <c r="M699" i="5" s="1"/>
  <c r="N699" i="5" s="1"/>
  <c r="R699" i="5" s="1"/>
  <c r="S699" i="5" s="1"/>
  <c r="K698" i="5"/>
  <c r="L698" i="5" s="1"/>
  <c r="M698" i="5" s="1"/>
  <c r="N698" i="5" s="1"/>
  <c r="R698" i="5" s="1"/>
  <c r="S698" i="5" s="1"/>
  <c r="K697" i="5"/>
  <c r="L697" i="5" s="1"/>
  <c r="M697" i="5" s="1"/>
  <c r="N697" i="5" s="1"/>
  <c r="R697" i="5" s="1"/>
  <c r="S697" i="5" s="1"/>
  <c r="K696" i="5"/>
  <c r="L696" i="5" s="1"/>
  <c r="M696" i="5" s="1"/>
  <c r="N696" i="5" s="1"/>
  <c r="R696" i="5" s="1"/>
  <c r="S696" i="5" s="1"/>
  <c r="K695" i="5"/>
  <c r="L695" i="5" s="1"/>
  <c r="M695" i="5" s="1"/>
  <c r="N695" i="5" s="1"/>
  <c r="R695" i="5" s="1"/>
  <c r="S695" i="5" s="1"/>
  <c r="K694" i="5"/>
  <c r="L694" i="5" s="1"/>
  <c r="M694" i="5" s="1"/>
  <c r="N694" i="5" s="1"/>
  <c r="R694" i="5" s="1"/>
  <c r="S694" i="5" s="1"/>
  <c r="K693" i="5"/>
  <c r="L693" i="5" s="1"/>
  <c r="M693" i="5" s="1"/>
  <c r="N693" i="5" s="1"/>
  <c r="R693" i="5" s="1"/>
  <c r="S693" i="5" s="1"/>
  <c r="K692" i="5"/>
  <c r="L692" i="5" s="1"/>
  <c r="M692" i="5" s="1"/>
  <c r="N692" i="5" s="1"/>
  <c r="R692" i="5" s="1"/>
  <c r="S692" i="5" s="1"/>
  <c r="K691" i="5"/>
  <c r="L691" i="5" s="1"/>
  <c r="M691" i="5" s="1"/>
  <c r="N691" i="5" s="1"/>
  <c r="R691" i="5" s="1"/>
  <c r="S691" i="5" s="1"/>
  <c r="K690" i="5"/>
  <c r="L690" i="5" s="1"/>
  <c r="M690" i="5" s="1"/>
  <c r="N690" i="5" s="1"/>
  <c r="R690" i="5" s="1"/>
  <c r="S690" i="5" s="1"/>
  <c r="K689" i="5"/>
  <c r="L689" i="5" s="1"/>
  <c r="M689" i="5" s="1"/>
  <c r="N689" i="5" s="1"/>
  <c r="R689" i="5" s="1"/>
  <c r="S689" i="5" s="1"/>
  <c r="K688" i="5"/>
  <c r="L688" i="5" s="1"/>
  <c r="M688" i="5" s="1"/>
  <c r="N688" i="5" s="1"/>
  <c r="R688" i="5" s="1"/>
  <c r="S688" i="5" s="1"/>
  <c r="K687" i="5"/>
  <c r="L687" i="5" s="1"/>
  <c r="M687" i="5" s="1"/>
  <c r="N687" i="5" s="1"/>
  <c r="R687" i="5" s="1"/>
  <c r="S687" i="5" s="1"/>
  <c r="K686" i="5"/>
  <c r="L686" i="5" s="1"/>
  <c r="M686" i="5" s="1"/>
  <c r="N686" i="5" s="1"/>
  <c r="R686" i="5" s="1"/>
  <c r="S686" i="5" s="1"/>
  <c r="K685" i="5"/>
  <c r="L685" i="5" s="1"/>
  <c r="M685" i="5" s="1"/>
  <c r="N685" i="5" s="1"/>
  <c r="R685" i="5" s="1"/>
  <c r="S685" i="5" s="1"/>
  <c r="K684" i="5"/>
  <c r="L684" i="5" s="1"/>
  <c r="M684" i="5" s="1"/>
  <c r="N684" i="5" s="1"/>
  <c r="R684" i="5" s="1"/>
  <c r="S684" i="5" s="1"/>
  <c r="K683" i="5"/>
  <c r="L683" i="5" s="1"/>
  <c r="M683" i="5" s="1"/>
  <c r="N683" i="5" s="1"/>
  <c r="R683" i="5" s="1"/>
  <c r="S683" i="5" s="1"/>
  <c r="K682" i="5"/>
  <c r="L682" i="5" s="1"/>
  <c r="M682" i="5" s="1"/>
  <c r="N682" i="5" s="1"/>
  <c r="R682" i="5" s="1"/>
  <c r="S682" i="5" s="1"/>
  <c r="K681" i="5"/>
  <c r="L681" i="5" s="1"/>
  <c r="M681" i="5" s="1"/>
  <c r="N681" i="5" s="1"/>
  <c r="R681" i="5" s="1"/>
  <c r="S681" i="5" s="1"/>
  <c r="K680" i="5"/>
  <c r="L680" i="5" s="1"/>
  <c r="M680" i="5" s="1"/>
  <c r="N680" i="5" s="1"/>
  <c r="R680" i="5" s="1"/>
  <c r="S680" i="5" s="1"/>
  <c r="K679" i="5"/>
  <c r="L679" i="5" s="1"/>
  <c r="M679" i="5" s="1"/>
  <c r="N679" i="5" s="1"/>
  <c r="R679" i="5" s="1"/>
  <c r="S679" i="5" s="1"/>
  <c r="K678" i="5"/>
  <c r="L678" i="5" s="1"/>
  <c r="M678" i="5" s="1"/>
  <c r="N678" i="5" s="1"/>
  <c r="R678" i="5" s="1"/>
  <c r="S678" i="5" s="1"/>
  <c r="K677" i="5"/>
  <c r="L677" i="5" s="1"/>
  <c r="M677" i="5" s="1"/>
  <c r="N677" i="5" s="1"/>
  <c r="R677" i="5" s="1"/>
  <c r="S677" i="5" s="1"/>
  <c r="K676" i="5"/>
  <c r="L676" i="5" s="1"/>
  <c r="M676" i="5" s="1"/>
  <c r="N676" i="5" s="1"/>
  <c r="R676" i="5" s="1"/>
  <c r="S676" i="5" s="1"/>
  <c r="K675" i="5"/>
  <c r="L675" i="5" s="1"/>
  <c r="M675" i="5" s="1"/>
  <c r="N675" i="5" s="1"/>
  <c r="R675" i="5" s="1"/>
  <c r="S675" i="5" s="1"/>
  <c r="K674" i="5"/>
  <c r="L674" i="5" s="1"/>
  <c r="M674" i="5" s="1"/>
  <c r="N674" i="5" s="1"/>
  <c r="R674" i="5" s="1"/>
  <c r="S674" i="5" s="1"/>
  <c r="K673" i="5"/>
  <c r="L673" i="5" s="1"/>
  <c r="M673" i="5" s="1"/>
  <c r="N673" i="5" s="1"/>
  <c r="R673" i="5" s="1"/>
  <c r="S673" i="5" s="1"/>
  <c r="K672" i="5"/>
  <c r="L672" i="5" s="1"/>
  <c r="M672" i="5" s="1"/>
  <c r="N672" i="5" s="1"/>
  <c r="R672" i="5" s="1"/>
  <c r="S672" i="5" s="1"/>
  <c r="K671" i="5"/>
  <c r="L671" i="5" s="1"/>
  <c r="M671" i="5" s="1"/>
  <c r="N671" i="5" s="1"/>
  <c r="R671" i="5" s="1"/>
  <c r="S671" i="5" s="1"/>
  <c r="K670" i="5"/>
  <c r="L670" i="5" s="1"/>
  <c r="M670" i="5" s="1"/>
  <c r="N670" i="5" s="1"/>
  <c r="R670" i="5" s="1"/>
  <c r="S670" i="5" s="1"/>
  <c r="K669" i="5"/>
  <c r="L669" i="5" s="1"/>
  <c r="M669" i="5" s="1"/>
  <c r="N669" i="5" s="1"/>
  <c r="R669" i="5" s="1"/>
  <c r="S669" i="5" s="1"/>
  <c r="K668" i="5"/>
  <c r="L668" i="5" s="1"/>
  <c r="M668" i="5" s="1"/>
  <c r="N668" i="5" s="1"/>
  <c r="R668" i="5" s="1"/>
  <c r="S668" i="5" s="1"/>
  <c r="K667" i="5"/>
  <c r="L667" i="5" s="1"/>
  <c r="M667" i="5" s="1"/>
  <c r="N667" i="5" s="1"/>
  <c r="R667" i="5" s="1"/>
  <c r="S667" i="5" s="1"/>
  <c r="K666" i="5"/>
  <c r="L666" i="5" s="1"/>
  <c r="M666" i="5" s="1"/>
  <c r="N666" i="5" s="1"/>
  <c r="R666" i="5" s="1"/>
  <c r="S666" i="5" s="1"/>
  <c r="K665" i="5"/>
  <c r="L665" i="5" s="1"/>
  <c r="M665" i="5" s="1"/>
  <c r="N665" i="5" s="1"/>
  <c r="R665" i="5" s="1"/>
  <c r="S665" i="5" s="1"/>
  <c r="K664" i="5"/>
  <c r="L664" i="5" s="1"/>
  <c r="M664" i="5" s="1"/>
  <c r="N664" i="5" s="1"/>
  <c r="R664" i="5" s="1"/>
  <c r="S664" i="5" s="1"/>
  <c r="K663" i="5"/>
  <c r="L663" i="5" s="1"/>
  <c r="M663" i="5" s="1"/>
  <c r="N663" i="5" s="1"/>
  <c r="R663" i="5" s="1"/>
  <c r="S663" i="5" s="1"/>
  <c r="K662" i="5"/>
  <c r="L662" i="5" s="1"/>
  <c r="M662" i="5" s="1"/>
  <c r="N662" i="5" s="1"/>
  <c r="R662" i="5" s="1"/>
  <c r="S662" i="5" s="1"/>
  <c r="K661" i="5"/>
  <c r="L661" i="5" s="1"/>
  <c r="M661" i="5" s="1"/>
  <c r="N661" i="5" s="1"/>
  <c r="R661" i="5" s="1"/>
  <c r="S661" i="5" s="1"/>
  <c r="K660" i="5"/>
  <c r="L660" i="5" s="1"/>
  <c r="M660" i="5" s="1"/>
  <c r="N660" i="5" s="1"/>
  <c r="R660" i="5" s="1"/>
  <c r="S660" i="5" s="1"/>
  <c r="K659" i="5"/>
  <c r="L659" i="5" s="1"/>
  <c r="M659" i="5" s="1"/>
  <c r="N659" i="5" s="1"/>
  <c r="R659" i="5" s="1"/>
  <c r="S659" i="5" s="1"/>
  <c r="K658" i="5"/>
  <c r="L658" i="5" s="1"/>
  <c r="M658" i="5" s="1"/>
  <c r="N658" i="5" s="1"/>
  <c r="R658" i="5" s="1"/>
  <c r="S658" i="5" s="1"/>
  <c r="K657" i="5"/>
  <c r="L657" i="5" s="1"/>
  <c r="M657" i="5" s="1"/>
  <c r="N657" i="5" s="1"/>
  <c r="R657" i="5" s="1"/>
  <c r="S657" i="5" s="1"/>
  <c r="K656" i="5"/>
  <c r="L656" i="5" s="1"/>
  <c r="M656" i="5" s="1"/>
  <c r="N656" i="5" s="1"/>
  <c r="R656" i="5" s="1"/>
  <c r="S656" i="5" s="1"/>
  <c r="K655" i="5"/>
  <c r="L655" i="5" s="1"/>
  <c r="M655" i="5" s="1"/>
  <c r="N655" i="5" s="1"/>
  <c r="R655" i="5" s="1"/>
  <c r="S655" i="5" s="1"/>
  <c r="K654" i="5"/>
  <c r="L654" i="5" s="1"/>
  <c r="M654" i="5" s="1"/>
  <c r="N654" i="5" s="1"/>
  <c r="R654" i="5" s="1"/>
  <c r="S654" i="5" s="1"/>
  <c r="K653" i="5"/>
  <c r="L653" i="5" s="1"/>
  <c r="M653" i="5" s="1"/>
  <c r="N653" i="5" s="1"/>
  <c r="R653" i="5" s="1"/>
  <c r="S653" i="5" s="1"/>
  <c r="K652" i="5"/>
  <c r="L652" i="5" s="1"/>
  <c r="M652" i="5" s="1"/>
  <c r="N652" i="5" s="1"/>
  <c r="R652" i="5" s="1"/>
  <c r="S652" i="5" s="1"/>
  <c r="K651" i="5"/>
  <c r="L651" i="5" s="1"/>
  <c r="M651" i="5" s="1"/>
  <c r="N651" i="5" s="1"/>
  <c r="R651" i="5" s="1"/>
  <c r="S651" i="5" s="1"/>
  <c r="K650" i="5"/>
  <c r="L650" i="5" s="1"/>
  <c r="M650" i="5" s="1"/>
  <c r="N650" i="5" s="1"/>
  <c r="R650" i="5" s="1"/>
  <c r="S650" i="5" s="1"/>
  <c r="K649" i="5"/>
  <c r="L649" i="5" s="1"/>
  <c r="M649" i="5" s="1"/>
  <c r="N649" i="5" s="1"/>
  <c r="R649" i="5" s="1"/>
  <c r="S649" i="5" s="1"/>
  <c r="K648" i="5"/>
  <c r="L648" i="5" s="1"/>
  <c r="M648" i="5" s="1"/>
  <c r="N648" i="5" s="1"/>
  <c r="R648" i="5" s="1"/>
  <c r="S648" i="5" s="1"/>
  <c r="K647" i="5"/>
  <c r="L647" i="5" s="1"/>
  <c r="M647" i="5" s="1"/>
  <c r="N647" i="5" s="1"/>
  <c r="R647" i="5" s="1"/>
  <c r="S647" i="5" s="1"/>
  <c r="K646" i="5"/>
  <c r="L646" i="5" s="1"/>
  <c r="M646" i="5" s="1"/>
  <c r="N646" i="5" s="1"/>
  <c r="R646" i="5" s="1"/>
  <c r="S646" i="5" s="1"/>
  <c r="K645" i="5"/>
  <c r="L645" i="5" s="1"/>
  <c r="M645" i="5" s="1"/>
  <c r="N645" i="5" s="1"/>
  <c r="R645" i="5" s="1"/>
  <c r="S645" i="5" s="1"/>
  <c r="K644" i="5"/>
  <c r="L644" i="5" s="1"/>
  <c r="M644" i="5" s="1"/>
  <c r="N644" i="5" s="1"/>
  <c r="R644" i="5" s="1"/>
  <c r="S644" i="5" s="1"/>
  <c r="K643" i="5"/>
  <c r="L643" i="5" s="1"/>
  <c r="M643" i="5" s="1"/>
  <c r="N643" i="5" s="1"/>
  <c r="R643" i="5" s="1"/>
  <c r="S643" i="5" s="1"/>
  <c r="K642" i="5"/>
  <c r="L642" i="5" s="1"/>
  <c r="M642" i="5" s="1"/>
  <c r="N642" i="5" s="1"/>
  <c r="R642" i="5" s="1"/>
  <c r="S642" i="5" s="1"/>
  <c r="K641" i="5"/>
  <c r="L641" i="5" s="1"/>
  <c r="M641" i="5" s="1"/>
  <c r="N641" i="5" s="1"/>
  <c r="R641" i="5" s="1"/>
  <c r="S641" i="5" s="1"/>
  <c r="K640" i="5"/>
  <c r="L640" i="5" s="1"/>
  <c r="M640" i="5" s="1"/>
  <c r="N640" i="5" s="1"/>
  <c r="R640" i="5" s="1"/>
  <c r="S640" i="5" s="1"/>
  <c r="K639" i="5"/>
  <c r="L639" i="5" s="1"/>
  <c r="M639" i="5" s="1"/>
  <c r="N639" i="5" s="1"/>
  <c r="R639" i="5" s="1"/>
  <c r="S639" i="5" s="1"/>
  <c r="K638" i="5"/>
  <c r="L638" i="5" s="1"/>
  <c r="M638" i="5" s="1"/>
  <c r="N638" i="5" s="1"/>
  <c r="R638" i="5" s="1"/>
  <c r="S638" i="5" s="1"/>
  <c r="K637" i="5"/>
  <c r="L637" i="5" s="1"/>
  <c r="M637" i="5" s="1"/>
  <c r="N637" i="5" s="1"/>
  <c r="R637" i="5" s="1"/>
  <c r="S637" i="5" s="1"/>
  <c r="K636" i="5"/>
  <c r="L636" i="5" s="1"/>
  <c r="M636" i="5" s="1"/>
  <c r="N636" i="5" s="1"/>
  <c r="R636" i="5" s="1"/>
  <c r="S636" i="5" s="1"/>
  <c r="K635" i="5"/>
  <c r="L635" i="5" s="1"/>
  <c r="M635" i="5" s="1"/>
  <c r="N635" i="5" s="1"/>
  <c r="R635" i="5" s="1"/>
  <c r="S635" i="5" s="1"/>
  <c r="K634" i="5"/>
  <c r="L634" i="5" s="1"/>
  <c r="M634" i="5" s="1"/>
  <c r="N634" i="5" s="1"/>
  <c r="R634" i="5" s="1"/>
  <c r="S634" i="5" s="1"/>
  <c r="K633" i="5"/>
  <c r="L633" i="5" s="1"/>
  <c r="M633" i="5" s="1"/>
  <c r="N633" i="5" s="1"/>
  <c r="R633" i="5" s="1"/>
  <c r="S633" i="5" s="1"/>
  <c r="K632" i="5"/>
  <c r="L632" i="5" s="1"/>
  <c r="M632" i="5" s="1"/>
  <c r="N632" i="5" s="1"/>
  <c r="R632" i="5" s="1"/>
  <c r="S632" i="5" s="1"/>
  <c r="K631" i="5"/>
  <c r="L631" i="5" s="1"/>
  <c r="M631" i="5" s="1"/>
  <c r="N631" i="5" s="1"/>
  <c r="R631" i="5" s="1"/>
  <c r="S631" i="5" s="1"/>
  <c r="K630" i="5"/>
  <c r="L630" i="5" s="1"/>
  <c r="M630" i="5" s="1"/>
  <c r="N630" i="5" s="1"/>
  <c r="R630" i="5" s="1"/>
  <c r="S630" i="5" s="1"/>
  <c r="K629" i="5"/>
  <c r="L629" i="5" s="1"/>
  <c r="M629" i="5" s="1"/>
  <c r="N629" i="5" s="1"/>
  <c r="R629" i="5" s="1"/>
  <c r="S629" i="5" s="1"/>
  <c r="K628" i="5"/>
  <c r="L628" i="5" s="1"/>
  <c r="M628" i="5" s="1"/>
  <c r="N628" i="5" s="1"/>
  <c r="R628" i="5" s="1"/>
  <c r="S628" i="5" s="1"/>
  <c r="K627" i="5"/>
  <c r="L627" i="5" s="1"/>
  <c r="M627" i="5" s="1"/>
  <c r="N627" i="5" s="1"/>
  <c r="R627" i="5" s="1"/>
  <c r="S627" i="5" s="1"/>
  <c r="K626" i="5"/>
  <c r="L626" i="5" s="1"/>
  <c r="M626" i="5" s="1"/>
  <c r="N626" i="5" s="1"/>
  <c r="R626" i="5" s="1"/>
  <c r="S626" i="5" s="1"/>
  <c r="K625" i="5"/>
  <c r="L625" i="5" s="1"/>
  <c r="M625" i="5" s="1"/>
  <c r="N625" i="5" s="1"/>
  <c r="R625" i="5" s="1"/>
  <c r="S625" i="5" s="1"/>
  <c r="K624" i="5"/>
  <c r="L624" i="5" s="1"/>
  <c r="M624" i="5" s="1"/>
  <c r="N624" i="5" s="1"/>
  <c r="R624" i="5" s="1"/>
  <c r="S624" i="5" s="1"/>
  <c r="K623" i="5"/>
  <c r="L623" i="5" s="1"/>
  <c r="M623" i="5" s="1"/>
  <c r="N623" i="5" s="1"/>
  <c r="R623" i="5" s="1"/>
  <c r="S623" i="5" s="1"/>
  <c r="K622" i="5"/>
  <c r="L622" i="5" s="1"/>
  <c r="M622" i="5" s="1"/>
  <c r="N622" i="5" s="1"/>
  <c r="R622" i="5" s="1"/>
  <c r="S622" i="5" s="1"/>
  <c r="K621" i="5"/>
  <c r="L621" i="5" s="1"/>
  <c r="M621" i="5" s="1"/>
  <c r="N621" i="5" s="1"/>
  <c r="R621" i="5" s="1"/>
  <c r="S621" i="5" s="1"/>
  <c r="K620" i="5"/>
  <c r="L620" i="5" s="1"/>
  <c r="M620" i="5" s="1"/>
  <c r="N620" i="5" s="1"/>
  <c r="R620" i="5" s="1"/>
  <c r="S620" i="5" s="1"/>
  <c r="K619" i="5"/>
  <c r="L619" i="5" s="1"/>
  <c r="M619" i="5" s="1"/>
  <c r="N619" i="5" s="1"/>
  <c r="R619" i="5" s="1"/>
  <c r="S619" i="5" s="1"/>
  <c r="K618" i="5"/>
  <c r="L618" i="5" s="1"/>
  <c r="M618" i="5" s="1"/>
  <c r="N618" i="5" s="1"/>
  <c r="R618" i="5" s="1"/>
  <c r="S618" i="5" s="1"/>
  <c r="K617" i="5"/>
  <c r="L617" i="5" s="1"/>
  <c r="M617" i="5" s="1"/>
  <c r="N617" i="5" s="1"/>
  <c r="R617" i="5" s="1"/>
  <c r="S617" i="5" s="1"/>
  <c r="K616" i="5"/>
  <c r="L616" i="5" s="1"/>
  <c r="M616" i="5" s="1"/>
  <c r="N616" i="5" s="1"/>
  <c r="R616" i="5" s="1"/>
  <c r="S616" i="5" s="1"/>
  <c r="K615" i="5"/>
  <c r="L615" i="5" s="1"/>
  <c r="M615" i="5" s="1"/>
  <c r="N615" i="5" s="1"/>
  <c r="R615" i="5" s="1"/>
  <c r="S615" i="5" s="1"/>
  <c r="K614" i="5"/>
  <c r="L614" i="5" s="1"/>
  <c r="M614" i="5" s="1"/>
  <c r="N614" i="5" s="1"/>
  <c r="R614" i="5" s="1"/>
  <c r="S614" i="5" s="1"/>
  <c r="K613" i="5"/>
  <c r="L613" i="5" s="1"/>
  <c r="M613" i="5" s="1"/>
  <c r="N613" i="5" s="1"/>
  <c r="R613" i="5" s="1"/>
  <c r="S613" i="5" s="1"/>
  <c r="K612" i="5"/>
  <c r="L612" i="5" s="1"/>
  <c r="M612" i="5" s="1"/>
  <c r="N612" i="5" s="1"/>
  <c r="R612" i="5" s="1"/>
  <c r="S612" i="5" s="1"/>
  <c r="K611" i="5"/>
  <c r="L611" i="5" s="1"/>
  <c r="M611" i="5" s="1"/>
  <c r="N611" i="5" s="1"/>
  <c r="R611" i="5" s="1"/>
  <c r="S611" i="5" s="1"/>
  <c r="K610" i="5"/>
  <c r="L610" i="5" s="1"/>
  <c r="M610" i="5" s="1"/>
  <c r="N610" i="5" s="1"/>
  <c r="R610" i="5" s="1"/>
  <c r="S610" i="5" s="1"/>
  <c r="K609" i="5"/>
  <c r="L609" i="5" s="1"/>
  <c r="M609" i="5" s="1"/>
  <c r="N609" i="5" s="1"/>
  <c r="R609" i="5" s="1"/>
  <c r="S609" i="5" s="1"/>
  <c r="K608" i="5"/>
  <c r="L608" i="5" s="1"/>
  <c r="M608" i="5" s="1"/>
  <c r="N608" i="5" s="1"/>
  <c r="R608" i="5" s="1"/>
  <c r="S608" i="5" s="1"/>
  <c r="K607" i="5"/>
  <c r="L607" i="5" s="1"/>
  <c r="M607" i="5" s="1"/>
  <c r="N607" i="5" s="1"/>
  <c r="R607" i="5" s="1"/>
  <c r="S607" i="5" s="1"/>
  <c r="K606" i="5"/>
  <c r="L606" i="5" s="1"/>
  <c r="M606" i="5" s="1"/>
  <c r="N606" i="5" s="1"/>
  <c r="R606" i="5" s="1"/>
  <c r="S606" i="5" s="1"/>
  <c r="K605" i="5"/>
  <c r="L605" i="5" s="1"/>
  <c r="M605" i="5" s="1"/>
  <c r="N605" i="5" s="1"/>
  <c r="R605" i="5" s="1"/>
  <c r="S605" i="5" s="1"/>
  <c r="K604" i="5"/>
  <c r="L604" i="5" s="1"/>
  <c r="M604" i="5" s="1"/>
  <c r="N604" i="5" s="1"/>
  <c r="R604" i="5" s="1"/>
  <c r="S604" i="5" s="1"/>
  <c r="K603" i="5"/>
  <c r="L603" i="5" s="1"/>
  <c r="M603" i="5" s="1"/>
  <c r="N603" i="5" s="1"/>
  <c r="R603" i="5" s="1"/>
  <c r="S603" i="5" s="1"/>
  <c r="K602" i="5"/>
  <c r="L602" i="5" s="1"/>
  <c r="M602" i="5" s="1"/>
  <c r="N602" i="5" s="1"/>
  <c r="R602" i="5" s="1"/>
  <c r="S602" i="5" s="1"/>
  <c r="K601" i="5"/>
  <c r="L601" i="5" s="1"/>
  <c r="M601" i="5" s="1"/>
  <c r="N601" i="5" s="1"/>
  <c r="R601" i="5" s="1"/>
  <c r="S601" i="5" s="1"/>
  <c r="K600" i="5"/>
  <c r="L600" i="5" s="1"/>
  <c r="M600" i="5" s="1"/>
  <c r="N600" i="5" s="1"/>
  <c r="R600" i="5" s="1"/>
  <c r="S600" i="5" s="1"/>
  <c r="K599" i="5"/>
  <c r="L599" i="5" s="1"/>
  <c r="M599" i="5" s="1"/>
  <c r="N599" i="5" s="1"/>
  <c r="R599" i="5" s="1"/>
  <c r="S599" i="5" s="1"/>
  <c r="K598" i="5"/>
  <c r="L598" i="5" s="1"/>
  <c r="M598" i="5" s="1"/>
  <c r="N598" i="5" s="1"/>
  <c r="R598" i="5" s="1"/>
  <c r="S598" i="5" s="1"/>
  <c r="K597" i="5"/>
  <c r="L597" i="5" s="1"/>
  <c r="M597" i="5" s="1"/>
  <c r="N597" i="5" s="1"/>
  <c r="R597" i="5" s="1"/>
  <c r="S597" i="5" s="1"/>
  <c r="K596" i="5"/>
  <c r="L596" i="5" s="1"/>
  <c r="M596" i="5" s="1"/>
  <c r="N596" i="5" s="1"/>
  <c r="R596" i="5" s="1"/>
  <c r="S596" i="5" s="1"/>
  <c r="K595" i="5"/>
  <c r="L595" i="5" s="1"/>
  <c r="M595" i="5" s="1"/>
  <c r="N595" i="5" s="1"/>
  <c r="R595" i="5" s="1"/>
  <c r="S595" i="5" s="1"/>
  <c r="K594" i="5"/>
  <c r="L594" i="5" s="1"/>
  <c r="M594" i="5" s="1"/>
  <c r="N594" i="5" s="1"/>
  <c r="R594" i="5" s="1"/>
  <c r="S594" i="5" s="1"/>
  <c r="K593" i="5"/>
  <c r="L593" i="5" s="1"/>
  <c r="M593" i="5" s="1"/>
  <c r="N593" i="5" s="1"/>
  <c r="R593" i="5" s="1"/>
  <c r="S593" i="5" s="1"/>
  <c r="K592" i="5"/>
  <c r="L592" i="5" s="1"/>
  <c r="M592" i="5" s="1"/>
  <c r="N592" i="5" s="1"/>
  <c r="R592" i="5" s="1"/>
  <c r="S592" i="5" s="1"/>
  <c r="K591" i="5"/>
  <c r="L591" i="5" s="1"/>
  <c r="M591" i="5" s="1"/>
  <c r="N591" i="5" s="1"/>
  <c r="R591" i="5" s="1"/>
  <c r="S591" i="5" s="1"/>
  <c r="K590" i="5"/>
  <c r="L590" i="5" s="1"/>
  <c r="M590" i="5" s="1"/>
  <c r="N590" i="5" s="1"/>
  <c r="R590" i="5" s="1"/>
  <c r="S590" i="5" s="1"/>
  <c r="K589" i="5"/>
  <c r="L589" i="5" s="1"/>
  <c r="M589" i="5" s="1"/>
  <c r="N589" i="5" s="1"/>
  <c r="R589" i="5" s="1"/>
  <c r="S589" i="5" s="1"/>
  <c r="K588" i="5"/>
  <c r="L588" i="5" s="1"/>
  <c r="M588" i="5" s="1"/>
  <c r="N588" i="5" s="1"/>
  <c r="R588" i="5" s="1"/>
  <c r="S588" i="5" s="1"/>
  <c r="K587" i="5"/>
  <c r="L587" i="5" s="1"/>
  <c r="M587" i="5" s="1"/>
  <c r="N587" i="5" s="1"/>
  <c r="R587" i="5" s="1"/>
  <c r="S587" i="5" s="1"/>
  <c r="K586" i="5"/>
  <c r="L586" i="5" s="1"/>
  <c r="M586" i="5" s="1"/>
  <c r="N586" i="5" s="1"/>
  <c r="R586" i="5" s="1"/>
  <c r="S586" i="5" s="1"/>
  <c r="K585" i="5"/>
  <c r="L585" i="5" s="1"/>
  <c r="M585" i="5" s="1"/>
  <c r="N585" i="5" s="1"/>
  <c r="R585" i="5" s="1"/>
  <c r="S585" i="5" s="1"/>
  <c r="K584" i="5"/>
  <c r="L584" i="5" s="1"/>
  <c r="M584" i="5" s="1"/>
  <c r="N584" i="5" s="1"/>
  <c r="R584" i="5" s="1"/>
  <c r="S584" i="5" s="1"/>
  <c r="K583" i="5"/>
  <c r="L583" i="5" s="1"/>
  <c r="M583" i="5" s="1"/>
  <c r="N583" i="5" s="1"/>
  <c r="R583" i="5" s="1"/>
  <c r="S583" i="5" s="1"/>
  <c r="K582" i="5"/>
  <c r="L582" i="5" s="1"/>
  <c r="M582" i="5" s="1"/>
  <c r="N582" i="5" s="1"/>
  <c r="R582" i="5" s="1"/>
  <c r="S582" i="5" s="1"/>
  <c r="K581" i="5"/>
  <c r="L581" i="5" s="1"/>
  <c r="M581" i="5" s="1"/>
  <c r="N581" i="5" s="1"/>
  <c r="R581" i="5" s="1"/>
  <c r="S581" i="5" s="1"/>
  <c r="K580" i="5"/>
  <c r="L580" i="5" s="1"/>
  <c r="M580" i="5" s="1"/>
  <c r="N580" i="5" s="1"/>
  <c r="R580" i="5" s="1"/>
  <c r="S580" i="5" s="1"/>
  <c r="K579" i="5"/>
  <c r="L579" i="5" s="1"/>
  <c r="M579" i="5" s="1"/>
  <c r="N579" i="5" s="1"/>
  <c r="R579" i="5" s="1"/>
  <c r="K578" i="5"/>
  <c r="L578" i="5" s="1"/>
  <c r="M578" i="5" s="1"/>
  <c r="N578" i="5" s="1"/>
  <c r="R578" i="5" s="1"/>
  <c r="S578" i="5" s="1"/>
  <c r="K577" i="5"/>
  <c r="L577" i="5" s="1"/>
  <c r="M577" i="5" s="1"/>
  <c r="N577" i="5" s="1"/>
  <c r="R577" i="5" s="1"/>
  <c r="S577" i="5" s="1"/>
  <c r="K576" i="5"/>
  <c r="L576" i="5" s="1"/>
  <c r="M576" i="5" s="1"/>
  <c r="N576" i="5" s="1"/>
  <c r="R576" i="5" s="1"/>
  <c r="S576" i="5" s="1"/>
  <c r="K575" i="5"/>
  <c r="L575" i="5" s="1"/>
  <c r="M575" i="5" s="1"/>
  <c r="N575" i="5" s="1"/>
  <c r="R575" i="5" s="1"/>
  <c r="K574" i="5"/>
  <c r="L574" i="5" s="1"/>
  <c r="M574" i="5" s="1"/>
  <c r="N574" i="5" s="1"/>
  <c r="R574" i="5" s="1"/>
  <c r="S574" i="5" s="1"/>
  <c r="K573" i="5"/>
  <c r="L573" i="5" s="1"/>
  <c r="M573" i="5" s="1"/>
  <c r="N573" i="5" s="1"/>
  <c r="R573" i="5" s="1"/>
  <c r="S573" i="5" s="1"/>
  <c r="K572" i="5"/>
  <c r="L572" i="5" s="1"/>
  <c r="M572" i="5" s="1"/>
  <c r="N572" i="5" s="1"/>
  <c r="R572" i="5" s="1"/>
  <c r="S572" i="5" s="1"/>
  <c r="K571" i="5"/>
  <c r="L571" i="5" s="1"/>
  <c r="M571" i="5" s="1"/>
  <c r="N571" i="5" s="1"/>
  <c r="R571" i="5" s="1"/>
  <c r="S571" i="5" s="1"/>
  <c r="K570" i="5"/>
  <c r="L570" i="5" s="1"/>
  <c r="M570" i="5" s="1"/>
  <c r="N570" i="5" s="1"/>
  <c r="R570" i="5" s="1"/>
  <c r="S570" i="5" s="1"/>
  <c r="K569" i="5"/>
  <c r="L569" i="5" s="1"/>
  <c r="M569" i="5" s="1"/>
  <c r="N569" i="5" s="1"/>
  <c r="R569" i="5" s="1"/>
  <c r="S569" i="5" s="1"/>
  <c r="K568" i="5"/>
  <c r="L568" i="5" s="1"/>
  <c r="M568" i="5" s="1"/>
  <c r="N568" i="5" s="1"/>
  <c r="R568" i="5" s="1"/>
  <c r="S568" i="5" s="1"/>
  <c r="K567" i="5"/>
  <c r="L567" i="5" s="1"/>
  <c r="M567" i="5" s="1"/>
  <c r="N567" i="5" s="1"/>
  <c r="R567" i="5" s="1"/>
  <c r="S567" i="5" s="1"/>
  <c r="K566" i="5"/>
  <c r="L566" i="5" s="1"/>
  <c r="M566" i="5" s="1"/>
  <c r="N566" i="5" s="1"/>
  <c r="R566" i="5" s="1"/>
  <c r="S566" i="5" s="1"/>
  <c r="K565" i="5"/>
  <c r="L565" i="5" s="1"/>
  <c r="M565" i="5" s="1"/>
  <c r="N565" i="5" s="1"/>
  <c r="R565" i="5" s="1"/>
  <c r="S565" i="5" s="1"/>
  <c r="K564" i="5"/>
  <c r="L564" i="5" s="1"/>
  <c r="M564" i="5" s="1"/>
  <c r="N564" i="5" s="1"/>
  <c r="R564" i="5" s="1"/>
  <c r="S564" i="5" s="1"/>
  <c r="K563" i="5"/>
  <c r="L563" i="5" s="1"/>
  <c r="M563" i="5" s="1"/>
  <c r="N563" i="5" s="1"/>
  <c r="R563" i="5" s="1"/>
  <c r="S563" i="5" s="1"/>
  <c r="K562" i="5"/>
  <c r="L562" i="5" s="1"/>
  <c r="M562" i="5" s="1"/>
  <c r="N562" i="5" s="1"/>
  <c r="R562" i="5" s="1"/>
  <c r="S562" i="5" s="1"/>
  <c r="K561" i="5"/>
  <c r="L561" i="5" s="1"/>
  <c r="M561" i="5" s="1"/>
  <c r="N561" i="5" s="1"/>
  <c r="R561" i="5" s="1"/>
  <c r="S561" i="5" s="1"/>
  <c r="K560" i="5"/>
  <c r="L560" i="5" s="1"/>
  <c r="M560" i="5" s="1"/>
  <c r="N560" i="5" s="1"/>
  <c r="R560" i="5" s="1"/>
  <c r="S560" i="5" s="1"/>
  <c r="K559" i="5"/>
  <c r="L559" i="5" s="1"/>
  <c r="M559" i="5" s="1"/>
  <c r="N559" i="5" s="1"/>
  <c r="R559" i="5" s="1"/>
  <c r="S559" i="5" s="1"/>
  <c r="K558" i="5"/>
  <c r="L558" i="5" s="1"/>
  <c r="M558" i="5" s="1"/>
  <c r="N558" i="5" s="1"/>
  <c r="R558" i="5" s="1"/>
  <c r="S558" i="5" s="1"/>
  <c r="K557" i="5"/>
  <c r="L557" i="5" s="1"/>
  <c r="M557" i="5" s="1"/>
  <c r="N557" i="5" s="1"/>
  <c r="R557" i="5" s="1"/>
  <c r="S557" i="5" s="1"/>
  <c r="K556" i="5"/>
  <c r="L556" i="5" s="1"/>
  <c r="M556" i="5" s="1"/>
  <c r="N556" i="5" s="1"/>
  <c r="R556" i="5" s="1"/>
  <c r="S556" i="5" s="1"/>
  <c r="K555" i="5"/>
  <c r="L555" i="5" s="1"/>
  <c r="M555" i="5" s="1"/>
  <c r="N555" i="5" s="1"/>
  <c r="R555" i="5" s="1"/>
  <c r="S555" i="5" s="1"/>
  <c r="K554" i="5"/>
  <c r="L554" i="5" s="1"/>
  <c r="M554" i="5" s="1"/>
  <c r="N554" i="5" s="1"/>
  <c r="R554" i="5" s="1"/>
  <c r="S554" i="5" s="1"/>
  <c r="K553" i="5"/>
  <c r="L553" i="5" s="1"/>
  <c r="M553" i="5" s="1"/>
  <c r="N553" i="5" s="1"/>
  <c r="R553" i="5" s="1"/>
  <c r="S553" i="5" s="1"/>
  <c r="K552" i="5"/>
  <c r="L552" i="5" s="1"/>
  <c r="M552" i="5" s="1"/>
  <c r="N552" i="5" s="1"/>
  <c r="R552" i="5" s="1"/>
  <c r="S552" i="5" s="1"/>
  <c r="K551" i="5"/>
  <c r="L551" i="5" s="1"/>
  <c r="M551" i="5" s="1"/>
  <c r="N551" i="5" s="1"/>
  <c r="R551" i="5" s="1"/>
  <c r="S551" i="5" s="1"/>
  <c r="K550" i="5"/>
  <c r="L550" i="5" s="1"/>
  <c r="M550" i="5" s="1"/>
  <c r="N550" i="5" s="1"/>
  <c r="R550" i="5" s="1"/>
  <c r="S550" i="5" s="1"/>
  <c r="K549" i="5"/>
  <c r="L549" i="5" s="1"/>
  <c r="M549" i="5" s="1"/>
  <c r="N549" i="5" s="1"/>
  <c r="R549" i="5" s="1"/>
  <c r="S549" i="5" s="1"/>
  <c r="K548" i="5"/>
  <c r="L548" i="5" s="1"/>
  <c r="M548" i="5" s="1"/>
  <c r="N548" i="5" s="1"/>
  <c r="R548" i="5" s="1"/>
  <c r="S548" i="5" s="1"/>
  <c r="K547" i="5"/>
  <c r="L547" i="5" s="1"/>
  <c r="M547" i="5" s="1"/>
  <c r="N547" i="5" s="1"/>
  <c r="R547" i="5" s="1"/>
  <c r="S547" i="5" s="1"/>
  <c r="K546" i="5"/>
  <c r="L546" i="5" s="1"/>
  <c r="M546" i="5" s="1"/>
  <c r="N546" i="5" s="1"/>
  <c r="R546" i="5" s="1"/>
  <c r="S546" i="5" s="1"/>
  <c r="K545" i="5"/>
  <c r="L545" i="5" s="1"/>
  <c r="M545" i="5" s="1"/>
  <c r="N545" i="5" s="1"/>
  <c r="R545" i="5" s="1"/>
  <c r="S545" i="5" s="1"/>
  <c r="K544" i="5"/>
  <c r="L544" i="5" s="1"/>
  <c r="M544" i="5" s="1"/>
  <c r="N544" i="5" s="1"/>
  <c r="R544" i="5" s="1"/>
  <c r="S544" i="5" s="1"/>
  <c r="K543" i="5"/>
  <c r="L543" i="5" s="1"/>
  <c r="M543" i="5" s="1"/>
  <c r="N543" i="5" s="1"/>
  <c r="R543" i="5" s="1"/>
  <c r="S543" i="5" s="1"/>
  <c r="K542" i="5"/>
  <c r="L542" i="5" s="1"/>
  <c r="M542" i="5" s="1"/>
  <c r="N542" i="5" s="1"/>
  <c r="R542" i="5" s="1"/>
  <c r="S542" i="5" s="1"/>
  <c r="K541" i="5"/>
  <c r="L541" i="5" s="1"/>
  <c r="M541" i="5" s="1"/>
  <c r="N541" i="5" s="1"/>
  <c r="R541" i="5" s="1"/>
  <c r="S541" i="5" s="1"/>
  <c r="K264" i="4"/>
  <c r="L264" i="4" s="1"/>
  <c r="M264" i="4" s="1"/>
  <c r="N264" i="4" s="1"/>
  <c r="R264" i="4" s="1"/>
  <c r="S264" i="4" s="1"/>
  <c r="K263" i="4"/>
  <c r="L263" i="4" s="1"/>
  <c r="M263" i="4" s="1"/>
  <c r="N263" i="4" s="1"/>
  <c r="R263" i="4" s="1"/>
  <c r="S263" i="4" s="1"/>
  <c r="K262" i="4"/>
  <c r="L262" i="4" s="1"/>
  <c r="M262" i="4" s="1"/>
  <c r="N262" i="4" s="1"/>
  <c r="R262" i="4" s="1"/>
  <c r="S262" i="4" s="1"/>
  <c r="K261" i="4"/>
  <c r="L261" i="4" s="1"/>
  <c r="M261" i="4" s="1"/>
  <c r="N261" i="4" s="1"/>
  <c r="R261" i="4" s="1"/>
  <c r="S261" i="4" s="1"/>
  <c r="K260" i="4"/>
  <c r="L260" i="4" s="1"/>
  <c r="M260" i="4" s="1"/>
  <c r="N260" i="4" s="1"/>
  <c r="O260" i="4" s="1"/>
  <c r="P260" i="4" s="1"/>
  <c r="Q260" i="4" s="1"/>
  <c r="R260" i="4" s="1"/>
  <c r="S260" i="4" s="1"/>
  <c r="K259" i="4"/>
  <c r="L259" i="4" s="1"/>
  <c r="M259" i="4" s="1"/>
  <c r="N259" i="4" s="1"/>
  <c r="R259" i="4" s="1"/>
  <c r="S259" i="4" s="1"/>
  <c r="K258" i="4"/>
  <c r="L258" i="4" s="1"/>
  <c r="M258" i="4" s="1"/>
  <c r="N258" i="4" s="1"/>
  <c r="O258" i="4" s="1"/>
  <c r="P258" i="4" s="1"/>
  <c r="Q258" i="4" s="1"/>
  <c r="R258" i="4" s="1"/>
  <c r="S258" i="4" s="1"/>
  <c r="K257" i="4"/>
  <c r="L257" i="4" s="1"/>
  <c r="M257" i="4" s="1"/>
  <c r="N257" i="4" s="1"/>
  <c r="R257" i="4" s="1"/>
  <c r="S257" i="4" s="1"/>
  <c r="K256" i="4"/>
  <c r="L256" i="4" s="1"/>
  <c r="M256" i="4" s="1"/>
  <c r="N256" i="4" s="1"/>
  <c r="O256" i="4" s="1"/>
  <c r="P256" i="4" s="1"/>
  <c r="Q256" i="4" s="1"/>
  <c r="R256" i="4" s="1"/>
  <c r="S256" i="4" s="1"/>
  <c r="K255" i="4"/>
  <c r="L255" i="4" s="1"/>
  <c r="M255" i="4" s="1"/>
  <c r="N255" i="4" s="1"/>
  <c r="R255" i="4" s="1"/>
  <c r="S255" i="4" s="1"/>
  <c r="K254" i="4"/>
  <c r="L254" i="4" s="1"/>
  <c r="M254" i="4" s="1"/>
  <c r="N254" i="4" s="1"/>
  <c r="O254" i="4" s="1"/>
  <c r="P254" i="4" s="1"/>
  <c r="Q254" i="4" s="1"/>
  <c r="R254" i="4" s="1"/>
  <c r="S254" i="4" s="1"/>
  <c r="K253" i="4"/>
  <c r="L253" i="4" s="1"/>
  <c r="M253" i="4" s="1"/>
  <c r="N253" i="4" s="1"/>
  <c r="R253" i="4" s="1"/>
  <c r="S253" i="4" s="1"/>
  <c r="K252" i="4"/>
  <c r="L252" i="4" s="1"/>
  <c r="M252" i="4" s="1"/>
  <c r="N252" i="4" s="1"/>
  <c r="O252" i="4" s="1"/>
  <c r="P252" i="4" s="1"/>
  <c r="Q252" i="4" s="1"/>
  <c r="R252" i="4" s="1"/>
  <c r="S252" i="4" s="1"/>
  <c r="K251" i="4"/>
  <c r="L251" i="4" s="1"/>
  <c r="M251" i="4" s="1"/>
  <c r="N251" i="4" s="1"/>
  <c r="R251" i="4" s="1"/>
  <c r="S251" i="4" s="1"/>
  <c r="K250" i="4"/>
  <c r="L250" i="4" s="1"/>
  <c r="M250" i="4" s="1"/>
  <c r="N250" i="4" s="1"/>
  <c r="O250" i="4" s="1"/>
  <c r="P250" i="4" s="1"/>
  <c r="Q250" i="4" s="1"/>
  <c r="R250" i="4" s="1"/>
  <c r="S250" i="4" s="1"/>
  <c r="K249" i="4"/>
  <c r="L249" i="4" s="1"/>
  <c r="M249" i="4" s="1"/>
  <c r="N249" i="4" s="1"/>
  <c r="R249" i="4" s="1"/>
  <c r="S249" i="4" s="1"/>
  <c r="K248" i="4"/>
  <c r="L248" i="4" s="1"/>
  <c r="M248" i="4" s="1"/>
  <c r="N248" i="4" s="1"/>
  <c r="O248" i="4" s="1"/>
  <c r="P248" i="4" s="1"/>
  <c r="Q248" i="4" s="1"/>
  <c r="R248" i="4" s="1"/>
  <c r="S248" i="4" s="1"/>
  <c r="K247" i="4"/>
  <c r="L247" i="4" s="1"/>
  <c r="M247" i="4" s="1"/>
  <c r="N247" i="4" s="1"/>
  <c r="R247" i="4" s="1"/>
  <c r="S247" i="4" s="1"/>
  <c r="K246" i="4"/>
  <c r="L246" i="4" s="1"/>
  <c r="M246" i="4" s="1"/>
  <c r="N246" i="4" s="1"/>
  <c r="O246" i="4" s="1"/>
  <c r="P246" i="4" s="1"/>
  <c r="Q246" i="4" s="1"/>
  <c r="R246" i="4" s="1"/>
  <c r="S246" i="4" s="1"/>
  <c r="K245" i="4"/>
  <c r="L245" i="4" s="1"/>
  <c r="M245" i="4" s="1"/>
  <c r="N245" i="4" s="1"/>
  <c r="R245" i="4" s="1"/>
  <c r="S245" i="4" s="1"/>
  <c r="K244" i="4"/>
  <c r="L244" i="4" s="1"/>
  <c r="M244" i="4" s="1"/>
  <c r="N244" i="4" s="1"/>
  <c r="O244" i="4" s="1"/>
  <c r="P244" i="4" s="1"/>
  <c r="Q244" i="4" s="1"/>
  <c r="R244" i="4" s="1"/>
  <c r="S244" i="4" s="1"/>
  <c r="K243" i="4"/>
  <c r="L243" i="4" s="1"/>
  <c r="M243" i="4" s="1"/>
  <c r="N243" i="4" s="1"/>
  <c r="R243" i="4" s="1"/>
  <c r="S243" i="4" s="1"/>
  <c r="K242" i="4"/>
  <c r="L242" i="4" s="1"/>
  <c r="M242" i="4" s="1"/>
  <c r="N242" i="4" s="1"/>
  <c r="O242" i="4" s="1"/>
  <c r="P242" i="4" s="1"/>
  <c r="Q242" i="4" s="1"/>
  <c r="R242" i="4" s="1"/>
  <c r="S242" i="4" s="1"/>
  <c r="K232" i="6" l="1"/>
  <c r="L232" i="6" s="1"/>
  <c r="M232" i="6" s="1"/>
  <c r="N232" i="6" s="1"/>
  <c r="R232" i="6" s="1"/>
  <c r="S232" i="6" s="1"/>
  <c r="K231" i="6"/>
  <c r="L231" i="6" s="1"/>
  <c r="M231" i="6" s="1"/>
  <c r="N231" i="6" s="1"/>
  <c r="R231" i="6" s="1"/>
  <c r="S231" i="6" s="1"/>
  <c r="K230" i="6"/>
  <c r="L230" i="6" s="1"/>
  <c r="M230" i="6" s="1"/>
  <c r="N230" i="6" s="1"/>
  <c r="R230" i="6" s="1"/>
  <c r="S230" i="6" s="1"/>
  <c r="K229" i="6"/>
  <c r="L229" i="6" s="1"/>
  <c r="M229" i="6" s="1"/>
  <c r="N229" i="6" s="1"/>
  <c r="R229" i="6" s="1"/>
  <c r="S229" i="6" s="1"/>
  <c r="K228" i="6"/>
  <c r="L228" i="6" s="1"/>
  <c r="M228" i="6" s="1"/>
  <c r="N228" i="6" s="1"/>
  <c r="R228" i="6" s="1"/>
  <c r="S228" i="6" s="1"/>
  <c r="K227" i="6"/>
  <c r="L227" i="6" s="1"/>
  <c r="M227" i="6" s="1"/>
  <c r="N227" i="6" s="1"/>
  <c r="R227" i="6" s="1"/>
  <c r="S227" i="6" s="1"/>
  <c r="K226" i="6"/>
  <c r="L226" i="6" s="1"/>
  <c r="M226" i="6" s="1"/>
  <c r="N226" i="6" s="1"/>
  <c r="R226" i="6" s="1"/>
  <c r="S226" i="6" s="1"/>
  <c r="K225" i="6"/>
  <c r="L225" i="6" s="1"/>
  <c r="M225" i="6" s="1"/>
  <c r="N225" i="6" s="1"/>
  <c r="R225" i="6" s="1"/>
  <c r="S225" i="6" s="1"/>
  <c r="K224" i="6"/>
  <c r="L224" i="6" s="1"/>
  <c r="M224" i="6" s="1"/>
  <c r="N224" i="6" s="1"/>
  <c r="R224" i="6" s="1"/>
  <c r="S224" i="6" s="1"/>
  <c r="K223" i="6"/>
  <c r="L223" i="6" s="1"/>
  <c r="M223" i="6" s="1"/>
  <c r="N223" i="6" s="1"/>
  <c r="R223" i="6" s="1"/>
  <c r="S223" i="6" s="1"/>
  <c r="K222" i="6"/>
  <c r="L222" i="6" s="1"/>
  <c r="M222" i="6" s="1"/>
  <c r="N222" i="6" s="1"/>
  <c r="R222" i="6" s="1"/>
  <c r="S222" i="6" s="1"/>
  <c r="K221" i="6"/>
  <c r="L221" i="6" s="1"/>
  <c r="M221" i="6" s="1"/>
  <c r="N221" i="6" s="1"/>
  <c r="R221" i="6" s="1"/>
  <c r="S221" i="6" s="1"/>
  <c r="K220" i="6"/>
  <c r="L220" i="6" s="1"/>
  <c r="M220" i="6" s="1"/>
  <c r="N220" i="6" s="1"/>
  <c r="R220" i="6" s="1"/>
  <c r="S220" i="6" s="1"/>
  <c r="K540" i="5"/>
  <c r="L540" i="5" s="1"/>
  <c r="M540" i="5" s="1"/>
  <c r="N540" i="5" s="1"/>
  <c r="R540" i="5" s="1"/>
  <c r="S540" i="5" s="1"/>
  <c r="K539" i="5"/>
  <c r="L539" i="5" s="1"/>
  <c r="M539" i="5" s="1"/>
  <c r="N539" i="5" s="1"/>
  <c r="R539" i="5" s="1"/>
  <c r="S539" i="5" s="1"/>
  <c r="L538" i="5"/>
  <c r="M538" i="5" s="1"/>
  <c r="N538" i="5" s="1"/>
  <c r="R538" i="5" s="1"/>
  <c r="S538" i="5" s="1"/>
  <c r="K538" i="5"/>
  <c r="K537" i="5"/>
  <c r="L537" i="5" s="1"/>
  <c r="M537" i="5" s="1"/>
  <c r="N537" i="5" s="1"/>
  <c r="R537" i="5" s="1"/>
  <c r="S537" i="5" s="1"/>
  <c r="K536" i="5"/>
  <c r="L536" i="5" s="1"/>
  <c r="M536" i="5" s="1"/>
  <c r="N536" i="5" s="1"/>
  <c r="R536" i="5" s="1"/>
  <c r="S536" i="5" s="1"/>
  <c r="K535" i="5"/>
  <c r="L535" i="5" s="1"/>
  <c r="M535" i="5" s="1"/>
  <c r="N535" i="5" s="1"/>
  <c r="R535" i="5" s="1"/>
  <c r="S535" i="5" s="1"/>
  <c r="K534" i="5"/>
  <c r="L534" i="5" s="1"/>
  <c r="M534" i="5" s="1"/>
  <c r="N534" i="5" s="1"/>
  <c r="R534" i="5" s="1"/>
  <c r="S534" i="5" s="1"/>
  <c r="K533" i="5"/>
  <c r="L533" i="5" s="1"/>
  <c r="M533" i="5" s="1"/>
  <c r="N533" i="5" s="1"/>
  <c r="R533" i="5" s="1"/>
  <c r="S533" i="5" s="1"/>
  <c r="K532" i="5"/>
  <c r="L532" i="5" s="1"/>
  <c r="M532" i="5" s="1"/>
  <c r="N532" i="5" s="1"/>
  <c r="R532" i="5" s="1"/>
  <c r="S532" i="5" s="1"/>
  <c r="K531" i="5"/>
  <c r="L531" i="5" s="1"/>
  <c r="M531" i="5" s="1"/>
  <c r="N531" i="5" s="1"/>
  <c r="R531" i="5" s="1"/>
  <c r="S531" i="5" s="1"/>
  <c r="K530" i="5"/>
  <c r="L530" i="5" s="1"/>
  <c r="M530" i="5" s="1"/>
  <c r="N530" i="5" s="1"/>
  <c r="R530" i="5" s="1"/>
  <c r="S530" i="5" s="1"/>
  <c r="K529" i="5"/>
  <c r="L529" i="5" s="1"/>
  <c r="M529" i="5" s="1"/>
  <c r="N529" i="5" s="1"/>
  <c r="R529" i="5" s="1"/>
  <c r="S529" i="5" s="1"/>
  <c r="K528" i="5"/>
  <c r="L528" i="5" s="1"/>
  <c r="M528" i="5" s="1"/>
  <c r="N528" i="5" s="1"/>
  <c r="R528" i="5" s="1"/>
  <c r="S528" i="5" s="1"/>
  <c r="K527" i="5"/>
  <c r="L527" i="5" s="1"/>
  <c r="M527" i="5" s="1"/>
  <c r="N527" i="5" s="1"/>
  <c r="R527" i="5" s="1"/>
  <c r="S527" i="5" s="1"/>
  <c r="K526" i="5"/>
  <c r="L526" i="5" s="1"/>
  <c r="M526" i="5" s="1"/>
  <c r="N526" i="5" s="1"/>
  <c r="R526" i="5" s="1"/>
  <c r="S526" i="5" s="1"/>
  <c r="K525" i="5"/>
  <c r="L525" i="5" s="1"/>
  <c r="M525" i="5" s="1"/>
  <c r="N525" i="5" s="1"/>
  <c r="R525" i="5" s="1"/>
  <c r="S525" i="5" s="1"/>
  <c r="K524" i="5"/>
  <c r="L524" i="5" s="1"/>
  <c r="M524" i="5" s="1"/>
  <c r="N524" i="5" s="1"/>
  <c r="R524" i="5" s="1"/>
  <c r="S524" i="5" s="1"/>
  <c r="K523" i="5"/>
  <c r="L523" i="5" s="1"/>
  <c r="M523" i="5" s="1"/>
  <c r="N523" i="5" s="1"/>
  <c r="R523" i="5" s="1"/>
  <c r="S523" i="5" s="1"/>
  <c r="K522" i="5"/>
  <c r="L522" i="5" s="1"/>
  <c r="M522" i="5" s="1"/>
  <c r="N522" i="5" s="1"/>
  <c r="R522" i="5" s="1"/>
  <c r="S522" i="5" s="1"/>
  <c r="K521" i="5"/>
  <c r="L521" i="5" s="1"/>
  <c r="M521" i="5" s="1"/>
  <c r="N521" i="5" s="1"/>
  <c r="R521" i="5" s="1"/>
  <c r="S521" i="5" s="1"/>
  <c r="K520" i="5"/>
  <c r="L520" i="5" s="1"/>
  <c r="M520" i="5" s="1"/>
  <c r="N520" i="5" s="1"/>
  <c r="R520" i="5" s="1"/>
  <c r="S520" i="5" s="1"/>
  <c r="K519" i="5"/>
  <c r="L519" i="5" s="1"/>
  <c r="M519" i="5" s="1"/>
  <c r="N519" i="5" s="1"/>
  <c r="R519" i="5" s="1"/>
  <c r="S519" i="5" s="1"/>
  <c r="K518" i="5"/>
  <c r="L518" i="5" s="1"/>
  <c r="M518" i="5" s="1"/>
  <c r="N518" i="5" s="1"/>
  <c r="R518" i="5" s="1"/>
  <c r="S518" i="5" s="1"/>
  <c r="K241" i="4"/>
  <c r="L241" i="4" s="1"/>
  <c r="M241" i="4" s="1"/>
  <c r="N241" i="4" s="1"/>
  <c r="O241" i="4" s="1"/>
  <c r="P241" i="4" s="1"/>
  <c r="Q241" i="4" s="1"/>
  <c r="R241" i="4" s="1"/>
  <c r="K240" i="4"/>
  <c r="L240" i="4" s="1"/>
  <c r="M240" i="4" s="1"/>
  <c r="N240" i="4" s="1"/>
  <c r="O240" i="4" s="1"/>
  <c r="P240" i="4" s="1"/>
  <c r="Q240" i="4" s="1"/>
  <c r="R240" i="4" s="1"/>
  <c r="S240" i="4" s="1"/>
  <c r="K239" i="4"/>
  <c r="L239" i="4" s="1"/>
  <c r="M239" i="4" s="1"/>
  <c r="N239" i="4" s="1"/>
  <c r="O239" i="4" s="1"/>
  <c r="P239" i="4" s="1"/>
  <c r="Q239" i="4" s="1"/>
  <c r="R239" i="4" s="1"/>
  <c r="S239" i="4" s="1"/>
  <c r="K238" i="4"/>
  <c r="L238" i="4" s="1"/>
  <c r="M238" i="4" s="1"/>
  <c r="N238" i="4" s="1"/>
  <c r="O238" i="4" s="1"/>
  <c r="P238" i="4" s="1"/>
  <c r="Q238" i="4" s="1"/>
  <c r="R238" i="4" s="1"/>
  <c r="S238" i="4" s="1"/>
  <c r="K237" i="4"/>
  <c r="L237" i="4" s="1"/>
  <c r="M237" i="4" s="1"/>
  <c r="N237" i="4" s="1"/>
  <c r="O237" i="4" s="1"/>
  <c r="P237" i="4" s="1"/>
  <c r="Q237" i="4" s="1"/>
  <c r="R237" i="4" s="1"/>
  <c r="S237" i="4" s="1"/>
  <c r="K236" i="4"/>
  <c r="L236" i="4" s="1"/>
  <c r="M236" i="4" s="1"/>
  <c r="N236" i="4" s="1"/>
  <c r="O236" i="4" s="1"/>
  <c r="P236" i="4" s="1"/>
  <c r="Q236" i="4" s="1"/>
  <c r="R236" i="4" s="1"/>
  <c r="S236" i="4" s="1"/>
  <c r="K235" i="4"/>
  <c r="L235" i="4" s="1"/>
  <c r="M235" i="4" s="1"/>
  <c r="N235" i="4" s="1"/>
  <c r="O235" i="4" s="1"/>
  <c r="P235" i="4" s="1"/>
  <c r="Q235" i="4" s="1"/>
  <c r="R235" i="4" s="1"/>
  <c r="S235" i="4" s="1"/>
  <c r="K211" i="6" l="1"/>
  <c r="L211" i="6" s="1"/>
  <c r="M211" i="6" s="1"/>
  <c r="N211" i="6" s="1"/>
  <c r="R211" i="6" s="1"/>
  <c r="S211" i="6" s="1"/>
  <c r="K210" i="6"/>
  <c r="L210" i="6" s="1"/>
  <c r="M210" i="6" s="1"/>
  <c r="N210" i="6" s="1"/>
  <c r="R210" i="6" s="1"/>
  <c r="S210" i="6" s="1"/>
  <c r="K209" i="6"/>
  <c r="L209" i="6" s="1"/>
  <c r="M209" i="6" s="1"/>
  <c r="N209" i="6" s="1"/>
  <c r="R209" i="6" s="1"/>
  <c r="S209" i="6" s="1"/>
  <c r="K208" i="6"/>
  <c r="L208" i="6" s="1"/>
  <c r="M208" i="6" s="1"/>
  <c r="N208" i="6" s="1"/>
  <c r="R208" i="6" s="1"/>
  <c r="S208" i="6" s="1"/>
  <c r="K207" i="6"/>
  <c r="L207" i="6" s="1"/>
  <c r="M207" i="6" s="1"/>
  <c r="N207" i="6" s="1"/>
  <c r="R207" i="6" s="1"/>
  <c r="S207" i="6" s="1"/>
  <c r="K206" i="6"/>
  <c r="L206" i="6" s="1"/>
  <c r="M206" i="6" s="1"/>
  <c r="N206" i="6" s="1"/>
  <c r="R206" i="6" s="1"/>
  <c r="S206" i="6" s="1"/>
  <c r="K205" i="6"/>
  <c r="L205" i="6" s="1"/>
  <c r="M205" i="6" s="1"/>
  <c r="N205" i="6" s="1"/>
  <c r="R205" i="6" s="1"/>
  <c r="S205" i="6" s="1"/>
  <c r="K204" i="6"/>
  <c r="L204" i="6" s="1"/>
  <c r="M204" i="6" s="1"/>
  <c r="N204" i="6" s="1"/>
  <c r="R204" i="6" s="1"/>
  <c r="S204" i="6" s="1"/>
  <c r="K203" i="6"/>
  <c r="L203" i="6" s="1"/>
  <c r="M203" i="6" s="1"/>
  <c r="N203" i="6" s="1"/>
  <c r="R203" i="6" s="1"/>
  <c r="S203" i="6" s="1"/>
  <c r="K202" i="6"/>
  <c r="L202" i="6" s="1"/>
  <c r="M202" i="6" s="1"/>
  <c r="N202" i="6" s="1"/>
  <c r="R202" i="6" s="1"/>
  <c r="S202" i="6" s="1"/>
  <c r="K201" i="6"/>
  <c r="L201" i="6" s="1"/>
  <c r="M201" i="6" s="1"/>
  <c r="N201" i="6" s="1"/>
  <c r="R201" i="6" s="1"/>
  <c r="S201" i="6" s="1"/>
  <c r="K200" i="6"/>
  <c r="L200" i="6" s="1"/>
  <c r="M200" i="6" s="1"/>
  <c r="N200" i="6" s="1"/>
  <c r="R200" i="6" s="1"/>
  <c r="S200" i="6" s="1"/>
  <c r="K199" i="6"/>
  <c r="L199" i="6" s="1"/>
  <c r="M199" i="6" s="1"/>
  <c r="N199" i="6" s="1"/>
  <c r="R199" i="6" s="1"/>
  <c r="S199" i="6" s="1"/>
  <c r="K198" i="6"/>
  <c r="L198" i="6" s="1"/>
  <c r="M198" i="6" s="1"/>
  <c r="N198" i="6" s="1"/>
  <c r="R198" i="6" s="1"/>
  <c r="S198" i="6" s="1"/>
  <c r="K197" i="6"/>
  <c r="L197" i="6" s="1"/>
  <c r="M197" i="6" s="1"/>
  <c r="N197" i="6" s="1"/>
  <c r="R197" i="6" s="1"/>
  <c r="S197" i="6" s="1"/>
  <c r="K196" i="6"/>
  <c r="L196" i="6" s="1"/>
  <c r="M196" i="6" s="1"/>
  <c r="N196" i="6" s="1"/>
  <c r="R196" i="6" s="1"/>
  <c r="S196" i="6" s="1"/>
  <c r="K195" i="6"/>
  <c r="L195" i="6" s="1"/>
  <c r="M195" i="6" s="1"/>
  <c r="N195" i="6" s="1"/>
  <c r="R195" i="6" s="1"/>
  <c r="S195" i="6" s="1"/>
  <c r="K194" i="6"/>
  <c r="L194" i="6" s="1"/>
  <c r="M194" i="6" s="1"/>
  <c r="N194" i="6" s="1"/>
  <c r="R194" i="6" s="1"/>
  <c r="S194" i="6" s="1"/>
  <c r="K193" i="6"/>
  <c r="L193" i="6" s="1"/>
  <c r="M193" i="6" s="1"/>
  <c r="N193" i="6" s="1"/>
  <c r="R193" i="6" s="1"/>
  <c r="S193" i="6" s="1"/>
  <c r="K192" i="6"/>
  <c r="L192" i="6" s="1"/>
  <c r="M192" i="6" s="1"/>
  <c r="N192" i="6" s="1"/>
  <c r="R192" i="6" s="1"/>
  <c r="S192" i="6" s="1"/>
  <c r="K191" i="6"/>
  <c r="L191" i="6" s="1"/>
  <c r="M191" i="6" s="1"/>
  <c r="N191" i="6" s="1"/>
  <c r="R191" i="6" s="1"/>
  <c r="S191" i="6" s="1"/>
  <c r="K190" i="6"/>
  <c r="L190" i="6" s="1"/>
  <c r="M190" i="6" s="1"/>
  <c r="N190" i="6" s="1"/>
  <c r="R190" i="6" s="1"/>
  <c r="S190" i="6" s="1"/>
  <c r="K189" i="6"/>
  <c r="L189" i="6" s="1"/>
  <c r="M189" i="6" s="1"/>
  <c r="N189" i="6" s="1"/>
  <c r="R189" i="6" s="1"/>
  <c r="S189" i="6" s="1"/>
  <c r="K188" i="6"/>
  <c r="L188" i="6" s="1"/>
  <c r="M188" i="6" s="1"/>
  <c r="N188" i="6" s="1"/>
  <c r="R188" i="6" s="1"/>
  <c r="S188" i="6" s="1"/>
  <c r="K187" i="6"/>
  <c r="L187" i="6" s="1"/>
  <c r="M187" i="6" s="1"/>
  <c r="N187" i="6" s="1"/>
  <c r="R187" i="6" s="1"/>
  <c r="S187" i="6" s="1"/>
  <c r="K186" i="6"/>
  <c r="L186" i="6" s="1"/>
  <c r="M186" i="6" s="1"/>
  <c r="N186" i="6" s="1"/>
  <c r="R186" i="6" s="1"/>
  <c r="S186" i="6" s="1"/>
  <c r="K472" i="5" l="1"/>
  <c r="L472" i="5" s="1"/>
  <c r="M472" i="5" s="1"/>
  <c r="N472" i="5" s="1"/>
  <c r="R472" i="5" s="1"/>
  <c r="S472" i="5" s="1"/>
  <c r="K471" i="5"/>
  <c r="L471" i="5" s="1"/>
  <c r="M471" i="5" s="1"/>
  <c r="N471" i="5" s="1"/>
  <c r="R471" i="5" s="1"/>
  <c r="S471" i="5" s="1"/>
  <c r="K470" i="5"/>
  <c r="L470" i="5" s="1"/>
  <c r="M470" i="5" s="1"/>
  <c r="N470" i="5" s="1"/>
  <c r="R470" i="5" s="1"/>
  <c r="S470" i="5" s="1"/>
  <c r="K469" i="5"/>
  <c r="L469" i="5" s="1"/>
  <c r="M469" i="5" s="1"/>
  <c r="N469" i="5" s="1"/>
  <c r="R469" i="5" s="1"/>
  <c r="S469" i="5" s="1"/>
  <c r="K468" i="5"/>
  <c r="L468" i="5" s="1"/>
  <c r="M468" i="5" s="1"/>
  <c r="N468" i="5" s="1"/>
  <c r="R468" i="5" s="1"/>
  <c r="S468" i="5" s="1"/>
  <c r="K467" i="5"/>
  <c r="L467" i="5" s="1"/>
  <c r="M467" i="5" s="1"/>
  <c r="N467" i="5" s="1"/>
  <c r="R467" i="5" s="1"/>
  <c r="S467" i="5" s="1"/>
  <c r="K466" i="5"/>
  <c r="L466" i="5" s="1"/>
  <c r="M466" i="5" s="1"/>
  <c r="N466" i="5" s="1"/>
  <c r="R466" i="5" s="1"/>
  <c r="S466" i="5" s="1"/>
  <c r="K465" i="5"/>
  <c r="L465" i="5" s="1"/>
  <c r="M465" i="5" s="1"/>
  <c r="N465" i="5" s="1"/>
  <c r="R465" i="5" s="1"/>
  <c r="S465" i="5" s="1"/>
  <c r="K464" i="5"/>
  <c r="L464" i="5" s="1"/>
  <c r="M464" i="5" s="1"/>
  <c r="N464" i="5" s="1"/>
  <c r="R464" i="5" s="1"/>
  <c r="S464" i="5" s="1"/>
  <c r="K463" i="5"/>
  <c r="L463" i="5" s="1"/>
  <c r="M463" i="5" s="1"/>
  <c r="N463" i="5" s="1"/>
  <c r="R463" i="5" s="1"/>
  <c r="S463" i="5" s="1"/>
  <c r="K462" i="5"/>
  <c r="L462" i="5" s="1"/>
  <c r="M462" i="5" s="1"/>
  <c r="N462" i="5" s="1"/>
  <c r="R462" i="5" s="1"/>
  <c r="S462" i="5" s="1"/>
  <c r="K461" i="5"/>
  <c r="L461" i="5" s="1"/>
  <c r="M461" i="5" s="1"/>
  <c r="N461" i="5" s="1"/>
  <c r="R461" i="5" s="1"/>
  <c r="S461" i="5" s="1"/>
  <c r="K460" i="5"/>
  <c r="L460" i="5" s="1"/>
  <c r="M460" i="5" s="1"/>
  <c r="N460" i="5" s="1"/>
  <c r="R460" i="5" s="1"/>
  <c r="S460" i="5" s="1"/>
  <c r="K459" i="5"/>
  <c r="L459" i="5" s="1"/>
  <c r="M459" i="5" s="1"/>
  <c r="N459" i="5" s="1"/>
  <c r="R459" i="5" s="1"/>
  <c r="S459" i="5" s="1"/>
  <c r="K458" i="5"/>
  <c r="L458" i="5" s="1"/>
  <c r="M458" i="5" s="1"/>
  <c r="N458" i="5" s="1"/>
  <c r="R458" i="5" s="1"/>
  <c r="S458" i="5" s="1"/>
  <c r="K457" i="5"/>
  <c r="L457" i="5" s="1"/>
  <c r="M457" i="5" s="1"/>
  <c r="N457" i="5" s="1"/>
  <c r="R457" i="5" s="1"/>
  <c r="S457" i="5" s="1"/>
  <c r="K456" i="5"/>
  <c r="L456" i="5" s="1"/>
  <c r="M456" i="5" s="1"/>
  <c r="N456" i="5" s="1"/>
  <c r="R456" i="5" s="1"/>
  <c r="S456" i="5" s="1"/>
  <c r="K455" i="5"/>
  <c r="L455" i="5" s="1"/>
  <c r="M455" i="5" s="1"/>
  <c r="N455" i="5" s="1"/>
  <c r="R455" i="5" s="1"/>
  <c r="S455" i="5" s="1"/>
  <c r="K454" i="5"/>
  <c r="L454" i="5" s="1"/>
  <c r="M454" i="5" s="1"/>
  <c r="N454" i="5" s="1"/>
  <c r="R454" i="5" s="1"/>
  <c r="S454" i="5" s="1"/>
  <c r="K453" i="5"/>
  <c r="L453" i="5" s="1"/>
  <c r="M453" i="5" s="1"/>
  <c r="N453" i="5" s="1"/>
  <c r="R453" i="5" s="1"/>
  <c r="S453" i="5" s="1"/>
  <c r="K452" i="5"/>
  <c r="L452" i="5" s="1"/>
  <c r="M452" i="5" s="1"/>
  <c r="N452" i="5" s="1"/>
  <c r="R452" i="5" s="1"/>
  <c r="S452" i="5" s="1"/>
  <c r="K451" i="5"/>
  <c r="L451" i="5" s="1"/>
  <c r="M451" i="5" s="1"/>
  <c r="N451" i="5" s="1"/>
  <c r="R451" i="5" s="1"/>
  <c r="S451" i="5" s="1"/>
  <c r="K450" i="5"/>
  <c r="L450" i="5" s="1"/>
  <c r="M450" i="5" s="1"/>
  <c r="N450" i="5" s="1"/>
  <c r="R450" i="5" s="1"/>
  <c r="S450" i="5" s="1"/>
  <c r="K449" i="5"/>
  <c r="L449" i="5" s="1"/>
  <c r="M449" i="5" s="1"/>
  <c r="N449" i="5" s="1"/>
  <c r="R449" i="5" s="1"/>
  <c r="S449" i="5" s="1"/>
  <c r="K448" i="5"/>
  <c r="L448" i="5" s="1"/>
  <c r="M448" i="5" s="1"/>
  <c r="N448" i="5" s="1"/>
  <c r="R448" i="5" s="1"/>
  <c r="S448" i="5" s="1"/>
  <c r="K447" i="5"/>
  <c r="L447" i="5" s="1"/>
  <c r="M447" i="5" s="1"/>
  <c r="N447" i="5" s="1"/>
  <c r="R447" i="5" s="1"/>
  <c r="S447" i="5" s="1"/>
  <c r="K446" i="5"/>
  <c r="L446" i="5" s="1"/>
  <c r="M446" i="5" s="1"/>
  <c r="N446" i="5" s="1"/>
  <c r="R446" i="5" s="1"/>
  <c r="S446" i="5" s="1"/>
  <c r="K445" i="5"/>
  <c r="L445" i="5" s="1"/>
  <c r="M445" i="5" s="1"/>
  <c r="N445" i="5" s="1"/>
  <c r="R445" i="5" s="1"/>
  <c r="S445" i="5" s="1"/>
  <c r="K444" i="5"/>
  <c r="L444" i="5" s="1"/>
  <c r="M444" i="5" s="1"/>
  <c r="N444" i="5" s="1"/>
  <c r="R444" i="5" s="1"/>
  <c r="S444" i="5" s="1"/>
  <c r="K443" i="5"/>
  <c r="L443" i="5" s="1"/>
  <c r="M443" i="5" s="1"/>
  <c r="N443" i="5" s="1"/>
  <c r="R443" i="5" s="1"/>
  <c r="S443" i="5" s="1"/>
  <c r="K442" i="5"/>
  <c r="L442" i="5" s="1"/>
  <c r="M442" i="5" s="1"/>
  <c r="N442" i="5" s="1"/>
  <c r="R442" i="5" s="1"/>
  <c r="S442" i="5" s="1"/>
  <c r="K441" i="5"/>
  <c r="L441" i="5" s="1"/>
  <c r="M441" i="5" s="1"/>
  <c r="N441" i="5" s="1"/>
  <c r="R441" i="5" s="1"/>
  <c r="S441" i="5" s="1"/>
  <c r="K440" i="5"/>
  <c r="L440" i="5" s="1"/>
  <c r="M440" i="5" s="1"/>
  <c r="N440" i="5" s="1"/>
  <c r="R440" i="5" s="1"/>
  <c r="S440" i="5" s="1"/>
  <c r="K439" i="5"/>
  <c r="L439" i="5" s="1"/>
  <c r="M439" i="5" s="1"/>
  <c r="N439" i="5" s="1"/>
  <c r="R439" i="5" s="1"/>
  <c r="S439" i="5" s="1"/>
  <c r="K438" i="5"/>
  <c r="L438" i="5" s="1"/>
  <c r="M438" i="5" s="1"/>
  <c r="N438" i="5" s="1"/>
  <c r="R438" i="5" s="1"/>
  <c r="S438" i="5" s="1"/>
  <c r="K437" i="5"/>
  <c r="L437" i="5" s="1"/>
  <c r="M437" i="5" s="1"/>
  <c r="N437" i="5" s="1"/>
  <c r="R437" i="5" s="1"/>
  <c r="S437" i="5" s="1"/>
  <c r="K436" i="5"/>
  <c r="L436" i="5" s="1"/>
  <c r="M436" i="5" s="1"/>
  <c r="N436" i="5" s="1"/>
  <c r="R436" i="5" s="1"/>
  <c r="S436" i="5" s="1"/>
  <c r="K435" i="5"/>
  <c r="L435" i="5" s="1"/>
  <c r="M435" i="5" s="1"/>
  <c r="N435" i="5" s="1"/>
  <c r="R435" i="5" s="1"/>
  <c r="S435" i="5" s="1"/>
  <c r="K434" i="5"/>
  <c r="L434" i="5" s="1"/>
  <c r="M434" i="5" s="1"/>
  <c r="N434" i="5" s="1"/>
  <c r="R434" i="5" s="1"/>
  <c r="S434" i="5" s="1"/>
  <c r="K433" i="5"/>
  <c r="L433" i="5" s="1"/>
  <c r="M433" i="5" s="1"/>
  <c r="N433" i="5" s="1"/>
  <c r="R433" i="5" s="1"/>
  <c r="S433" i="5" s="1"/>
  <c r="K432" i="5"/>
  <c r="L432" i="5" s="1"/>
  <c r="M432" i="5" s="1"/>
  <c r="N432" i="5" s="1"/>
  <c r="R432" i="5" s="1"/>
  <c r="S432" i="5" s="1"/>
  <c r="K431" i="5"/>
  <c r="L431" i="5" s="1"/>
  <c r="M431" i="5" s="1"/>
  <c r="N431" i="5" s="1"/>
  <c r="R431" i="5" s="1"/>
  <c r="S431" i="5" s="1"/>
  <c r="K430" i="5"/>
  <c r="L430" i="5" s="1"/>
  <c r="M430" i="5" s="1"/>
  <c r="N430" i="5" s="1"/>
  <c r="R430" i="5" s="1"/>
  <c r="S430" i="5" s="1"/>
  <c r="K429" i="5"/>
  <c r="L429" i="5" s="1"/>
  <c r="M429" i="5" s="1"/>
  <c r="N429" i="5" s="1"/>
  <c r="R429" i="5" s="1"/>
  <c r="S429" i="5" s="1"/>
  <c r="K428" i="5"/>
  <c r="L428" i="5" s="1"/>
  <c r="M428" i="5" s="1"/>
  <c r="N428" i="5" s="1"/>
  <c r="R428" i="5" s="1"/>
  <c r="S428" i="5" s="1"/>
  <c r="K427" i="5"/>
  <c r="L427" i="5" s="1"/>
  <c r="M427" i="5" s="1"/>
  <c r="N427" i="5" s="1"/>
  <c r="R427" i="5" s="1"/>
  <c r="S427" i="5" s="1"/>
  <c r="K426" i="5"/>
  <c r="L426" i="5" s="1"/>
  <c r="M426" i="5" s="1"/>
  <c r="N426" i="5" s="1"/>
  <c r="R426" i="5" s="1"/>
  <c r="S426" i="5" s="1"/>
  <c r="K425" i="5"/>
  <c r="L425" i="5" s="1"/>
  <c r="M425" i="5" s="1"/>
  <c r="N425" i="5" s="1"/>
  <c r="R425" i="5" s="1"/>
  <c r="S425" i="5" s="1"/>
  <c r="K424" i="5"/>
  <c r="L424" i="5" s="1"/>
  <c r="M424" i="5" s="1"/>
  <c r="N424" i="5" s="1"/>
  <c r="R424" i="5" s="1"/>
  <c r="S424" i="5" s="1"/>
  <c r="K423" i="5"/>
  <c r="L423" i="5" s="1"/>
  <c r="M423" i="5" s="1"/>
  <c r="N423" i="5" s="1"/>
  <c r="R423" i="5" s="1"/>
  <c r="S423" i="5" s="1"/>
  <c r="K422" i="5"/>
  <c r="L422" i="5" s="1"/>
  <c r="M422" i="5" s="1"/>
  <c r="N422" i="5" s="1"/>
  <c r="R422" i="5" s="1"/>
  <c r="S422" i="5" s="1"/>
  <c r="K421" i="5"/>
  <c r="L421" i="5" s="1"/>
  <c r="M421" i="5" s="1"/>
  <c r="N421" i="5" s="1"/>
  <c r="R421" i="5" s="1"/>
  <c r="S421" i="5" s="1"/>
  <c r="K420" i="5"/>
  <c r="L420" i="5" s="1"/>
  <c r="M420" i="5" s="1"/>
  <c r="N420" i="5" s="1"/>
  <c r="R420" i="5" s="1"/>
  <c r="S420" i="5" s="1"/>
  <c r="K419" i="5"/>
  <c r="L419" i="5" s="1"/>
  <c r="M419" i="5" s="1"/>
  <c r="N419" i="5" s="1"/>
  <c r="R419" i="5" s="1"/>
  <c r="S419" i="5" s="1"/>
  <c r="K418" i="5"/>
  <c r="L418" i="5" s="1"/>
  <c r="M418" i="5" s="1"/>
  <c r="N418" i="5" s="1"/>
  <c r="R418" i="5" s="1"/>
  <c r="S418" i="5" s="1"/>
  <c r="K417" i="5"/>
  <c r="L417" i="5" s="1"/>
  <c r="M417" i="5" s="1"/>
  <c r="N417" i="5" s="1"/>
  <c r="R417" i="5" s="1"/>
  <c r="S417" i="5" s="1"/>
  <c r="K416" i="5"/>
  <c r="L416" i="5" s="1"/>
  <c r="M416" i="5" s="1"/>
  <c r="N416" i="5" s="1"/>
  <c r="R416" i="5" s="1"/>
  <c r="S416" i="5" s="1"/>
  <c r="K415" i="5"/>
  <c r="L415" i="5" s="1"/>
  <c r="M415" i="5" s="1"/>
  <c r="N415" i="5" s="1"/>
  <c r="R415" i="5" s="1"/>
  <c r="S415" i="5" s="1"/>
  <c r="K414" i="5"/>
  <c r="L414" i="5" s="1"/>
  <c r="M414" i="5" s="1"/>
  <c r="N414" i="5" s="1"/>
  <c r="R414" i="5" s="1"/>
  <c r="S414" i="5" s="1"/>
  <c r="K413" i="5"/>
  <c r="L413" i="5" s="1"/>
  <c r="M413" i="5" s="1"/>
  <c r="N413" i="5" s="1"/>
  <c r="R413" i="5" s="1"/>
  <c r="S413" i="5" s="1"/>
  <c r="K412" i="5"/>
  <c r="L412" i="5" s="1"/>
  <c r="M412" i="5" s="1"/>
  <c r="N412" i="5" s="1"/>
  <c r="R412" i="5" s="1"/>
  <c r="S412" i="5" s="1"/>
  <c r="K411" i="5"/>
  <c r="L411" i="5" s="1"/>
  <c r="M411" i="5" s="1"/>
  <c r="N411" i="5" s="1"/>
  <c r="R411" i="5" s="1"/>
  <c r="S411" i="5" s="1"/>
  <c r="K410" i="5"/>
  <c r="L410" i="5" s="1"/>
  <c r="M410" i="5" s="1"/>
  <c r="N410" i="5" s="1"/>
  <c r="R410" i="5" s="1"/>
  <c r="S410" i="5" s="1"/>
  <c r="K409" i="5"/>
  <c r="L409" i="5" s="1"/>
  <c r="M409" i="5" s="1"/>
  <c r="N409" i="5" s="1"/>
  <c r="R409" i="5" s="1"/>
  <c r="S409" i="5" s="1"/>
  <c r="K408" i="5"/>
  <c r="L408" i="5" s="1"/>
  <c r="M408" i="5" s="1"/>
  <c r="N408" i="5" s="1"/>
  <c r="R408" i="5" s="1"/>
  <c r="S408" i="5" s="1"/>
  <c r="K407" i="5"/>
  <c r="L407" i="5" s="1"/>
  <c r="M407" i="5" s="1"/>
  <c r="N407" i="5" s="1"/>
  <c r="R407" i="5" s="1"/>
  <c r="S407" i="5" s="1"/>
  <c r="K406" i="5"/>
  <c r="L406" i="5" s="1"/>
  <c r="M406" i="5" s="1"/>
  <c r="N406" i="5" s="1"/>
  <c r="R406" i="5" s="1"/>
  <c r="S406" i="5" s="1"/>
  <c r="K405" i="5"/>
  <c r="L405" i="5" s="1"/>
  <c r="M405" i="5" s="1"/>
  <c r="N405" i="5" s="1"/>
  <c r="R405" i="5" s="1"/>
  <c r="S405" i="5" s="1"/>
  <c r="K404" i="5"/>
  <c r="L404" i="5" s="1"/>
  <c r="M404" i="5" s="1"/>
  <c r="N404" i="5" s="1"/>
  <c r="R404" i="5" s="1"/>
  <c r="S404" i="5" s="1"/>
  <c r="K403" i="5"/>
  <c r="L403" i="5" s="1"/>
  <c r="M403" i="5" s="1"/>
  <c r="N403" i="5" s="1"/>
  <c r="R403" i="5" s="1"/>
  <c r="S403" i="5" s="1"/>
  <c r="K402" i="5"/>
  <c r="L402" i="5" s="1"/>
  <c r="M402" i="5" s="1"/>
  <c r="N402" i="5" s="1"/>
  <c r="R402" i="5" s="1"/>
  <c r="S402" i="5" s="1"/>
  <c r="K401" i="5"/>
  <c r="L401" i="5" s="1"/>
  <c r="M401" i="5" s="1"/>
  <c r="N401" i="5" s="1"/>
  <c r="R401" i="5" s="1"/>
  <c r="S401" i="5" s="1"/>
  <c r="K400" i="5"/>
  <c r="L400" i="5" s="1"/>
  <c r="M400" i="5" s="1"/>
  <c r="N400" i="5" s="1"/>
  <c r="R400" i="5" s="1"/>
  <c r="S400" i="5" s="1"/>
  <c r="K399" i="5"/>
  <c r="L399" i="5" s="1"/>
  <c r="M399" i="5" s="1"/>
  <c r="N399" i="5" s="1"/>
  <c r="R399" i="5" s="1"/>
  <c r="S399" i="5" s="1"/>
  <c r="K398" i="5"/>
  <c r="L398" i="5" s="1"/>
  <c r="M398" i="5" s="1"/>
  <c r="N398" i="5" s="1"/>
  <c r="R398" i="5" s="1"/>
  <c r="S398" i="5" s="1"/>
  <c r="K397" i="5"/>
  <c r="L397" i="5" s="1"/>
  <c r="M397" i="5" s="1"/>
  <c r="N397" i="5" s="1"/>
  <c r="R397" i="5" s="1"/>
  <c r="S397" i="5" s="1"/>
  <c r="K396" i="5"/>
  <c r="L396" i="5" s="1"/>
  <c r="M396" i="5" s="1"/>
  <c r="N396" i="5" s="1"/>
  <c r="R396" i="5" s="1"/>
  <c r="S396" i="5" s="1"/>
  <c r="K395" i="5"/>
  <c r="L395" i="5" s="1"/>
  <c r="M395" i="5" s="1"/>
  <c r="N395" i="5" s="1"/>
  <c r="R395" i="5" s="1"/>
  <c r="S395" i="5" s="1"/>
  <c r="K394" i="5"/>
  <c r="L394" i="5" s="1"/>
  <c r="M394" i="5" s="1"/>
  <c r="N394" i="5" s="1"/>
  <c r="R394" i="5" s="1"/>
  <c r="S394" i="5" s="1"/>
  <c r="K393" i="5"/>
  <c r="L393" i="5" s="1"/>
  <c r="M393" i="5" s="1"/>
  <c r="N393" i="5" s="1"/>
  <c r="R393" i="5" s="1"/>
  <c r="S393" i="5" s="1"/>
  <c r="K392" i="5"/>
  <c r="L392" i="5" s="1"/>
  <c r="M392" i="5" s="1"/>
  <c r="N392" i="5" s="1"/>
  <c r="R392" i="5" s="1"/>
  <c r="S392" i="5" s="1"/>
  <c r="K391" i="5"/>
  <c r="L391" i="5" s="1"/>
  <c r="M391" i="5" s="1"/>
  <c r="N391" i="5" s="1"/>
  <c r="R391" i="5" s="1"/>
  <c r="S391" i="5" s="1"/>
  <c r="K390" i="5"/>
  <c r="L390" i="5" s="1"/>
  <c r="M390" i="5" s="1"/>
  <c r="N390" i="5" s="1"/>
  <c r="R390" i="5" s="1"/>
  <c r="S390" i="5" s="1"/>
  <c r="K389" i="5"/>
  <c r="L389" i="5" s="1"/>
  <c r="M389" i="5" s="1"/>
  <c r="N389" i="5" s="1"/>
  <c r="R389" i="5" s="1"/>
  <c r="S389" i="5" s="1"/>
  <c r="K388" i="5"/>
  <c r="L388" i="5" s="1"/>
  <c r="M388" i="5" s="1"/>
  <c r="N388" i="5" s="1"/>
  <c r="R388" i="5" s="1"/>
  <c r="S388" i="5" s="1"/>
  <c r="K387" i="5"/>
  <c r="L387" i="5" s="1"/>
  <c r="M387" i="5" s="1"/>
  <c r="N387" i="5" s="1"/>
  <c r="R387" i="5" s="1"/>
  <c r="S387" i="5" s="1"/>
  <c r="K386" i="5"/>
  <c r="L386" i="5" s="1"/>
  <c r="M386" i="5" s="1"/>
  <c r="N386" i="5" s="1"/>
  <c r="R386" i="5" s="1"/>
  <c r="S386" i="5" s="1"/>
  <c r="K385" i="5"/>
  <c r="L385" i="5" s="1"/>
  <c r="M385" i="5" s="1"/>
  <c r="N385" i="5" s="1"/>
  <c r="R385" i="5" s="1"/>
  <c r="S385" i="5" s="1"/>
  <c r="K384" i="5"/>
  <c r="L384" i="5" s="1"/>
  <c r="M384" i="5" s="1"/>
  <c r="N384" i="5" s="1"/>
  <c r="R384" i="5" s="1"/>
  <c r="S384" i="5" s="1"/>
  <c r="K383" i="5"/>
  <c r="L383" i="5" s="1"/>
  <c r="M383" i="5" s="1"/>
  <c r="N383" i="5" s="1"/>
  <c r="R383" i="5" s="1"/>
  <c r="S383" i="5" s="1"/>
  <c r="K382" i="5"/>
  <c r="L382" i="5" s="1"/>
  <c r="M382" i="5" s="1"/>
  <c r="N382" i="5" s="1"/>
  <c r="R382" i="5" s="1"/>
  <c r="S382" i="5" s="1"/>
  <c r="K381" i="5"/>
  <c r="L381" i="5" s="1"/>
  <c r="M381" i="5" s="1"/>
  <c r="N381" i="5" s="1"/>
  <c r="R381" i="5" s="1"/>
  <c r="S381" i="5" s="1"/>
  <c r="K380" i="5"/>
  <c r="L380" i="5" s="1"/>
  <c r="M380" i="5" s="1"/>
  <c r="N380" i="5" s="1"/>
  <c r="R380" i="5" s="1"/>
  <c r="S380" i="5" s="1"/>
  <c r="K379" i="5"/>
  <c r="L379" i="5" s="1"/>
  <c r="M379" i="5" s="1"/>
  <c r="N379" i="5" s="1"/>
  <c r="R379" i="5" s="1"/>
  <c r="S379" i="5" s="1"/>
  <c r="K378" i="5"/>
  <c r="L378" i="5" s="1"/>
  <c r="M378" i="5" s="1"/>
  <c r="N378" i="5" s="1"/>
  <c r="R378" i="5" s="1"/>
  <c r="S378" i="5" s="1"/>
  <c r="K377" i="5"/>
  <c r="L377" i="5" s="1"/>
  <c r="M377" i="5" s="1"/>
  <c r="N377" i="5" s="1"/>
  <c r="R377" i="5" s="1"/>
  <c r="S377" i="5" s="1"/>
  <c r="K376" i="5"/>
  <c r="L376" i="5" s="1"/>
  <c r="M376" i="5" s="1"/>
  <c r="N376" i="5" s="1"/>
  <c r="R376" i="5" s="1"/>
  <c r="S376" i="5" s="1"/>
  <c r="K375" i="5"/>
  <c r="L375" i="5" s="1"/>
  <c r="M375" i="5" s="1"/>
  <c r="N375" i="5" s="1"/>
  <c r="R375" i="5" s="1"/>
  <c r="S375" i="5" s="1"/>
  <c r="K374" i="5"/>
  <c r="L374" i="5" s="1"/>
  <c r="M374" i="5" s="1"/>
  <c r="N374" i="5" s="1"/>
  <c r="R374" i="5" s="1"/>
  <c r="S374" i="5" s="1"/>
  <c r="K207" i="4"/>
  <c r="L207" i="4" s="1"/>
  <c r="M207" i="4" s="1"/>
  <c r="N207" i="4" s="1"/>
  <c r="R207" i="4" s="1"/>
  <c r="S207" i="4" s="1"/>
  <c r="K206" i="4"/>
  <c r="L206" i="4" s="1"/>
  <c r="M206" i="4" s="1"/>
  <c r="N206" i="4" s="1"/>
  <c r="R206" i="4" s="1"/>
  <c r="S206" i="4" s="1"/>
  <c r="K205" i="4"/>
  <c r="L205" i="4" s="1"/>
  <c r="M205" i="4" s="1"/>
  <c r="N205" i="4" s="1"/>
  <c r="R205" i="4" s="1"/>
  <c r="S205" i="4" s="1"/>
  <c r="K204" i="4"/>
  <c r="L204" i="4" s="1"/>
  <c r="M204" i="4" s="1"/>
  <c r="N204" i="4" s="1"/>
  <c r="R204" i="4" s="1"/>
  <c r="S204" i="4" s="1"/>
  <c r="K203" i="4"/>
  <c r="L203" i="4" s="1"/>
  <c r="M203" i="4" s="1"/>
  <c r="N203" i="4" s="1"/>
  <c r="R203" i="4" s="1"/>
  <c r="S203" i="4" s="1"/>
  <c r="K202" i="4"/>
  <c r="L202" i="4" s="1"/>
  <c r="M202" i="4" s="1"/>
  <c r="N202" i="4" s="1"/>
  <c r="R202" i="4" s="1"/>
  <c r="S202" i="4" s="1"/>
  <c r="K201" i="4"/>
  <c r="L201" i="4" s="1"/>
  <c r="M201" i="4" s="1"/>
  <c r="N201" i="4" s="1"/>
  <c r="R201" i="4" s="1"/>
  <c r="S201" i="4" s="1"/>
  <c r="K200" i="4"/>
  <c r="L200" i="4" s="1"/>
  <c r="M200" i="4" s="1"/>
  <c r="N200" i="4" s="1"/>
  <c r="R200" i="4" s="1"/>
  <c r="S200" i="4" s="1"/>
  <c r="K199" i="4"/>
  <c r="L199" i="4" s="1"/>
  <c r="M199" i="4" s="1"/>
  <c r="N199" i="4" s="1"/>
  <c r="R199" i="4" s="1"/>
  <c r="S199" i="4" s="1"/>
  <c r="K198" i="4"/>
  <c r="L198" i="4" s="1"/>
  <c r="M198" i="4" s="1"/>
  <c r="N198" i="4" s="1"/>
  <c r="R198" i="4" s="1"/>
  <c r="S198" i="4" s="1"/>
  <c r="K197" i="4"/>
  <c r="L197" i="4" s="1"/>
  <c r="M197" i="4" s="1"/>
  <c r="N197" i="4" s="1"/>
  <c r="R197" i="4" s="1"/>
  <c r="S197" i="4" s="1"/>
  <c r="K196" i="4"/>
  <c r="L196" i="4" s="1"/>
  <c r="M196" i="4" s="1"/>
  <c r="N196" i="4" s="1"/>
  <c r="O196" i="4" s="1"/>
  <c r="P196" i="4" s="1"/>
  <c r="Q196" i="4" s="1"/>
  <c r="R196" i="4" s="1"/>
  <c r="S196" i="4" s="1"/>
  <c r="K195" i="4"/>
  <c r="L195" i="4" s="1"/>
  <c r="M195" i="4" s="1"/>
  <c r="N195" i="4" s="1"/>
  <c r="O195" i="4" s="1"/>
  <c r="P195" i="4" s="1"/>
  <c r="Q195" i="4" s="1"/>
  <c r="R195" i="4" s="1"/>
  <c r="S195" i="4" s="1"/>
  <c r="K194" i="4"/>
  <c r="L194" i="4" s="1"/>
  <c r="M194" i="4" s="1"/>
  <c r="N194" i="4" s="1"/>
  <c r="R194" i="4" s="1"/>
  <c r="S194" i="4" s="1"/>
  <c r="K193" i="4"/>
  <c r="L193" i="4" s="1"/>
  <c r="M193" i="4" s="1"/>
  <c r="N193" i="4" s="1"/>
  <c r="O193" i="4" s="1"/>
  <c r="P193" i="4" s="1"/>
  <c r="Q193" i="4" s="1"/>
  <c r="R193" i="4" s="1"/>
  <c r="S193" i="4" s="1"/>
  <c r="K192" i="4"/>
  <c r="L192" i="4" s="1"/>
  <c r="M192" i="4" s="1"/>
  <c r="N192" i="4" s="1"/>
  <c r="O192" i="4" s="1"/>
  <c r="P192" i="4" s="1"/>
  <c r="Q192" i="4" s="1"/>
  <c r="R192" i="4" s="1"/>
  <c r="S192" i="4" s="1"/>
  <c r="K191" i="4"/>
  <c r="L191" i="4" s="1"/>
  <c r="M191" i="4" s="1"/>
  <c r="N191" i="4" s="1"/>
  <c r="R191" i="4" s="1"/>
  <c r="S191" i="4" s="1"/>
  <c r="K190" i="4"/>
  <c r="L190" i="4" s="1"/>
  <c r="M190" i="4" s="1"/>
  <c r="N190" i="4" s="1"/>
  <c r="O190" i="4" s="1"/>
  <c r="P190" i="4" s="1"/>
  <c r="Q190" i="4" s="1"/>
  <c r="R190" i="4" s="1"/>
  <c r="S190" i="4" s="1"/>
  <c r="K189" i="4"/>
  <c r="L189" i="4" s="1"/>
  <c r="M189" i="4" s="1"/>
  <c r="N189" i="4" s="1"/>
  <c r="R189" i="4" s="1"/>
  <c r="S189" i="4" s="1"/>
  <c r="K188" i="4"/>
  <c r="L188" i="4" s="1"/>
  <c r="M188" i="4" s="1"/>
  <c r="N188" i="4" s="1"/>
  <c r="O188" i="4" s="1"/>
  <c r="P188" i="4" s="1"/>
  <c r="Q188" i="4" s="1"/>
  <c r="R188" i="4" s="1"/>
  <c r="S188" i="4" s="1"/>
  <c r="K187" i="4"/>
  <c r="L187" i="4" s="1"/>
  <c r="M187" i="4" s="1"/>
  <c r="N187" i="4" s="1"/>
  <c r="R187" i="4" s="1"/>
  <c r="S187" i="4" s="1"/>
  <c r="K186" i="4"/>
  <c r="L186" i="4" s="1"/>
  <c r="M186" i="4" s="1"/>
  <c r="N186" i="4" s="1"/>
  <c r="O186" i="4" s="1"/>
  <c r="P186" i="4" s="1"/>
  <c r="Q186" i="4" s="1"/>
  <c r="R186" i="4" s="1"/>
  <c r="S186" i="4" s="1"/>
  <c r="K185" i="4"/>
  <c r="L185" i="4" s="1"/>
  <c r="M185" i="4" s="1"/>
  <c r="N185" i="4" s="1"/>
  <c r="R185" i="4" s="1"/>
  <c r="S185" i="4" s="1"/>
  <c r="K184" i="4"/>
  <c r="L184" i="4" s="1"/>
  <c r="M184" i="4" s="1"/>
  <c r="N184" i="4" s="1"/>
  <c r="O184" i="4" s="1"/>
  <c r="P184" i="4" s="1"/>
  <c r="Q184" i="4" s="1"/>
  <c r="R184" i="4" s="1"/>
  <c r="S184" i="4" s="1"/>
  <c r="K183" i="4"/>
  <c r="L183" i="4" s="1"/>
  <c r="M183" i="4" s="1"/>
  <c r="N183" i="4" s="1"/>
  <c r="R183" i="4" s="1"/>
  <c r="S183" i="4" s="1"/>
  <c r="K182" i="4"/>
  <c r="L182" i="4" s="1"/>
  <c r="M182" i="4" s="1"/>
  <c r="N182" i="4" s="1"/>
  <c r="O182" i="4" s="1"/>
  <c r="P182" i="4" s="1"/>
  <c r="Q182" i="4" s="1"/>
  <c r="R182" i="4" s="1"/>
  <c r="S182" i="4" s="1"/>
  <c r="K181" i="4"/>
  <c r="L181" i="4" s="1"/>
  <c r="M181" i="4" s="1"/>
  <c r="N181" i="4" s="1"/>
  <c r="R181" i="4" s="1"/>
  <c r="S181" i="4" s="1"/>
  <c r="K180" i="4"/>
  <c r="L180" i="4" s="1"/>
  <c r="M180" i="4" s="1"/>
  <c r="N180" i="4" s="1"/>
  <c r="O180" i="4" s="1"/>
  <c r="P180" i="4" s="1"/>
  <c r="Q180" i="4" s="1"/>
  <c r="R180" i="4" s="1"/>
  <c r="S180" i="4" s="1"/>
  <c r="K179" i="4"/>
  <c r="L179" i="4" s="1"/>
  <c r="M179" i="4" s="1"/>
  <c r="N179" i="4" s="1"/>
  <c r="R179" i="4" s="1"/>
  <c r="S179" i="4" s="1"/>
  <c r="K178" i="4"/>
  <c r="L178" i="4" s="1"/>
  <c r="M178" i="4" s="1"/>
  <c r="N178" i="4" s="1"/>
  <c r="O178" i="4" s="1"/>
  <c r="P178" i="4" s="1"/>
  <c r="Q178" i="4" s="1"/>
  <c r="R178" i="4" s="1"/>
  <c r="S178" i="4" s="1"/>
  <c r="K177" i="4"/>
  <c r="L177" i="4" s="1"/>
  <c r="M177" i="4" s="1"/>
  <c r="N177" i="4" s="1"/>
  <c r="R177" i="4" s="1"/>
  <c r="S177" i="4" s="1"/>
  <c r="K176" i="4"/>
  <c r="L176" i="4" s="1"/>
  <c r="M176" i="4" s="1"/>
  <c r="N176" i="4" s="1"/>
  <c r="O176" i="4" s="1"/>
  <c r="P176" i="4" s="1"/>
  <c r="Q176" i="4" s="1"/>
  <c r="R176" i="4" s="1"/>
  <c r="S176" i="4" s="1"/>
  <c r="K175" i="4"/>
  <c r="L175" i="4" s="1"/>
  <c r="M175" i="4" s="1"/>
  <c r="N175" i="4" s="1"/>
  <c r="R175" i="4" s="1"/>
  <c r="S175" i="4" s="1"/>
  <c r="K174" i="4"/>
  <c r="L174" i="4" s="1"/>
  <c r="M174" i="4" s="1"/>
  <c r="N174" i="4" s="1"/>
  <c r="O174" i="4" s="1"/>
  <c r="P174" i="4" s="1"/>
  <c r="Q174" i="4" s="1"/>
  <c r="R174" i="4" s="1"/>
  <c r="S174" i="4" s="1"/>
  <c r="K206" i="5" l="1"/>
  <c r="L206" i="5" s="1"/>
  <c r="M206" i="5" s="1"/>
  <c r="N206" i="5" s="1"/>
  <c r="R206" i="5" s="1"/>
  <c r="S206" i="5" s="1"/>
  <c r="K185" i="6" l="1"/>
  <c r="L185" i="6" s="1"/>
  <c r="M185" i="6" s="1"/>
  <c r="N185" i="6" s="1"/>
  <c r="R185" i="6" s="1"/>
  <c r="S185" i="6" s="1"/>
  <c r="K184" i="6"/>
  <c r="L184" i="6" s="1"/>
  <c r="M184" i="6" s="1"/>
  <c r="N184" i="6" s="1"/>
  <c r="R184" i="6" s="1"/>
  <c r="S184" i="6" s="1"/>
  <c r="K183" i="6"/>
  <c r="L183" i="6" s="1"/>
  <c r="M183" i="6" s="1"/>
  <c r="N183" i="6" s="1"/>
  <c r="R183" i="6" s="1"/>
  <c r="S183" i="6" s="1"/>
  <c r="K182" i="6"/>
  <c r="L182" i="6" s="1"/>
  <c r="M182" i="6" s="1"/>
  <c r="N182" i="6" s="1"/>
  <c r="R182" i="6" s="1"/>
  <c r="S182" i="6" s="1"/>
  <c r="K181" i="6"/>
  <c r="L181" i="6" s="1"/>
  <c r="M181" i="6" s="1"/>
  <c r="N181" i="6" s="1"/>
  <c r="R181" i="6" s="1"/>
  <c r="S181" i="6" s="1"/>
  <c r="K180" i="6"/>
  <c r="L180" i="6" s="1"/>
  <c r="M180" i="6" s="1"/>
  <c r="N180" i="6" s="1"/>
  <c r="R180" i="6" s="1"/>
  <c r="S180" i="6" s="1"/>
  <c r="K179" i="6"/>
  <c r="L179" i="6" s="1"/>
  <c r="M179" i="6" s="1"/>
  <c r="N179" i="6" s="1"/>
  <c r="R179" i="6" s="1"/>
  <c r="S179" i="6" s="1"/>
  <c r="K178" i="6"/>
  <c r="L178" i="6" s="1"/>
  <c r="M178" i="6" s="1"/>
  <c r="N178" i="6" s="1"/>
  <c r="R178" i="6" s="1"/>
  <c r="S178" i="6" s="1"/>
  <c r="K177" i="6"/>
  <c r="L177" i="6" s="1"/>
  <c r="M177" i="6" s="1"/>
  <c r="N177" i="6" s="1"/>
  <c r="R177" i="6" s="1"/>
  <c r="S177" i="6" s="1"/>
  <c r="K176" i="6"/>
  <c r="L176" i="6" s="1"/>
  <c r="M176" i="6" s="1"/>
  <c r="N176" i="6" s="1"/>
  <c r="R176" i="6" s="1"/>
  <c r="S176" i="6" s="1"/>
  <c r="K175" i="6"/>
  <c r="L175" i="6" s="1"/>
  <c r="M175" i="6" s="1"/>
  <c r="N175" i="6" s="1"/>
  <c r="R175" i="6" s="1"/>
  <c r="S175" i="6" s="1"/>
  <c r="K174" i="6"/>
  <c r="L174" i="6" s="1"/>
  <c r="M174" i="6" s="1"/>
  <c r="N174" i="6" s="1"/>
  <c r="R174" i="6" s="1"/>
  <c r="S174" i="6" s="1"/>
  <c r="K173" i="6"/>
  <c r="L173" i="6" s="1"/>
  <c r="M173" i="6" s="1"/>
  <c r="N173" i="6" s="1"/>
  <c r="R173" i="6" s="1"/>
  <c r="S173" i="6" s="1"/>
  <c r="K172" i="6"/>
  <c r="L172" i="6" s="1"/>
  <c r="M172" i="6" s="1"/>
  <c r="N172" i="6" s="1"/>
  <c r="R172" i="6" s="1"/>
  <c r="S172" i="6" s="1"/>
  <c r="K171" i="6"/>
  <c r="L171" i="6" s="1"/>
  <c r="M171" i="6" s="1"/>
  <c r="N171" i="6" s="1"/>
  <c r="R171" i="6" s="1"/>
  <c r="S171" i="6" s="1"/>
  <c r="K170" i="6"/>
  <c r="L170" i="6" s="1"/>
  <c r="M170" i="6" s="1"/>
  <c r="N170" i="6" s="1"/>
  <c r="R170" i="6" s="1"/>
  <c r="S170" i="6" s="1"/>
  <c r="K169" i="6"/>
  <c r="L169" i="6" s="1"/>
  <c r="M169" i="6" s="1"/>
  <c r="N169" i="6" s="1"/>
  <c r="R169" i="6" s="1"/>
  <c r="S169" i="6" s="1"/>
  <c r="K168" i="6"/>
  <c r="L168" i="6" s="1"/>
  <c r="M168" i="6" s="1"/>
  <c r="N168" i="6" s="1"/>
  <c r="R168" i="6" s="1"/>
  <c r="S168" i="6" s="1"/>
  <c r="K167" i="6"/>
  <c r="L167" i="6" s="1"/>
  <c r="M167" i="6" s="1"/>
  <c r="N167" i="6" s="1"/>
  <c r="R167" i="6" s="1"/>
  <c r="S167" i="6" s="1"/>
  <c r="K166" i="6"/>
  <c r="L166" i="6" s="1"/>
  <c r="M166" i="6" s="1"/>
  <c r="N166" i="6" s="1"/>
  <c r="R166" i="6" s="1"/>
  <c r="S166" i="6" s="1"/>
  <c r="K165" i="6"/>
  <c r="L165" i="6" s="1"/>
  <c r="M165" i="6" s="1"/>
  <c r="N165" i="6" s="1"/>
  <c r="R165" i="6" s="1"/>
  <c r="S165" i="6" s="1"/>
  <c r="K164" i="6"/>
  <c r="L164" i="6" s="1"/>
  <c r="M164" i="6" s="1"/>
  <c r="N164" i="6" s="1"/>
  <c r="R164" i="6" s="1"/>
  <c r="S164" i="6" s="1"/>
  <c r="K372" i="5"/>
  <c r="L372" i="5" s="1"/>
  <c r="M372" i="5" s="1"/>
  <c r="N372" i="5" s="1"/>
  <c r="R372" i="5" s="1"/>
  <c r="S372" i="5" s="1"/>
  <c r="K371" i="5"/>
  <c r="L371" i="5" s="1"/>
  <c r="M371" i="5" s="1"/>
  <c r="N371" i="5" s="1"/>
  <c r="R371" i="5" s="1"/>
  <c r="S371" i="5" s="1"/>
  <c r="K370" i="5"/>
  <c r="L370" i="5" s="1"/>
  <c r="M370" i="5" s="1"/>
  <c r="N370" i="5" s="1"/>
  <c r="R370" i="5" s="1"/>
  <c r="S370" i="5" s="1"/>
  <c r="K369" i="5"/>
  <c r="L369" i="5" s="1"/>
  <c r="M369" i="5" s="1"/>
  <c r="N369" i="5" s="1"/>
  <c r="R369" i="5" s="1"/>
  <c r="S369" i="5" s="1"/>
  <c r="K368" i="5"/>
  <c r="L368" i="5" s="1"/>
  <c r="M368" i="5" s="1"/>
  <c r="N368" i="5" s="1"/>
  <c r="R368" i="5" s="1"/>
  <c r="S368" i="5" s="1"/>
  <c r="K367" i="5"/>
  <c r="L367" i="5" s="1"/>
  <c r="M367" i="5" s="1"/>
  <c r="N367" i="5" s="1"/>
  <c r="R367" i="5" s="1"/>
  <c r="S367" i="5" s="1"/>
  <c r="K366" i="5"/>
  <c r="L366" i="5" s="1"/>
  <c r="M366" i="5" s="1"/>
  <c r="N366" i="5" s="1"/>
  <c r="R366" i="5" s="1"/>
  <c r="S366" i="5" s="1"/>
  <c r="K365" i="5"/>
  <c r="L365" i="5" s="1"/>
  <c r="M365" i="5" s="1"/>
  <c r="N365" i="5" s="1"/>
  <c r="R365" i="5" s="1"/>
  <c r="S365" i="5" s="1"/>
  <c r="K364" i="5"/>
  <c r="L364" i="5" s="1"/>
  <c r="M364" i="5" s="1"/>
  <c r="N364" i="5" s="1"/>
  <c r="R364" i="5" s="1"/>
  <c r="S364" i="5" s="1"/>
  <c r="K363" i="5"/>
  <c r="L363" i="5" s="1"/>
  <c r="M363" i="5" s="1"/>
  <c r="N363" i="5" s="1"/>
  <c r="R363" i="5" s="1"/>
  <c r="S363" i="5" s="1"/>
  <c r="K362" i="5"/>
  <c r="L362" i="5" s="1"/>
  <c r="M362" i="5" s="1"/>
  <c r="N362" i="5" s="1"/>
  <c r="R362" i="5" s="1"/>
  <c r="S362" i="5" s="1"/>
  <c r="K361" i="5"/>
  <c r="L361" i="5" s="1"/>
  <c r="M361" i="5" s="1"/>
  <c r="N361" i="5" s="1"/>
  <c r="R361" i="5" s="1"/>
  <c r="S361" i="5" s="1"/>
  <c r="K360" i="5"/>
  <c r="L360" i="5" s="1"/>
  <c r="M360" i="5" s="1"/>
  <c r="N360" i="5" s="1"/>
  <c r="R360" i="5" s="1"/>
  <c r="S360" i="5" s="1"/>
  <c r="K359" i="5"/>
  <c r="L359" i="5" s="1"/>
  <c r="M359" i="5" s="1"/>
  <c r="N359" i="5" s="1"/>
  <c r="R359" i="5" s="1"/>
  <c r="S359" i="5" s="1"/>
  <c r="K358" i="5"/>
  <c r="L358" i="5" s="1"/>
  <c r="M358" i="5" s="1"/>
  <c r="N358" i="5" s="1"/>
  <c r="R358" i="5" s="1"/>
  <c r="S358" i="5" s="1"/>
  <c r="K357" i="5"/>
  <c r="L357" i="5" s="1"/>
  <c r="M357" i="5" s="1"/>
  <c r="N357" i="5" s="1"/>
  <c r="R357" i="5" s="1"/>
  <c r="S357" i="5" s="1"/>
  <c r="K356" i="5"/>
  <c r="L356" i="5" s="1"/>
  <c r="M356" i="5" s="1"/>
  <c r="N356" i="5" s="1"/>
  <c r="R356" i="5" s="1"/>
  <c r="S356" i="5" s="1"/>
  <c r="K355" i="5"/>
  <c r="L355" i="5" s="1"/>
  <c r="M355" i="5" s="1"/>
  <c r="N355" i="5" s="1"/>
  <c r="R355" i="5" s="1"/>
  <c r="S355" i="5" s="1"/>
  <c r="K354" i="5"/>
  <c r="L354" i="5" s="1"/>
  <c r="M354" i="5" s="1"/>
  <c r="N354" i="5" s="1"/>
  <c r="R354" i="5" s="1"/>
  <c r="S354" i="5" s="1"/>
  <c r="K353" i="5"/>
  <c r="L353" i="5" s="1"/>
  <c r="M353" i="5" s="1"/>
  <c r="N353" i="5" s="1"/>
  <c r="R353" i="5" s="1"/>
  <c r="S353" i="5" s="1"/>
  <c r="K352" i="5"/>
  <c r="L352" i="5" s="1"/>
  <c r="M352" i="5" s="1"/>
  <c r="N352" i="5" s="1"/>
  <c r="R352" i="5" s="1"/>
  <c r="S352" i="5" s="1"/>
  <c r="K351" i="5"/>
  <c r="L351" i="5" s="1"/>
  <c r="M351" i="5" s="1"/>
  <c r="N351" i="5" s="1"/>
  <c r="R351" i="5" s="1"/>
  <c r="S351" i="5" s="1"/>
  <c r="K350" i="5"/>
  <c r="L350" i="5" s="1"/>
  <c r="M350" i="5" s="1"/>
  <c r="N350" i="5" s="1"/>
  <c r="R350" i="5" s="1"/>
  <c r="S350" i="5" s="1"/>
  <c r="K349" i="5"/>
  <c r="L349" i="5" s="1"/>
  <c r="M349" i="5" s="1"/>
  <c r="N349" i="5" s="1"/>
  <c r="R349" i="5" s="1"/>
  <c r="S349" i="5" s="1"/>
  <c r="K348" i="5"/>
  <c r="L348" i="5" s="1"/>
  <c r="M348" i="5" s="1"/>
  <c r="N348" i="5" s="1"/>
  <c r="R348" i="5" s="1"/>
  <c r="S348" i="5" s="1"/>
  <c r="K347" i="5"/>
  <c r="L347" i="5" s="1"/>
  <c r="M347" i="5" s="1"/>
  <c r="N347" i="5" s="1"/>
  <c r="R347" i="5" s="1"/>
  <c r="S347" i="5" s="1"/>
  <c r="K346" i="5"/>
  <c r="L346" i="5" s="1"/>
  <c r="M346" i="5" s="1"/>
  <c r="N346" i="5" s="1"/>
  <c r="R346" i="5" s="1"/>
  <c r="S346" i="5" s="1"/>
  <c r="K345" i="5"/>
  <c r="L345" i="5" s="1"/>
  <c r="M345" i="5" s="1"/>
  <c r="N345" i="5" s="1"/>
  <c r="R345" i="5" s="1"/>
  <c r="S345" i="5" s="1"/>
  <c r="K344" i="5"/>
  <c r="L344" i="5" s="1"/>
  <c r="M344" i="5" s="1"/>
  <c r="N344" i="5" s="1"/>
  <c r="R344" i="5" s="1"/>
  <c r="S344" i="5" s="1"/>
  <c r="K343" i="5"/>
  <c r="L343" i="5" s="1"/>
  <c r="M343" i="5" s="1"/>
  <c r="N343" i="5" s="1"/>
  <c r="R343" i="5" s="1"/>
  <c r="S343" i="5" s="1"/>
  <c r="K342" i="5"/>
  <c r="L342" i="5" s="1"/>
  <c r="M342" i="5" s="1"/>
  <c r="N342" i="5" s="1"/>
  <c r="R342" i="5" s="1"/>
  <c r="S342" i="5" s="1"/>
  <c r="K341" i="5"/>
  <c r="L341" i="5" s="1"/>
  <c r="M341" i="5" s="1"/>
  <c r="N341" i="5" s="1"/>
  <c r="R341" i="5" s="1"/>
  <c r="S341" i="5" s="1"/>
  <c r="K340" i="5"/>
  <c r="L340" i="5" s="1"/>
  <c r="M340" i="5" s="1"/>
  <c r="N340" i="5" s="1"/>
  <c r="R340" i="5" s="1"/>
  <c r="S340" i="5" s="1"/>
  <c r="K339" i="5"/>
  <c r="L339" i="5" s="1"/>
  <c r="M339" i="5" s="1"/>
  <c r="N339" i="5" s="1"/>
  <c r="R339" i="5" s="1"/>
  <c r="S339" i="5" s="1"/>
  <c r="K338" i="5"/>
  <c r="L338" i="5" s="1"/>
  <c r="M338" i="5" s="1"/>
  <c r="N338" i="5" s="1"/>
  <c r="R338" i="5" s="1"/>
  <c r="S338" i="5" s="1"/>
  <c r="K337" i="5"/>
  <c r="L337" i="5" s="1"/>
  <c r="M337" i="5" s="1"/>
  <c r="N337" i="5" s="1"/>
  <c r="R337" i="5" s="1"/>
  <c r="S337" i="5" s="1"/>
  <c r="K336" i="5"/>
  <c r="L336" i="5" s="1"/>
  <c r="M336" i="5" s="1"/>
  <c r="N336" i="5" s="1"/>
  <c r="R336" i="5" s="1"/>
  <c r="S336" i="5" s="1"/>
  <c r="K335" i="5"/>
  <c r="L335" i="5" s="1"/>
  <c r="M335" i="5" s="1"/>
  <c r="N335" i="5" s="1"/>
  <c r="R335" i="5" s="1"/>
  <c r="S335" i="5" s="1"/>
  <c r="K334" i="5"/>
  <c r="L334" i="5" s="1"/>
  <c r="M334" i="5" s="1"/>
  <c r="N334" i="5" s="1"/>
  <c r="R334" i="5" s="1"/>
  <c r="S334" i="5" s="1"/>
  <c r="K333" i="5"/>
  <c r="L333" i="5" s="1"/>
  <c r="M333" i="5" s="1"/>
  <c r="N333" i="5" s="1"/>
  <c r="R333" i="5" s="1"/>
  <c r="S333" i="5" s="1"/>
  <c r="K332" i="5"/>
  <c r="L332" i="5" s="1"/>
  <c r="M332" i="5" s="1"/>
  <c r="N332" i="5" s="1"/>
  <c r="R332" i="5" s="1"/>
  <c r="S332" i="5" s="1"/>
  <c r="K331" i="5"/>
  <c r="L331" i="5" s="1"/>
  <c r="M331" i="5" s="1"/>
  <c r="N331" i="5" s="1"/>
  <c r="R331" i="5" s="1"/>
  <c r="S331" i="5" s="1"/>
  <c r="K330" i="5"/>
  <c r="L330" i="5" s="1"/>
  <c r="M330" i="5" s="1"/>
  <c r="N330" i="5" s="1"/>
  <c r="R330" i="5" s="1"/>
  <c r="S330" i="5" s="1"/>
  <c r="K329" i="5"/>
  <c r="L329" i="5" s="1"/>
  <c r="M329" i="5" s="1"/>
  <c r="N329" i="5" s="1"/>
  <c r="R329" i="5" s="1"/>
  <c r="S329" i="5" s="1"/>
  <c r="K328" i="5"/>
  <c r="L328" i="5" s="1"/>
  <c r="M328" i="5" s="1"/>
  <c r="N328" i="5" s="1"/>
  <c r="R328" i="5" s="1"/>
  <c r="S328" i="5" s="1"/>
  <c r="K327" i="5"/>
  <c r="L327" i="5" s="1"/>
  <c r="M327" i="5" s="1"/>
  <c r="N327" i="5" s="1"/>
  <c r="R327" i="5" s="1"/>
  <c r="S327" i="5" s="1"/>
  <c r="K326" i="5"/>
  <c r="L326" i="5" s="1"/>
  <c r="M326" i="5" s="1"/>
  <c r="N326" i="5" s="1"/>
  <c r="R326" i="5" s="1"/>
  <c r="S326" i="5" s="1"/>
  <c r="K325" i="5"/>
  <c r="L325" i="5" s="1"/>
  <c r="M325" i="5" s="1"/>
  <c r="N325" i="5" s="1"/>
  <c r="R325" i="5" s="1"/>
  <c r="S325" i="5" s="1"/>
  <c r="K324" i="5"/>
  <c r="L324" i="5" s="1"/>
  <c r="M324" i="5" s="1"/>
  <c r="N324" i="5" s="1"/>
  <c r="R324" i="5" s="1"/>
  <c r="S324" i="5" s="1"/>
  <c r="K323" i="5"/>
  <c r="L323" i="5" s="1"/>
  <c r="M323" i="5" s="1"/>
  <c r="N323" i="5" s="1"/>
  <c r="R323" i="5" s="1"/>
  <c r="S323" i="5" s="1"/>
  <c r="K322" i="5"/>
  <c r="L322" i="5" s="1"/>
  <c r="M322" i="5" s="1"/>
  <c r="N322" i="5" s="1"/>
  <c r="R322" i="5" s="1"/>
  <c r="S322" i="5" s="1"/>
  <c r="K321" i="5"/>
  <c r="L321" i="5" s="1"/>
  <c r="M321" i="5" s="1"/>
  <c r="N321" i="5" s="1"/>
  <c r="R321" i="5" s="1"/>
  <c r="S321" i="5" s="1"/>
  <c r="K320" i="5"/>
  <c r="L320" i="5" s="1"/>
  <c r="M320" i="5" s="1"/>
  <c r="N320" i="5" s="1"/>
  <c r="R320" i="5" s="1"/>
  <c r="S320" i="5" s="1"/>
  <c r="K319" i="5"/>
  <c r="L319" i="5" s="1"/>
  <c r="M319" i="5" s="1"/>
  <c r="N319" i="5" s="1"/>
  <c r="R319" i="5" s="1"/>
  <c r="S319" i="5" s="1"/>
  <c r="K318" i="5"/>
  <c r="L318" i="5" s="1"/>
  <c r="M318" i="5" s="1"/>
  <c r="N318" i="5" s="1"/>
  <c r="R318" i="5" s="1"/>
  <c r="S318" i="5" s="1"/>
  <c r="K317" i="5"/>
  <c r="L317" i="5" s="1"/>
  <c r="M317" i="5" s="1"/>
  <c r="N317" i="5" s="1"/>
  <c r="R317" i="5" s="1"/>
  <c r="S317" i="5" s="1"/>
  <c r="K316" i="5"/>
  <c r="L316" i="5" s="1"/>
  <c r="M316" i="5" s="1"/>
  <c r="N316" i="5" s="1"/>
  <c r="R316" i="5" s="1"/>
  <c r="S316" i="5" s="1"/>
  <c r="K315" i="5"/>
  <c r="L315" i="5" s="1"/>
  <c r="M315" i="5" s="1"/>
  <c r="N315" i="5" s="1"/>
  <c r="R315" i="5" s="1"/>
  <c r="S315" i="5" s="1"/>
  <c r="K314" i="5"/>
  <c r="L314" i="5" s="1"/>
  <c r="M314" i="5" s="1"/>
  <c r="N314" i="5" s="1"/>
  <c r="R314" i="5" s="1"/>
  <c r="S314" i="5" s="1"/>
  <c r="K313" i="5"/>
  <c r="L313" i="5" s="1"/>
  <c r="M313" i="5" s="1"/>
  <c r="N313" i="5" s="1"/>
  <c r="R313" i="5" s="1"/>
  <c r="S313" i="5" s="1"/>
  <c r="K312" i="5"/>
  <c r="L312" i="5" s="1"/>
  <c r="M312" i="5" s="1"/>
  <c r="N312" i="5" s="1"/>
  <c r="R312" i="5" s="1"/>
  <c r="S312" i="5" s="1"/>
  <c r="K311" i="5"/>
  <c r="L311" i="5" s="1"/>
  <c r="M311" i="5" s="1"/>
  <c r="N311" i="5" s="1"/>
  <c r="R311" i="5" s="1"/>
  <c r="S311" i="5" s="1"/>
  <c r="K310" i="5"/>
  <c r="L310" i="5" s="1"/>
  <c r="M310" i="5" s="1"/>
  <c r="N310" i="5" s="1"/>
  <c r="R310" i="5" s="1"/>
  <c r="S310" i="5" s="1"/>
  <c r="K309" i="5"/>
  <c r="L309" i="5" s="1"/>
  <c r="M309" i="5" s="1"/>
  <c r="N309" i="5" s="1"/>
  <c r="R309" i="5" s="1"/>
  <c r="S309" i="5" s="1"/>
  <c r="K308" i="5"/>
  <c r="L308" i="5" s="1"/>
  <c r="M308" i="5" s="1"/>
  <c r="N308" i="5" s="1"/>
  <c r="R308" i="5" s="1"/>
  <c r="S308" i="5" s="1"/>
  <c r="K307" i="5"/>
  <c r="L307" i="5" s="1"/>
  <c r="M307" i="5" s="1"/>
  <c r="N307" i="5" s="1"/>
  <c r="R307" i="5" s="1"/>
  <c r="S307" i="5" s="1"/>
  <c r="K306" i="5"/>
  <c r="L306" i="5" s="1"/>
  <c r="M306" i="5" s="1"/>
  <c r="N306" i="5" s="1"/>
  <c r="R306" i="5" s="1"/>
  <c r="S306" i="5" s="1"/>
  <c r="K305" i="5"/>
  <c r="L305" i="5" s="1"/>
  <c r="M305" i="5" s="1"/>
  <c r="N305" i="5" s="1"/>
  <c r="R305" i="5" s="1"/>
  <c r="S305" i="5" s="1"/>
  <c r="K304" i="5"/>
  <c r="L304" i="5" s="1"/>
  <c r="M304" i="5" s="1"/>
  <c r="N304" i="5" s="1"/>
  <c r="R304" i="5" s="1"/>
  <c r="S304" i="5" s="1"/>
  <c r="K303" i="5"/>
  <c r="L303" i="5" s="1"/>
  <c r="M303" i="5" s="1"/>
  <c r="N303" i="5" s="1"/>
  <c r="R303" i="5" s="1"/>
  <c r="S303" i="5" s="1"/>
  <c r="K302" i="5"/>
  <c r="L302" i="5" s="1"/>
  <c r="M302" i="5" s="1"/>
  <c r="N302" i="5" s="1"/>
  <c r="R302" i="5" s="1"/>
  <c r="S302" i="5" s="1"/>
  <c r="K301" i="5"/>
  <c r="L301" i="5" s="1"/>
  <c r="M301" i="5" s="1"/>
  <c r="N301" i="5" s="1"/>
  <c r="R301" i="5" s="1"/>
  <c r="S301" i="5" s="1"/>
  <c r="K300" i="5"/>
  <c r="L300" i="5" s="1"/>
  <c r="M300" i="5" s="1"/>
  <c r="N300" i="5" s="1"/>
  <c r="R300" i="5" s="1"/>
  <c r="S300" i="5" s="1"/>
  <c r="K299" i="5"/>
  <c r="L299" i="5" s="1"/>
  <c r="M299" i="5" s="1"/>
  <c r="N299" i="5" s="1"/>
  <c r="R299" i="5" s="1"/>
  <c r="S299" i="5" s="1"/>
  <c r="K298" i="5"/>
  <c r="L298" i="5" s="1"/>
  <c r="M298" i="5" s="1"/>
  <c r="N298" i="5" s="1"/>
  <c r="R298" i="5" s="1"/>
  <c r="S298" i="5" s="1"/>
  <c r="K297" i="5"/>
  <c r="L297" i="5" s="1"/>
  <c r="M297" i="5" s="1"/>
  <c r="N297" i="5" s="1"/>
  <c r="R297" i="5" s="1"/>
  <c r="S297" i="5" s="1"/>
  <c r="K296" i="5"/>
  <c r="L296" i="5" s="1"/>
  <c r="M296" i="5" s="1"/>
  <c r="N296" i="5" s="1"/>
  <c r="R296" i="5" s="1"/>
  <c r="S296" i="5" s="1"/>
  <c r="K295" i="5"/>
  <c r="L295" i="5" s="1"/>
  <c r="M295" i="5" s="1"/>
  <c r="N295" i="5" s="1"/>
  <c r="R295" i="5" s="1"/>
  <c r="S295" i="5" s="1"/>
  <c r="K294" i="5"/>
  <c r="L294" i="5" s="1"/>
  <c r="M294" i="5" s="1"/>
  <c r="N294" i="5" s="1"/>
  <c r="R294" i="5" s="1"/>
  <c r="S294" i="5" s="1"/>
  <c r="K293" i="5"/>
  <c r="L293" i="5" s="1"/>
  <c r="M293" i="5" s="1"/>
  <c r="N293" i="5" s="1"/>
  <c r="R293" i="5" s="1"/>
  <c r="S293" i="5" s="1"/>
  <c r="K292" i="5"/>
  <c r="L292" i="5" s="1"/>
  <c r="M292" i="5" s="1"/>
  <c r="N292" i="5" s="1"/>
  <c r="R292" i="5" s="1"/>
  <c r="S292" i="5" s="1"/>
  <c r="K291" i="5"/>
  <c r="L291" i="5" s="1"/>
  <c r="M291" i="5" s="1"/>
  <c r="N291" i="5" s="1"/>
  <c r="R291" i="5" s="1"/>
  <c r="S291" i="5" s="1"/>
  <c r="K290" i="5"/>
  <c r="L290" i="5" s="1"/>
  <c r="M290" i="5" s="1"/>
  <c r="N290" i="5" s="1"/>
  <c r="R290" i="5" s="1"/>
  <c r="S290" i="5" s="1"/>
  <c r="K289" i="5"/>
  <c r="L289" i="5" s="1"/>
  <c r="M289" i="5" s="1"/>
  <c r="N289" i="5" s="1"/>
  <c r="R289" i="5" s="1"/>
  <c r="S289" i="5" s="1"/>
  <c r="K288" i="5"/>
  <c r="L288" i="5" s="1"/>
  <c r="M288" i="5" s="1"/>
  <c r="N288" i="5" s="1"/>
  <c r="R288" i="5" s="1"/>
  <c r="S288" i="5" s="1"/>
  <c r="K287" i="5"/>
  <c r="L287" i="5" s="1"/>
  <c r="M287" i="5" s="1"/>
  <c r="N287" i="5" s="1"/>
  <c r="R287" i="5" s="1"/>
  <c r="S287" i="5" s="1"/>
  <c r="K286" i="5"/>
  <c r="L286" i="5" s="1"/>
  <c r="M286" i="5" s="1"/>
  <c r="N286" i="5" s="1"/>
  <c r="R286" i="5" s="1"/>
  <c r="S286" i="5" s="1"/>
  <c r="K173" i="4"/>
  <c r="L173" i="4" s="1"/>
  <c r="M173" i="4" s="1"/>
  <c r="N173" i="4" s="1"/>
  <c r="O173" i="4" s="1"/>
  <c r="P173" i="4" s="1"/>
  <c r="Q173" i="4" s="1"/>
  <c r="R173" i="4" s="1"/>
  <c r="S173" i="4" s="1"/>
  <c r="K172" i="4"/>
  <c r="L172" i="4" s="1"/>
  <c r="M172" i="4" s="1"/>
  <c r="N172" i="4" s="1"/>
  <c r="O172" i="4" s="1"/>
  <c r="P172" i="4" s="1"/>
  <c r="Q172" i="4" s="1"/>
  <c r="R172" i="4" s="1"/>
  <c r="S172" i="4" s="1"/>
  <c r="K171" i="4"/>
  <c r="L171" i="4" s="1"/>
  <c r="M171" i="4" s="1"/>
  <c r="N171" i="4" s="1"/>
  <c r="O171" i="4" s="1"/>
  <c r="P171" i="4" s="1"/>
  <c r="Q171" i="4" s="1"/>
  <c r="R171" i="4" s="1"/>
  <c r="S171" i="4" s="1"/>
  <c r="K170" i="4"/>
  <c r="L170" i="4" s="1"/>
  <c r="M170" i="4" s="1"/>
  <c r="N170" i="4" s="1"/>
  <c r="O170" i="4" s="1"/>
  <c r="P170" i="4" s="1"/>
  <c r="Q170" i="4" s="1"/>
  <c r="R170" i="4" s="1"/>
  <c r="S170" i="4" s="1"/>
  <c r="K169" i="4"/>
  <c r="L169" i="4" s="1"/>
  <c r="M169" i="4" s="1"/>
  <c r="N169" i="4" s="1"/>
  <c r="O169" i="4" s="1"/>
  <c r="P169" i="4" s="1"/>
  <c r="Q169" i="4" s="1"/>
  <c r="R169" i="4" s="1"/>
  <c r="S169" i="4" s="1"/>
  <c r="K168" i="4"/>
  <c r="L168" i="4" s="1"/>
  <c r="M168" i="4" s="1"/>
  <c r="N168" i="4" s="1"/>
  <c r="O168" i="4" s="1"/>
  <c r="P168" i="4" s="1"/>
  <c r="Q168" i="4" s="1"/>
  <c r="R168" i="4" s="1"/>
  <c r="S168" i="4" s="1"/>
  <c r="K167" i="4"/>
  <c r="L167" i="4" s="1"/>
  <c r="M167" i="4" s="1"/>
  <c r="N167" i="4" s="1"/>
  <c r="O167" i="4" s="1"/>
  <c r="P167" i="4" s="1"/>
  <c r="Q167" i="4" s="1"/>
  <c r="R167" i="4" s="1"/>
  <c r="S167" i="4" s="1"/>
  <c r="K166" i="4"/>
  <c r="L166" i="4" s="1"/>
  <c r="M166" i="4" s="1"/>
  <c r="N166" i="4" s="1"/>
  <c r="O166" i="4" s="1"/>
  <c r="P166" i="4" s="1"/>
  <c r="Q166" i="4" s="1"/>
  <c r="R166" i="4" s="1"/>
  <c r="S166" i="4" s="1"/>
  <c r="H166" i="4"/>
  <c r="K165" i="4"/>
  <c r="L165" i="4" s="1"/>
  <c r="M165" i="4" s="1"/>
  <c r="N165" i="4" s="1"/>
  <c r="O165" i="4" s="1"/>
  <c r="P165" i="4" s="1"/>
  <c r="Q165" i="4" s="1"/>
  <c r="R165" i="4" s="1"/>
  <c r="S165" i="4" s="1"/>
  <c r="K164" i="4"/>
  <c r="L164" i="4" s="1"/>
  <c r="M164" i="4" s="1"/>
  <c r="N164" i="4" s="1"/>
  <c r="O164" i="4" s="1"/>
  <c r="P164" i="4" s="1"/>
  <c r="Q164" i="4" s="1"/>
  <c r="R164" i="4" s="1"/>
  <c r="S164" i="4" s="1"/>
  <c r="K163" i="4"/>
  <c r="L163" i="4" s="1"/>
  <c r="M163" i="4" s="1"/>
  <c r="N163" i="4" s="1"/>
  <c r="O163" i="4" s="1"/>
  <c r="P163" i="4" s="1"/>
  <c r="Q163" i="4" s="1"/>
  <c r="R163" i="4" s="1"/>
  <c r="S163" i="4" s="1"/>
  <c r="K162" i="4"/>
  <c r="L162" i="4" s="1"/>
  <c r="M162" i="4" s="1"/>
  <c r="N162" i="4" s="1"/>
  <c r="O162" i="4" s="1"/>
  <c r="P162" i="4" s="1"/>
  <c r="Q162" i="4" s="1"/>
  <c r="R162" i="4" s="1"/>
  <c r="S162" i="4" s="1"/>
  <c r="K161" i="4"/>
  <c r="L161" i="4" s="1"/>
  <c r="M161" i="4" s="1"/>
  <c r="N161" i="4" s="1"/>
  <c r="O161" i="4" s="1"/>
  <c r="P161" i="4" s="1"/>
  <c r="Q161" i="4" s="1"/>
  <c r="R161" i="4" s="1"/>
  <c r="S161" i="4" s="1"/>
  <c r="K160" i="4"/>
  <c r="L160" i="4" s="1"/>
  <c r="M160" i="4" s="1"/>
  <c r="N160" i="4" s="1"/>
  <c r="O160" i="4" s="1"/>
  <c r="P160" i="4" s="1"/>
  <c r="Q160" i="4" s="1"/>
  <c r="R160" i="4" s="1"/>
  <c r="S160" i="4" s="1"/>
  <c r="K159" i="4"/>
  <c r="L159" i="4" s="1"/>
  <c r="M159" i="4" s="1"/>
  <c r="N159" i="4" s="1"/>
  <c r="O159" i="4" s="1"/>
  <c r="P159" i="4" s="1"/>
  <c r="Q159" i="4" s="1"/>
  <c r="R159" i="4" s="1"/>
  <c r="S159" i="4" s="1"/>
  <c r="K158" i="4"/>
  <c r="L158" i="4" s="1"/>
  <c r="M158" i="4" s="1"/>
  <c r="N158" i="4" s="1"/>
  <c r="O158" i="4" s="1"/>
  <c r="P158" i="4" s="1"/>
  <c r="Q158" i="4" s="1"/>
  <c r="R158" i="4" s="1"/>
  <c r="S158" i="4" s="1"/>
  <c r="K157" i="4"/>
  <c r="L157" i="4" s="1"/>
  <c r="M157" i="4" s="1"/>
  <c r="N157" i="4" s="1"/>
  <c r="O157" i="4" s="1"/>
  <c r="P157" i="4" s="1"/>
  <c r="Q157" i="4" s="1"/>
  <c r="R157" i="4" s="1"/>
  <c r="S157" i="4" s="1"/>
  <c r="K156" i="4"/>
  <c r="L156" i="4" s="1"/>
  <c r="M156" i="4" s="1"/>
  <c r="N156" i="4" s="1"/>
  <c r="O156" i="4" s="1"/>
  <c r="P156" i="4" s="1"/>
  <c r="Q156" i="4" s="1"/>
  <c r="R156" i="4" s="1"/>
  <c r="S156" i="4" s="1"/>
  <c r="K155" i="4"/>
  <c r="L155" i="4" s="1"/>
  <c r="M155" i="4" s="1"/>
  <c r="N155" i="4" s="1"/>
  <c r="O155" i="4" s="1"/>
  <c r="P155" i="4" s="1"/>
  <c r="Q155" i="4" s="1"/>
  <c r="R155" i="4" s="1"/>
  <c r="S155" i="4" s="1"/>
  <c r="K154" i="4"/>
  <c r="L154" i="4" s="1"/>
  <c r="M154" i="4" s="1"/>
  <c r="N154" i="4" s="1"/>
  <c r="O154" i="4" s="1"/>
  <c r="P154" i="4" s="1"/>
  <c r="Q154" i="4" s="1"/>
  <c r="R154" i="4" s="1"/>
  <c r="S154" i="4" s="1"/>
  <c r="K153" i="4"/>
  <c r="L153" i="4" s="1"/>
  <c r="M153" i="4" s="1"/>
  <c r="N153" i="4" s="1"/>
  <c r="O153" i="4" s="1"/>
  <c r="P153" i="4" s="1"/>
  <c r="Q153" i="4" s="1"/>
  <c r="R153" i="4" s="1"/>
  <c r="S153" i="4" s="1"/>
  <c r="K152" i="4"/>
  <c r="L152" i="4" s="1"/>
  <c r="M152" i="4" s="1"/>
  <c r="N152" i="4" s="1"/>
  <c r="O152" i="4" s="1"/>
  <c r="P152" i="4" s="1"/>
  <c r="Q152" i="4" s="1"/>
  <c r="R152" i="4" s="1"/>
  <c r="S152" i="4" s="1"/>
  <c r="K151" i="4"/>
  <c r="L151" i="4" s="1"/>
  <c r="M151" i="4" s="1"/>
  <c r="N151" i="4" s="1"/>
  <c r="O151" i="4" s="1"/>
  <c r="P151" i="4" s="1"/>
  <c r="Q151" i="4" s="1"/>
  <c r="R151" i="4" s="1"/>
  <c r="S151" i="4" s="1"/>
  <c r="K150" i="4"/>
  <c r="L150" i="4" s="1"/>
  <c r="M150" i="4" s="1"/>
  <c r="N150" i="4" s="1"/>
  <c r="O150" i="4" s="1"/>
  <c r="P150" i="4" s="1"/>
  <c r="Q150" i="4" s="1"/>
  <c r="R150" i="4" s="1"/>
  <c r="S150" i="4" s="1"/>
  <c r="K149" i="4"/>
  <c r="L149" i="4" s="1"/>
  <c r="M149" i="4" s="1"/>
  <c r="N149" i="4" s="1"/>
  <c r="O149" i="4" s="1"/>
  <c r="P149" i="4" s="1"/>
  <c r="Q149" i="4" s="1"/>
  <c r="R149" i="4" s="1"/>
  <c r="S149" i="4" s="1"/>
  <c r="K148" i="4"/>
  <c r="L148" i="4" s="1"/>
  <c r="M148" i="4" s="1"/>
  <c r="N148" i="4" s="1"/>
  <c r="O148" i="4" s="1"/>
  <c r="P148" i="4" s="1"/>
  <c r="Q148" i="4" s="1"/>
  <c r="R148" i="4" s="1"/>
  <c r="S148" i="4" s="1"/>
  <c r="K147" i="4"/>
  <c r="L147" i="4" s="1"/>
  <c r="M147" i="4" s="1"/>
  <c r="N147" i="4" s="1"/>
  <c r="O147" i="4" s="1"/>
  <c r="P147" i="4" s="1"/>
  <c r="Q147" i="4" s="1"/>
  <c r="R147" i="4" s="1"/>
  <c r="S147" i="4" s="1"/>
  <c r="K146" i="4"/>
  <c r="L146" i="4" s="1"/>
  <c r="M146" i="4" s="1"/>
  <c r="N146" i="4" s="1"/>
  <c r="O146" i="4" s="1"/>
  <c r="P146" i="4" s="1"/>
  <c r="Q146" i="4" s="1"/>
  <c r="R146" i="4" s="1"/>
  <c r="S146" i="4" s="1"/>
  <c r="K145" i="4"/>
  <c r="L145" i="4" s="1"/>
  <c r="M145" i="4" s="1"/>
  <c r="N145" i="4" s="1"/>
  <c r="O145" i="4" s="1"/>
  <c r="P145" i="4" s="1"/>
  <c r="Q145" i="4" s="1"/>
  <c r="R145" i="4" s="1"/>
  <c r="S145" i="4" s="1"/>
  <c r="K144" i="4"/>
  <c r="L144" i="4" s="1"/>
  <c r="M144" i="4" s="1"/>
  <c r="N144" i="4" s="1"/>
  <c r="O144" i="4" s="1"/>
  <c r="P144" i="4" s="1"/>
  <c r="Q144" i="4" s="1"/>
  <c r="R144" i="4" s="1"/>
  <c r="S144" i="4" s="1"/>
  <c r="K143" i="4"/>
  <c r="L143" i="4" s="1"/>
  <c r="M143" i="4" s="1"/>
  <c r="N143" i="4" s="1"/>
  <c r="O143" i="4" s="1"/>
  <c r="P143" i="4" s="1"/>
  <c r="Q143" i="4" s="1"/>
  <c r="R143" i="4" s="1"/>
  <c r="S143" i="4" s="1"/>
  <c r="K142" i="4"/>
  <c r="L142" i="4" s="1"/>
  <c r="M142" i="4" s="1"/>
  <c r="N142" i="4" s="1"/>
  <c r="O142" i="4" s="1"/>
  <c r="P142" i="4" s="1"/>
  <c r="Q142" i="4" s="1"/>
  <c r="R142" i="4" s="1"/>
  <c r="S142" i="4" s="1"/>
  <c r="K141" i="4"/>
  <c r="L141" i="4" s="1"/>
  <c r="M141" i="4" s="1"/>
  <c r="N141" i="4" s="1"/>
  <c r="O141" i="4" s="1"/>
  <c r="P141" i="4" s="1"/>
  <c r="Q141" i="4" s="1"/>
  <c r="R141" i="4" s="1"/>
  <c r="S141" i="4" s="1"/>
  <c r="K140" i="4"/>
  <c r="L140" i="4" s="1"/>
  <c r="M140" i="4" s="1"/>
  <c r="N140" i="4" s="1"/>
  <c r="O140" i="4" s="1"/>
  <c r="P140" i="4" s="1"/>
  <c r="Q140" i="4" s="1"/>
  <c r="R140" i="4" s="1"/>
  <c r="S140" i="4" s="1"/>
  <c r="K139" i="4"/>
  <c r="L139" i="4" s="1"/>
  <c r="M139" i="4" s="1"/>
  <c r="N139" i="4" s="1"/>
  <c r="O139" i="4" s="1"/>
  <c r="P139" i="4" s="1"/>
  <c r="Q139" i="4" s="1"/>
  <c r="R139" i="4" s="1"/>
  <c r="S139" i="4" s="1"/>
  <c r="K138" i="4"/>
  <c r="L138" i="4" s="1"/>
  <c r="M138" i="4" s="1"/>
  <c r="N138" i="4" s="1"/>
  <c r="O138" i="4" s="1"/>
  <c r="P138" i="4" s="1"/>
  <c r="Q138" i="4" s="1"/>
  <c r="R138" i="4" s="1"/>
  <c r="S138" i="4" s="1"/>
  <c r="K137" i="4"/>
  <c r="L137" i="4" s="1"/>
  <c r="M137" i="4" s="1"/>
  <c r="N137" i="4" s="1"/>
  <c r="O137" i="4" s="1"/>
  <c r="P137" i="4" s="1"/>
  <c r="Q137" i="4" s="1"/>
  <c r="R137" i="4" s="1"/>
  <c r="S137" i="4" s="1"/>
  <c r="K136" i="4"/>
  <c r="L136" i="4" s="1"/>
  <c r="M136" i="4" s="1"/>
  <c r="N136" i="4" s="1"/>
  <c r="O136" i="4" s="1"/>
  <c r="P136" i="4" s="1"/>
  <c r="Q136" i="4" s="1"/>
  <c r="R136" i="4" s="1"/>
  <c r="S136" i="4" s="1"/>
  <c r="K135" i="4"/>
  <c r="L135" i="4" s="1"/>
  <c r="M135" i="4" s="1"/>
  <c r="N135" i="4" s="1"/>
  <c r="O135" i="4" s="1"/>
  <c r="P135" i="4" s="1"/>
  <c r="Q135" i="4" s="1"/>
  <c r="R135" i="4" s="1"/>
  <c r="S135" i="4" s="1"/>
  <c r="K134" i="4"/>
  <c r="L134" i="4" s="1"/>
  <c r="M134" i="4" s="1"/>
  <c r="N134" i="4" s="1"/>
  <c r="O134" i="4" s="1"/>
  <c r="P134" i="4" s="1"/>
  <c r="Q134" i="4" s="1"/>
  <c r="R134" i="4" s="1"/>
  <c r="S134" i="4" s="1"/>
  <c r="K133" i="4"/>
  <c r="L133" i="4" s="1"/>
  <c r="M133" i="4" s="1"/>
  <c r="N133" i="4" s="1"/>
  <c r="O133" i="4" s="1"/>
  <c r="P133" i="4" s="1"/>
  <c r="Q133" i="4" s="1"/>
  <c r="R133" i="4" s="1"/>
  <c r="S133" i="4" s="1"/>
  <c r="K132" i="4"/>
  <c r="L132" i="4" s="1"/>
  <c r="M132" i="4" s="1"/>
  <c r="N132" i="4" s="1"/>
  <c r="O132" i="4" s="1"/>
  <c r="P132" i="4" s="1"/>
  <c r="Q132" i="4" s="1"/>
  <c r="R132" i="4" s="1"/>
  <c r="S132" i="4" s="1"/>
  <c r="K131" i="4"/>
  <c r="L131" i="4" s="1"/>
  <c r="M131" i="4" s="1"/>
  <c r="N131" i="4" s="1"/>
  <c r="O131" i="4" s="1"/>
  <c r="P131" i="4" s="1"/>
  <c r="Q131" i="4" s="1"/>
  <c r="R131" i="4" s="1"/>
  <c r="S131" i="4" s="1"/>
  <c r="K130" i="4"/>
  <c r="L130" i="4" s="1"/>
  <c r="M130" i="4" s="1"/>
  <c r="N130" i="4" s="1"/>
  <c r="O130" i="4" s="1"/>
  <c r="P130" i="4" s="1"/>
  <c r="Q130" i="4" s="1"/>
  <c r="R130" i="4" s="1"/>
  <c r="S130" i="4" s="1"/>
  <c r="K129" i="4"/>
  <c r="L129" i="4" s="1"/>
  <c r="M129" i="4" s="1"/>
  <c r="N129" i="4" s="1"/>
  <c r="O129" i="4" s="1"/>
  <c r="P129" i="4" s="1"/>
  <c r="Q129" i="4" s="1"/>
  <c r="R129" i="4" s="1"/>
  <c r="S129" i="4" s="1"/>
  <c r="K128" i="4"/>
  <c r="L128" i="4" s="1"/>
  <c r="M128" i="4" s="1"/>
  <c r="N128" i="4" s="1"/>
  <c r="O128" i="4" s="1"/>
  <c r="P128" i="4" s="1"/>
  <c r="Q128" i="4" s="1"/>
  <c r="R128" i="4" s="1"/>
  <c r="S128" i="4" s="1"/>
  <c r="K127" i="4"/>
  <c r="L127" i="4" s="1"/>
  <c r="M127" i="4" s="1"/>
  <c r="N127" i="4" s="1"/>
  <c r="O127" i="4" s="1"/>
  <c r="P127" i="4" s="1"/>
  <c r="Q127" i="4" s="1"/>
  <c r="R127" i="4" s="1"/>
  <c r="S127" i="4" s="1"/>
  <c r="K126" i="4"/>
  <c r="L126" i="4" s="1"/>
  <c r="M126" i="4" s="1"/>
  <c r="N126" i="4" s="1"/>
  <c r="O126" i="4" s="1"/>
  <c r="P126" i="4" s="1"/>
  <c r="Q126" i="4" s="1"/>
  <c r="R126" i="4" s="1"/>
  <c r="S126" i="4" s="1"/>
  <c r="K125" i="4"/>
  <c r="L125" i="4" s="1"/>
  <c r="M125" i="4" s="1"/>
  <c r="N125" i="4" s="1"/>
  <c r="O125" i="4" s="1"/>
  <c r="P125" i="4" s="1"/>
  <c r="Q125" i="4" s="1"/>
  <c r="R125" i="4" s="1"/>
  <c r="S125" i="4" s="1"/>
  <c r="K124" i="4"/>
  <c r="L124" i="4" s="1"/>
  <c r="M124" i="4" s="1"/>
  <c r="N124" i="4" s="1"/>
  <c r="O124" i="4" s="1"/>
  <c r="P124" i="4" s="1"/>
  <c r="Q124" i="4" s="1"/>
  <c r="R124" i="4" s="1"/>
  <c r="S124" i="4" s="1"/>
  <c r="K123" i="4"/>
  <c r="L123" i="4" s="1"/>
  <c r="M123" i="4" s="1"/>
  <c r="N123" i="4" s="1"/>
  <c r="O123" i="4" s="1"/>
  <c r="P123" i="4" s="1"/>
  <c r="Q123" i="4" s="1"/>
  <c r="R123" i="4" s="1"/>
  <c r="S123" i="4" s="1"/>
  <c r="K122" i="4"/>
  <c r="L122" i="4" s="1"/>
  <c r="M122" i="4" s="1"/>
  <c r="N122" i="4" s="1"/>
  <c r="O122" i="4" s="1"/>
  <c r="P122" i="4" s="1"/>
  <c r="Q122" i="4" s="1"/>
  <c r="R122" i="4" s="1"/>
  <c r="S122" i="4" s="1"/>
  <c r="K121" i="4"/>
  <c r="L121" i="4" s="1"/>
  <c r="M121" i="4" s="1"/>
  <c r="N121" i="4" s="1"/>
  <c r="O121" i="4" s="1"/>
  <c r="P121" i="4" s="1"/>
  <c r="Q121" i="4" s="1"/>
  <c r="R121" i="4" s="1"/>
  <c r="S121" i="4" s="1"/>
  <c r="K120" i="4"/>
  <c r="L120" i="4" s="1"/>
  <c r="M120" i="4" s="1"/>
  <c r="N120" i="4" s="1"/>
  <c r="O120" i="4" s="1"/>
  <c r="P120" i="4" s="1"/>
  <c r="Q120" i="4" s="1"/>
  <c r="R120" i="4" s="1"/>
  <c r="S120" i="4" s="1"/>
  <c r="K119" i="4"/>
  <c r="L119" i="4" s="1"/>
  <c r="M119" i="4" s="1"/>
  <c r="N119" i="4" s="1"/>
  <c r="O119" i="4" s="1"/>
  <c r="P119" i="4" s="1"/>
  <c r="Q119" i="4" s="1"/>
  <c r="R119" i="4" s="1"/>
  <c r="S119" i="4" s="1"/>
  <c r="K118" i="4"/>
  <c r="L118" i="4" s="1"/>
  <c r="M118" i="4" s="1"/>
  <c r="N118" i="4" s="1"/>
  <c r="O118" i="4" s="1"/>
  <c r="P118" i="4" s="1"/>
  <c r="Q118" i="4" s="1"/>
  <c r="R118" i="4" s="1"/>
  <c r="S118" i="4" s="1"/>
  <c r="K117" i="4"/>
  <c r="L117" i="4" s="1"/>
  <c r="M117" i="4" s="1"/>
  <c r="N117" i="4" s="1"/>
  <c r="O117" i="4" s="1"/>
  <c r="P117" i="4" s="1"/>
  <c r="Q117" i="4" s="1"/>
  <c r="R117" i="4" s="1"/>
  <c r="S117" i="4" s="1"/>
  <c r="K116" i="4"/>
  <c r="L116" i="4" s="1"/>
  <c r="M116" i="4" s="1"/>
  <c r="N116" i="4" s="1"/>
  <c r="O116" i="4" s="1"/>
  <c r="P116" i="4" s="1"/>
  <c r="Q116" i="4" s="1"/>
  <c r="R116" i="4" s="1"/>
  <c r="S116" i="4" s="1"/>
  <c r="K115" i="4"/>
  <c r="L115" i="4" s="1"/>
  <c r="M115" i="4" s="1"/>
  <c r="N115" i="4" s="1"/>
  <c r="O115" i="4" s="1"/>
  <c r="P115" i="4" s="1"/>
  <c r="Q115" i="4" s="1"/>
  <c r="R115" i="4" s="1"/>
  <c r="S115" i="4" s="1"/>
  <c r="K114" i="4"/>
  <c r="L114" i="4" s="1"/>
  <c r="M114" i="4" s="1"/>
  <c r="N114" i="4" s="1"/>
  <c r="O114" i="4" s="1"/>
  <c r="P114" i="4" s="1"/>
  <c r="Q114" i="4" s="1"/>
  <c r="R114" i="4" s="1"/>
  <c r="S114" i="4" s="1"/>
  <c r="K113" i="4"/>
  <c r="L113" i="4" s="1"/>
  <c r="M113" i="4" s="1"/>
  <c r="N113" i="4" s="1"/>
  <c r="O113" i="4" s="1"/>
  <c r="P113" i="4" s="1"/>
  <c r="Q113" i="4" s="1"/>
  <c r="R113" i="4" s="1"/>
  <c r="S113" i="4" s="1"/>
  <c r="K112" i="4"/>
  <c r="L112" i="4" s="1"/>
  <c r="M112" i="4" s="1"/>
  <c r="N112" i="4" s="1"/>
  <c r="O112" i="4" s="1"/>
  <c r="P112" i="4" s="1"/>
  <c r="Q112" i="4" s="1"/>
  <c r="R112" i="4" s="1"/>
  <c r="S112" i="4" s="1"/>
  <c r="K111" i="4"/>
  <c r="L111" i="4" s="1"/>
  <c r="M111" i="4" s="1"/>
  <c r="N111" i="4" s="1"/>
  <c r="O111" i="4" s="1"/>
  <c r="P111" i="4" s="1"/>
  <c r="Q111" i="4" s="1"/>
  <c r="R111" i="4" s="1"/>
  <c r="S111" i="4" s="1"/>
  <c r="K110" i="4"/>
  <c r="L110" i="4" s="1"/>
  <c r="M110" i="4" s="1"/>
  <c r="N110" i="4" s="1"/>
  <c r="O110" i="4" s="1"/>
  <c r="P110" i="4" s="1"/>
  <c r="Q110" i="4" s="1"/>
  <c r="R110" i="4" s="1"/>
  <c r="S110" i="4" s="1"/>
  <c r="K109" i="4"/>
  <c r="L109" i="4" s="1"/>
  <c r="M109" i="4" s="1"/>
  <c r="N109" i="4" s="1"/>
  <c r="O109" i="4" s="1"/>
  <c r="P109" i="4" s="1"/>
  <c r="Q109" i="4" s="1"/>
  <c r="R109" i="4" s="1"/>
  <c r="S109" i="4" s="1"/>
  <c r="K108" i="4"/>
  <c r="L108" i="4" s="1"/>
  <c r="M108" i="4" s="1"/>
  <c r="N108" i="4" s="1"/>
  <c r="O108" i="4" s="1"/>
  <c r="P108" i="4" s="1"/>
  <c r="Q108" i="4" s="1"/>
  <c r="R108" i="4" s="1"/>
  <c r="S108" i="4" s="1"/>
  <c r="K16" i="7" l="1"/>
  <c r="L16" i="7" s="1"/>
  <c r="M16" i="7" s="1"/>
  <c r="N16" i="7" s="1"/>
  <c r="R16" i="7" s="1"/>
  <c r="S16" i="7" s="1"/>
  <c r="K247" i="5"/>
  <c r="L247" i="5" s="1"/>
  <c r="M247" i="5" s="1"/>
  <c r="N247" i="5" s="1"/>
  <c r="R247" i="5" s="1"/>
  <c r="S247" i="5" s="1"/>
  <c r="K246" i="5"/>
  <c r="L246" i="5" s="1"/>
  <c r="M246" i="5" s="1"/>
  <c r="N246" i="5" s="1"/>
  <c r="R246" i="5" s="1"/>
  <c r="S246" i="5" s="1"/>
  <c r="K146" i="6" l="1"/>
  <c r="L146" i="6" s="1"/>
  <c r="M146" i="6" s="1"/>
  <c r="N146" i="6" s="1"/>
  <c r="R146" i="6" s="1"/>
  <c r="S146" i="6" s="1"/>
  <c r="K145" i="6"/>
  <c r="L145" i="6" s="1"/>
  <c r="M145" i="6" s="1"/>
  <c r="N145" i="6" s="1"/>
  <c r="R145" i="6" s="1"/>
  <c r="S145" i="6" s="1"/>
  <c r="K144" i="6"/>
  <c r="L144" i="6" s="1"/>
  <c r="M144" i="6" s="1"/>
  <c r="N144" i="6" s="1"/>
  <c r="R144" i="6" s="1"/>
  <c r="S144" i="6" s="1"/>
  <c r="K143" i="6"/>
  <c r="L143" i="6" s="1"/>
  <c r="M143" i="6" s="1"/>
  <c r="N143" i="6" s="1"/>
  <c r="R143" i="6" s="1"/>
  <c r="S143" i="6" s="1"/>
  <c r="K142" i="6"/>
  <c r="L142" i="6" s="1"/>
  <c r="M142" i="6" s="1"/>
  <c r="N142" i="6" s="1"/>
  <c r="R142" i="6" s="1"/>
  <c r="S142" i="6" s="1"/>
  <c r="K141" i="6"/>
  <c r="L141" i="6" s="1"/>
  <c r="M141" i="6" s="1"/>
  <c r="N141" i="6" s="1"/>
  <c r="R141" i="6" s="1"/>
  <c r="S141" i="6" s="1"/>
  <c r="K140" i="6"/>
  <c r="L140" i="6" s="1"/>
  <c r="M140" i="6" s="1"/>
  <c r="N140" i="6" s="1"/>
  <c r="R140" i="6" s="1"/>
  <c r="S140" i="6" s="1"/>
  <c r="K139" i="6"/>
  <c r="L139" i="6" s="1"/>
  <c r="M139" i="6" s="1"/>
  <c r="N139" i="6" s="1"/>
  <c r="R139" i="6" s="1"/>
  <c r="S139" i="6" s="1"/>
  <c r="K245" i="5"/>
  <c r="L245" i="5" s="1"/>
  <c r="M245" i="5" s="1"/>
  <c r="N245" i="5" s="1"/>
  <c r="R245" i="5" s="1"/>
  <c r="S245" i="5" s="1"/>
  <c r="K244" i="5"/>
  <c r="L244" i="5" s="1"/>
  <c r="M244" i="5" s="1"/>
  <c r="N244" i="5" s="1"/>
  <c r="R244" i="5" s="1"/>
  <c r="S244" i="5" s="1"/>
  <c r="K243" i="5"/>
  <c r="L243" i="5" s="1"/>
  <c r="M243" i="5" s="1"/>
  <c r="N243" i="5" s="1"/>
  <c r="R243" i="5" s="1"/>
  <c r="S243" i="5" s="1"/>
  <c r="K242" i="5"/>
  <c r="L242" i="5" s="1"/>
  <c r="M242" i="5" s="1"/>
  <c r="N242" i="5" s="1"/>
  <c r="R242" i="5" s="1"/>
  <c r="S242" i="5" s="1"/>
  <c r="K241" i="5"/>
  <c r="L241" i="5" s="1"/>
  <c r="M241" i="5" s="1"/>
  <c r="N241" i="5" s="1"/>
  <c r="R241" i="5" s="1"/>
  <c r="S241" i="5" s="1"/>
  <c r="K240" i="5"/>
  <c r="L240" i="5" s="1"/>
  <c r="M240" i="5" s="1"/>
  <c r="N240" i="5" s="1"/>
  <c r="R240" i="5" s="1"/>
  <c r="S240" i="5" s="1"/>
  <c r="K239" i="5"/>
  <c r="L239" i="5" s="1"/>
  <c r="M239" i="5" s="1"/>
  <c r="N239" i="5" s="1"/>
  <c r="R239" i="5" s="1"/>
  <c r="S239" i="5" s="1"/>
  <c r="K238" i="5"/>
  <c r="L238" i="5" s="1"/>
  <c r="M238" i="5" s="1"/>
  <c r="N238" i="5" s="1"/>
  <c r="R238" i="5" s="1"/>
  <c r="S238" i="5" s="1"/>
  <c r="K237" i="5"/>
  <c r="L237" i="5" s="1"/>
  <c r="M237" i="5" s="1"/>
  <c r="N237" i="5" s="1"/>
  <c r="R237" i="5" s="1"/>
  <c r="S237" i="5" s="1"/>
  <c r="K92" i="4"/>
  <c r="L92" i="4" s="1"/>
  <c r="M92" i="4" s="1"/>
  <c r="N92" i="4" s="1"/>
  <c r="O92" i="4" s="1"/>
  <c r="P92" i="4" s="1"/>
  <c r="Q92" i="4" s="1"/>
  <c r="R92" i="4" s="1"/>
  <c r="S92" i="4" s="1"/>
  <c r="K91" i="4"/>
  <c r="L91" i="4" s="1"/>
  <c r="M91" i="4" s="1"/>
  <c r="N91" i="4" s="1"/>
  <c r="O91" i="4" s="1"/>
  <c r="P91" i="4" s="1"/>
  <c r="Q91" i="4" s="1"/>
  <c r="R91" i="4" s="1"/>
  <c r="S91" i="4" s="1"/>
  <c r="K90" i="4" l="1"/>
  <c r="L90" i="4" s="1"/>
  <c r="M90" i="4" s="1"/>
  <c r="N90" i="4" s="1"/>
  <c r="O90" i="4" s="1"/>
  <c r="P90" i="4" s="1"/>
  <c r="Q90" i="4" s="1"/>
  <c r="R90" i="4" s="1"/>
  <c r="S90" i="4" s="1"/>
  <c r="K125" i="6" l="1"/>
  <c r="L125" i="6" s="1"/>
  <c r="M125" i="6" s="1"/>
  <c r="N125" i="6" s="1"/>
  <c r="R125" i="6" s="1"/>
  <c r="S125" i="6" s="1"/>
  <c r="K124" i="6"/>
  <c r="L124" i="6" s="1"/>
  <c r="M124" i="6" s="1"/>
  <c r="N124" i="6" s="1"/>
  <c r="R124" i="6" s="1"/>
  <c r="S124" i="6" s="1"/>
  <c r="K123" i="6"/>
  <c r="L123" i="6" s="1"/>
  <c r="M123" i="6" s="1"/>
  <c r="N123" i="6" s="1"/>
  <c r="R123" i="6" s="1"/>
  <c r="S123" i="6" s="1"/>
  <c r="K236" i="5"/>
  <c r="L236" i="5" s="1"/>
  <c r="M236" i="5" s="1"/>
  <c r="N236" i="5" s="1"/>
  <c r="R236" i="5" s="1"/>
  <c r="S236" i="5" s="1"/>
  <c r="K235" i="5"/>
  <c r="L235" i="5" s="1"/>
  <c r="M235" i="5" s="1"/>
  <c r="N235" i="5" s="1"/>
  <c r="R235" i="5" s="1"/>
  <c r="S235" i="5" s="1"/>
  <c r="K234" i="5"/>
  <c r="L234" i="5" s="1"/>
  <c r="M234" i="5" s="1"/>
  <c r="N234" i="5" s="1"/>
  <c r="R234" i="5" s="1"/>
  <c r="S234" i="5" s="1"/>
  <c r="K233" i="5"/>
  <c r="L233" i="5" s="1"/>
  <c r="M233" i="5" s="1"/>
  <c r="N233" i="5" s="1"/>
  <c r="R233" i="5" s="1"/>
  <c r="S233" i="5" s="1"/>
  <c r="K232" i="5"/>
  <c r="L232" i="5" s="1"/>
  <c r="M232" i="5" s="1"/>
  <c r="N232" i="5" s="1"/>
  <c r="R232" i="5" s="1"/>
  <c r="S232" i="5" s="1"/>
  <c r="K231" i="5"/>
  <c r="L231" i="5" s="1"/>
  <c r="M231" i="5" s="1"/>
  <c r="N231" i="5" s="1"/>
  <c r="R231" i="5" s="1"/>
  <c r="S231" i="5" s="1"/>
  <c r="K230" i="5"/>
  <c r="L230" i="5" s="1"/>
  <c r="M230" i="5" s="1"/>
  <c r="N230" i="5" s="1"/>
  <c r="R230" i="5" s="1"/>
  <c r="S230" i="5" s="1"/>
  <c r="K229" i="5"/>
  <c r="L229" i="5" s="1"/>
  <c r="M229" i="5" s="1"/>
  <c r="N229" i="5" s="1"/>
  <c r="R229" i="5" s="1"/>
  <c r="S229" i="5" s="1"/>
  <c r="K228" i="5"/>
  <c r="L228" i="5" s="1"/>
  <c r="M228" i="5" s="1"/>
  <c r="N228" i="5" s="1"/>
  <c r="R228" i="5" s="1"/>
  <c r="S228" i="5" s="1"/>
  <c r="K227" i="5"/>
  <c r="L227" i="5" s="1"/>
  <c r="M227" i="5" s="1"/>
  <c r="N227" i="5" s="1"/>
  <c r="R227" i="5" s="1"/>
  <c r="S227" i="5" s="1"/>
  <c r="K226" i="5"/>
  <c r="L226" i="5" s="1"/>
  <c r="M226" i="5" s="1"/>
  <c r="N226" i="5" s="1"/>
  <c r="R226" i="5" s="1"/>
  <c r="S226" i="5" s="1"/>
  <c r="K225" i="5"/>
  <c r="L225" i="5" s="1"/>
  <c r="M225" i="5" s="1"/>
  <c r="N225" i="5" s="1"/>
  <c r="R225" i="5" s="1"/>
  <c r="S225" i="5" s="1"/>
  <c r="K224" i="5"/>
  <c r="L224" i="5" s="1"/>
  <c r="M224" i="5" s="1"/>
  <c r="N224" i="5" s="1"/>
  <c r="R224" i="5" s="1"/>
  <c r="S224" i="5" s="1"/>
  <c r="K223" i="5"/>
  <c r="L223" i="5" s="1"/>
  <c r="M223" i="5" s="1"/>
  <c r="N223" i="5" s="1"/>
  <c r="R223" i="5" s="1"/>
  <c r="S223" i="5" s="1"/>
  <c r="K222" i="5"/>
  <c r="L222" i="5" s="1"/>
  <c r="M222" i="5" s="1"/>
  <c r="N222" i="5" s="1"/>
  <c r="R222" i="5" s="1"/>
  <c r="S222" i="5" s="1"/>
  <c r="K221" i="5"/>
  <c r="L221" i="5" s="1"/>
  <c r="M221" i="5" s="1"/>
  <c r="N221" i="5" s="1"/>
  <c r="R221" i="5" s="1"/>
  <c r="S221" i="5" s="1"/>
  <c r="K220" i="5"/>
  <c r="L220" i="5" s="1"/>
  <c r="M220" i="5" s="1"/>
  <c r="N220" i="5" s="1"/>
  <c r="R220" i="5" s="1"/>
  <c r="S220" i="5" s="1"/>
  <c r="K219" i="5"/>
  <c r="L219" i="5" s="1"/>
  <c r="M219" i="5" s="1"/>
  <c r="N219" i="5" s="1"/>
  <c r="R219" i="5" s="1"/>
  <c r="S219" i="5" s="1"/>
  <c r="K218" i="5"/>
  <c r="L218" i="5" s="1"/>
  <c r="M218" i="5" s="1"/>
  <c r="N218" i="5" s="1"/>
  <c r="R218" i="5" s="1"/>
  <c r="S218" i="5" s="1"/>
  <c r="K217" i="5"/>
  <c r="L217" i="5" s="1"/>
  <c r="M217" i="5" s="1"/>
  <c r="N217" i="5" s="1"/>
  <c r="R217" i="5" s="1"/>
  <c r="S217" i="5" s="1"/>
  <c r="K216" i="5"/>
  <c r="L216" i="5" s="1"/>
  <c r="M216" i="5" s="1"/>
  <c r="N216" i="5" s="1"/>
  <c r="R216" i="5" s="1"/>
  <c r="S216" i="5" s="1"/>
  <c r="K215" i="5"/>
  <c r="L215" i="5" s="1"/>
  <c r="M215" i="5" s="1"/>
  <c r="N215" i="5" s="1"/>
  <c r="R215" i="5" s="1"/>
  <c r="S215" i="5" s="1"/>
  <c r="K214" i="5"/>
  <c r="L214" i="5" s="1"/>
  <c r="M214" i="5" s="1"/>
  <c r="N214" i="5" s="1"/>
  <c r="R214" i="5" s="1"/>
  <c r="S214" i="5" s="1"/>
  <c r="K213" i="5"/>
  <c r="L213" i="5" s="1"/>
  <c r="M213" i="5" s="1"/>
  <c r="N213" i="5" s="1"/>
  <c r="R213" i="5" s="1"/>
  <c r="S213" i="5" s="1"/>
  <c r="K212" i="5"/>
  <c r="L212" i="5" s="1"/>
  <c r="M212" i="5" s="1"/>
  <c r="N212" i="5" s="1"/>
  <c r="R212" i="5" s="1"/>
  <c r="S212" i="5" s="1"/>
  <c r="K211" i="5"/>
  <c r="L211" i="5" s="1"/>
  <c r="M211" i="5" s="1"/>
  <c r="N211" i="5" s="1"/>
  <c r="R211" i="5" s="1"/>
  <c r="S211" i="5" s="1"/>
  <c r="K210" i="5"/>
  <c r="L210" i="5" s="1"/>
  <c r="M210" i="5" s="1"/>
  <c r="N210" i="5" s="1"/>
  <c r="R210" i="5" s="1"/>
  <c r="S210" i="5" s="1"/>
  <c r="K209" i="5"/>
  <c r="L209" i="5" s="1"/>
  <c r="M209" i="5" s="1"/>
  <c r="N209" i="5" s="1"/>
  <c r="R209" i="5" s="1"/>
  <c r="S209" i="5" s="1"/>
  <c r="K208" i="5"/>
  <c r="L208" i="5" s="1"/>
  <c r="M208" i="5" s="1"/>
  <c r="N208" i="5" s="1"/>
  <c r="R208" i="5" s="1"/>
  <c r="S208" i="5" s="1"/>
  <c r="K207" i="5"/>
  <c r="L207" i="5" s="1"/>
  <c r="M207" i="5" s="1"/>
  <c r="N207" i="5" s="1"/>
  <c r="R207" i="5" s="1"/>
  <c r="S207" i="5" s="1"/>
  <c r="K89" i="4"/>
  <c r="L89" i="4" s="1"/>
  <c r="M89" i="4" s="1"/>
  <c r="N89" i="4" s="1"/>
  <c r="O89" i="4" s="1"/>
  <c r="P89" i="4" s="1"/>
  <c r="Q89" i="4" s="1"/>
  <c r="R89" i="4" s="1"/>
  <c r="S89" i="4" s="1"/>
  <c r="K88" i="4"/>
  <c r="L88" i="4" s="1"/>
  <c r="M88" i="4" s="1"/>
  <c r="N88" i="4" s="1"/>
  <c r="R88" i="4" s="1"/>
  <c r="S88" i="4" s="1"/>
  <c r="K87" i="4"/>
  <c r="L87" i="4" s="1"/>
  <c r="M87" i="4" s="1"/>
  <c r="N87" i="4" s="1"/>
  <c r="O87" i="4" s="1"/>
  <c r="P87" i="4" s="1"/>
  <c r="Q87" i="4" s="1"/>
  <c r="R87" i="4" s="1"/>
  <c r="S87" i="4" s="1"/>
  <c r="K86" i="4"/>
  <c r="L86" i="4" s="1"/>
  <c r="M86" i="4" s="1"/>
  <c r="N86" i="4" s="1"/>
  <c r="R86" i="4" s="1"/>
  <c r="S86" i="4" s="1"/>
  <c r="K85" i="4"/>
  <c r="L85" i="4" s="1"/>
  <c r="M85" i="4" s="1"/>
  <c r="N85" i="4" s="1"/>
  <c r="O85" i="4" s="1"/>
  <c r="P85" i="4" s="1"/>
  <c r="Q85" i="4" s="1"/>
  <c r="R85" i="4" s="1"/>
  <c r="S85" i="4" s="1"/>
  <c r="K109" i="6" l="1"/>
  <c r="L109" i="6" s="1"/>
  <c r="M109" i="6" s="1"/>
  <c r="N109" i="6" s="1"/>
  <c r="R109" i="6" s="1"/>
  <c r="S109" i="6" s="1"/>
  <c r="K108" i="6"/>
  <c r="L108" i="6" s="1"/>
  <c r="M108" i="6" s="1"/>
  <c r="N108" i="6" s="1"/>
  <c r="R108" i="6" s="1"/>
  <c r="S108" i="6" s="1"/>
  <c r="K107" i="6"/>
  <c r="L107" i="6" s="1"/>
  <c r="M107" i="6" s="1"/>
  <c r="N107" i="6" s="1"/>
  <c r="R107" i="6" s="1"/>
  <c r="S107" i="6" s="1"/>
  <c r="K106" i="6"/>
  <c r="L106" i="6" s="1"/>
  <c r="M106" i="6" s="1"/>
  <c r="N106" i="6" s="1"/>
  <c r="R106" i="6" s="1"/>
  <c r="S106" i="6" s="1"/>
  <c r="K105" i="6"/>
  <c r="L105" i="6" s="1"/>
  <c r="M105" i="6" s="1"/>
  <c r="N105" i="6" s="1"/>
  <c r="R105" i="6" s="1"/>
  <c r="S105" i="6" s="1"/>
  <c r="K104" i="6"/>
  <c r="L104" i="6" s="1"/>
  <c r="M104" i="6" s="1"/>
  <c r="N104" i="6" s="1"/>
  <c r="R104" i="6" s="1"/>
  <c r="S104" i="6" s="1"/>
  <c r="K103" i="6"/>
  <c r="L103" i="6" s="1"/>
  <c r="M103" i="6" s="1"/>
  <c r="N103" i="6" s="1"/>
  <c r="R103" i="6" s="1"/>
  <c r="S103" i="6" s="1"/>
  <c r="K102" i="6"/>
  <c r="L102" i="6" s="1"/>
  <c r="M102" i="6" s="1"/>
  <c r="N102" i="6" s="1"/>
  <c r="R102" i="6" s="1"/>
  <c r="S102" i="6" s="1"/>
  <c r="K200" i="5"/>
  <c r="L200" i="5" s="1"/>
  <c r="M200" i="5" s="1"/>
  <c r="N200" i="5" s="1"/>
  <c r="R200" i="5" s="1"/>
  <c r="S200" i="5" s="1"/>
  <c r="K199" i="5"/>
  <c r="L199" i="5" s="1"/>
  <c r="M199" i="5" s="1"/>
  <c r="N199" i="5" s="1"/>
  <c r="R199" i="5" s="1"/>
  <c r="S199" i="5" s="1"/>
  <c r="K198" i="5"/>
  <c r="L198" i="5" s="1"/>
  <c r="M198" i="5" s="1"/>
  <c r="N198" i="5" s="1"/>
  <c r="R198" i="5" s="1"/>
  <c r="S198" i="5" s="1"/>
  <c r="K197" i="5"/>
  <c r="L197" i="5" s="1"/>
  <c r="M197" i="5" s="1"/>
  <c r="N197" i="5" s="1"/>
  <c r="R197" i="5" s="1"/>
  <c r="S197" i="5" s="1"/>
  <c r="K196" i="5"/>
  <c r="L196" i="5" s="1"/>
  <c r="M196" i="5" s="1"/>
  <c r="N196" i="5" s="1"/>
  <c r="R196" i="5" s="1"/>
  <c r="S196" i="5" s="1"/>
  <c r="K195" i="5"/>
  <c r="L195" i="5" s="1"/>
  <c r="M195" i="5" s="1"/>
  <c r="N195" i="5" s="1"/>
  <c r="R195" i="5" s="1"/>
  <c r="S195" i="5" s="1"/>
  <c r="K194" i="5"/>
  <c r="L194" i="5" s="1"/>
  <c r="M194" i="5" s="1"/>
  <c r="N194" i="5" s="1"/>
  <c r="R194" i="5" s="1"/>
  <c r="S194" i="5" s="1"/>
  <c r="K193" i="5"/>
  <c r="L193" i="5" s="1"/>
  <c r="M193" i="5" s="1"/>
  <c r="N193" i="5" s="1"/>
  <c r="R193" i="5" s="1"/>
  <c r="S193" i="5" s="1"/>
  <c r="K192" i="5"/>
  <c r="L192" i="5" s="1"/>
  <c r="M192" i="5" s="1"/>
  <c r="N192" i="5" s="1"/>
  <c r="R192" i="5" s="1"/>
  <c r="S192" i="5" s="1"/>
  <c r="H192" i="5"/>
  <c r="K191" i="5"/>
  <c r="L191" i="5" s="1"/>
  <c r="M191" i="5" s="1"/>
  <c r="N191" i="5" s="1"/>
  <c r="R191" i="5" s="1"/>
  <c r="S191" i="5" s="1"/>
  <c r="K190" i="5"/>
  <c r="L190" i="5" s="1"/>
  <c r="M190" i="5" s="1"/>
  <c r="N190" i="5" s="1"/>
  <c r="R190" i="5" s="1"/>
  <c r="S190" i="5" s="1"/>
  <c r="K189" i="5"/>
  <c r="L189" i="5" s="1"/>
  <c r="M189" i="5" s="1"/>
  <c r="N189" i="5" s="1"/>
  <c r="R189" i="5" s="1"/>
  <c r="S189" i="5" s="1"/>
  <c r="K188" i="5"/>
  <c r="L188" i="5" s="1"/>
  <c r="M188" i="5" s="1"/>
  <c r="N188" i="5" s="1"/>
  <c r="R188" i="5" s="1"/>
  <c r="S188" i="5" s="1"/>
  <c r="K187" i="5"/>
  <c r="L187" i="5" s="1"/>
  <c r="M187" i="5" s="1"/>
  <c r="N187" i="5" s="1"/>
  <c r="R187" i="5" s="1"/>
  <c r="S187" i="5" s="1"/>
  <c r="K186" i="5"/>
  <c r="L186" i="5" s="1"/>
  <c r="M186" i="5" s="1"/>
  <c r="N186" i="5" s="1"/>
  <c r="R186" i="5" s="1"/>
  <c r="S186" i="5" s="1"/>
  <c r="K185" i="5"/>
  <c r="L185" i="5" s="1"/>
  <c r="M185" i="5" s="1"/>
  <c r="N185" i="5" s="1"/>
  <c r="R185" i="5" s="1"/>
  <c r="S185" i="5" s="1"/>
  <c r="K184" i="5"/>
  <c r="L184" i="5" s="1"/>
  <c r="M184" i="5" s="1"/>
  <c r="N184" i="5" s="1"/>
  <c r="R184" i="5" s="1"/>
  <c r="S184" i="5" s="1"/>
  <c r="K183" i="5"/>
  <c r="L183" i="5" s="1"/>
  <c r="M183" i="5" s="1"/>
  <c r="N183" i="5" s="1"/>
  <c r="R183" i="5" s="1"/>
  <c r="S183" i="5" s="1"/>
  <c r="K182" i="5"/>
  <c r="L182" i="5" s="1"/>
  <c r="M182" i="5" s="1"/>
  <c r="N182" i="5" s="1"/>
  <c r="R182" i="5" s="1"/>
  <c r="S182" i="5" s="1"/>
  <c r="K181" i="5"/>
  <c r="L181" i="5" s="1"/>
  <c r="M181" i="5" s="1"/>
  <c r="N181" i="5" s="1"/>
  <c r="R181" i="5" s="1"/>
  <c r="S181" i="5" s="1"/>
  <c r="K180" i="5"/>
  <c r="L180" i="5" s="1"/>
  <c r="M180" i="5" s="1"/>
  <c r="N180" i="5" s="1"/>
  <c r="R180" i="5" s="1"/>
  <c r="S180" i="5" s="1"/>
  <c r="K79" i="4"/>
  <c r="L79" i="4" s="1"/>
  <c r="M79" i="4" s="1"/>
  <c r="N79" i="4" s="1"/>
  <c r="O79" i="4" s="1"/>
  <c r="P79" i="4" s="1"/>
  <c r="Q79" i="4" s="1"/>
  <c r="R79" i="4" s="1"/>
  <c r="S79" i="4" s="1"/>
  <c r="K78" i="4"/>
  <c r="L78" i="4" s="1"/>
  <c r="M78" i="4" s="1"/>
  <c r="N78" i="4" s="1"/>
  <c r="O78" i="4" s="1"/>
  <c r="P78" i="4" s="1"/>
  <c r="Q78" i="4" s="1"/>
  <c r="R78" i="4" s="1"/>
  <c r="S78" i="4" s="1"/>
  <c r="K77" i="4"/>
  <c r="L77" i="4" s="1"/>
  <c r="M77" i="4" s="1"/>
  <c r="N77" i="4" s="1"/>
  <c r="O77" i="4" s="1"/>
  <c r="P77" i="4" s="1"/>
  <c r="Q77" i="4" s="1"/>
  <c r="R77" i="4" s="1"/>
  <c r="S77" i="4" s="1"/>
  <c r="K76" i="4"/>
  <c r="L76" i="4" s="1"/>
  <c r="M76" i="4" s="1"/>
  <c r="N76" i="4" s="1"/>
  <c r="O76" i="4" s="1"/>
  <c r="P76" i="4" s="1"/>
  <c r="Q76" i="4" s="1"/>
  <c r="R76" i="4" s="1"/>
  <c r="S76" i="4" s="1"/>
  <c r="K75" i="4"/>
  <c r="L75" i="4" s="1"/>
  <c r="M75" i="4" s="1"/>
  <c r="N75" i="4" s="1"/>
  <c r="O75" i="4" s="1"/>
  <c r="P75" i="4" s="1"/>
  <c r="Q75" i="4" s="1"/>
  <c r="R75" i="4" s="1"/>
  <c r="S75" i="4" s="1"/>
  <c r="K74" i="4"/>
  <c r="L74" i="4" s="1"/>
  <c r="M74" i="4" s="1"/>
  <c r="N74" i="4" s="1"/>
  <c r="O74" i="4" s="1"/>
  <c r="P74" i="4" s="1"/>
  <c r="Q74" i="4" s="1"/>
  <c r="R74" i="4" s="1"/>
  <c r="S74" i="4" s="1"/>
  <c r="K73" i="4"/>
  <c r="L73" i="4" s="1"/>
  <c r="M73" i="4" s="1"/>
  <c r="N73" i="4" s="1"/>
  <c r="O73" i="4" s="1"/>
  <c r="P73" i="4" s="1"/>
  <c r="Q73" i="4" s="1"/>
  <c r="R73" i="4" s="1"/>
  <c r="S73" i="4" s="1"/>
  <c r="K72" i="4"/>
  <c r="L72" i="4" s="1"/>
  <c r="M72" i="4" s="1"/>
  <c r="N72" i="4" s="1"/>
  <c r="O72" i="4" s="1"/>
  <c r="P72" i="4" s="1"/>
  <c r="Q72" i="4" s="1"/>
  <c r="R72" i="4" s="1"/>
  <c r="S72" i="4" s="1"/>
  <c r="K71" i="4"/>
  <c r="L71" i="4" s="1"/>
  <c r="M71" i="4" s="1"/>
  <c r="N71" i="4" s="1"/>
  <c r="O71" i="4" s="1"/>
  <c r="P71" i="4" s="1"/>
  <c r="Q71" i="4" s="1"/>
  <c r="R71" i="4" s="1"/>
  <c r="S71" i="4" s="1"/>
  <c r="K70" i="4"/>
  <c r="L70" i="4" s="1"/>
  <c r="M70" i="4" s="1"/>
  <c r="N70" i="4" s="1"/>
  <c r="O70" i="4" s="1"/>
  <c r="P70" i="4" s="1"/>
  <c r="Q70" i="4" s="1"/>
  <c r="R70" i="4" s="1"/>
  <c r="S70" i="4" s="1"/>
  <c r="K179" i="5" l="1"/>
  <c r="L179" i="5" s="1"/>
  <c r="M179" i="5" s="1"/>
  <c r="N179" i="5" s="1"/>
  <c r="R179" i="5" s="1"/>
  <c r="S179" i="5" s="1"/>
  <c r="K178" i="5"/>
  <c r="L178" i="5" s="1"/>
  <c r="M178" i="5" s="1"/>
  <c r="N178" i="5" s="1"/>
  <c r="R178" i="5" s="1"/>
  <c r="S178" i="5" s="1"/>
  <c r="K100" i="6" l="1"/>
  <c r="L100" i="6" s="1"/>
  <c r="M100" i="6" s="1"/>
  <c r="N100" i="6" s="1"/>
  <c r="R100" i="6" s="1"/>
  <c r="S100" i="6" s="1"/>
  <c r="K99" i="6"/>
  <c r="L99" i="6" s="1"/>
  <c r="M99" i="6" s="1"/>
  <c r="N99" i="6" s="1"/>
  <c r="R99" i="6" s="1"/>
  <c r="S99" i="6" s="1"/>
  <c r="K98" i="6"/>
  <c r="L98" i="6" s="1"/>
  <c r="M98" i="6" s="1"/>
  <c r="N98" i="6" s="1"/>
  <c r="R98" i="6" s="1"/>
  <c r="S98" i="6" s="1"/>
  <c r="K97" i="6"/>
  <c r="L97" i="6" s="1"/>
  <c r="M97" i="6" s="1"/>
  <c r="N97" i="6" s="1"/>
  <c r="R97" i="6" s="1"/>
  <c r="S97" i="6" s="1"/>
  <c r="K175" i="5"/>
  <c r="L175" i="5" s="1"/>
  <c r="M175" i="5" s="1"/>
  <c r="N175" i="5" s="1"/>
  <c r="R175" i="5" s="1"/>
  <c r="S175" i="5" s="1"/>
  <c r="K174" i="5"/>
  <c r="L174" i="5" s="1"/>
  <c r="M174" i="5" s="1"/>
  <c r="N174" i="5" s="1"/>
  <c r="R174" i="5" s="1"/>
  <c r="S174" i="5" s="1"/>
  <c r="K173" i="5"/>
  <c r="L173" i="5" s="1"/>
  <c r="M173" i="5" s="1"/>
  <c r="N173" i="5" s="1"/>
  <c r="R173" i="5" s="1"/>
  <c r="S173" i="5" s="1"/>
  <c r="K69" i="4"/>
  <c r="L69" i="4" s="1"/>
  <c r="M69" i="4" s="1"/>
  <c r="N69" i="4" s="1"/>
  <c r="O69" i="4" s="1"/>
  <c r="P69" i="4" s="1"/>
  <c r="Q69" i="4" s="1"/>
  <c r="R69" i="4" s="1"/>
  <c r="S69" i="4" s="1"/>
  <c r="K68" i="4"/>
  <c r="L68" i="4" s="1"/>
  <c r="M68" i="4" s="1"/>
  <c r="N68" i="4" s="1"/>
  <c r="O68" i="4" s="1"/>
  <c r="P68" i="4" s="1"/>
  <c r="Q68" i="4" s="1"/>
  <c r="R68" i="4" s="1"/>
  <c r="S68" i="4" s="1"/>
  <c r="K67" i="4"/>
  <c r="L67" i="4" s="1"/>
  <c r="M67" i="4" s="1"/>
  <c r="N67" i="4" s="1"/>
  <c r="O67" i="4" s="1"/>
  <c r="P67" i="4" s="1"/>
  <c r="Q67" i="4" s="1"/>
  <c r="R67" i="4" s="1"/>
  <c r="S67" i="4" s="1"/>
  <c r="K66" i="4"/>
  <c r="L66" i="4" s="1"/>
  <c r="M66" i="4" s="1"/>
  <c r="N66" i="4" s="1"/>
  <c r="O66" i="4" s="1"/>
  <c r="P66" i="4" s="1"/>
  <c r="Q66" i="4" s="1"/>
  <c r="R66" i="4" s="1"/>
  <c r="S66" i="4" s="1"/>
  <c r="K65" i="4"/>
  <c r="L65" i="4" s="1"/>
  <c r="M65" i="4" s="1"/>
  <c r="N65" i="4" s="1"/>
  <c r="R65" i="4" s="1"/>
  <c r="S65" i="4" s="1"/>
  <c r="K15" i="7" l="1"/>
  <c r="L15" i="7" s="1"/>
  <c r="M15" i="7" s="1"/>
  <c r="N15" i="7" s="1"/>
  <c r="R15" i="7" s="1"/>
  <c r="S15" i="7" s="1"/>
  <c r="K14" i="7"/>
  <c r="L14" i="7" s="1"/>
  <c r="M14" i="7" s="1"/>
  <c r="N14" i="7" s="1"/>
  <c r="R14" i="7" s="1"/>
  <c r="S14" i="7" s="1"/>
  <c r="K13" i="7"/>
  <c r="L13" i="7" s="1"/>
  <c r="M13" i="7" s="1"/>
  <c r="N13" i="7" s="1"/>
  <c r="R13" i="7" s="1"/>
  <c r="S13" i="7" s="1"/>
  <c r="K12" i="7"/>
  <c r="L12" i="7" s="1"/>
  <c r="M12" i="7" s="1"/>
  <c r="N12" i="7" s="1"/>
  <c r="R12" i="7" s="1"/>
  <c r="S12" i="7" s="1"/>
  <c r="K11" i="7"/>
  <c r="L11" i="7" s="1"/>
  <c r="M11" i="7" s="1"/>
  <c r="N11" i="7" s="1"/>
  <c r="R11" i="7" s="1"/>
  <c r="S11" i="7" s="1"/>
  <c r="K10" i="7"/>
  <c r="L10" i="7" s="1"/>
  <c r="M10" i="7" s="1"/>
  <c r="N10" i="7" s="1"/>
  <c r="R10" i="7" s="1"/>
  <c r="S10" i="7" s="1"/>
  <c r="K9" i="7"/>
  <c r="L9" i="7" s="1"/>
  <c r="M9" i="7" s="1"/>
  <c r="N9" i="7" s="1"/>
  <c r="R9" i="7" s="1"/>
  <c r="S9" i="7" s="1"/>
  <c r="K8" i="7"/>
  <c r="L8" i="7" s="1"/>
  <c r="M8" i="7" s="1"/>
  <c r="N8" i="7" s="1"/>
  <c r="R8" i="7" s="1"/>
  <c r="S8" i="7" s="1"/>
  <c r="K68" i="6"/>
  <c r="L68" i="6" s="1"/>
  <c r="M68" i="6" s="1"/>
  <c r="N68" i="6" s="1"/>
  <c r="R68" i="6" s="1"/>
  <c r="S68" i="6" s="1"/>
  <c r="K67" i="6"/>
  <c r="L67" i="6" s="1"/>
  <c r="M67" i="6" s="1"/>
  <c r="N67" i="6" s="1"/>
  <c r="R67" i="6" s="1"/>
  <c r="S67" i="6" s="1"/>
  <c r="K66" i="6"/>
  <c r="L66" i="6" s="1"/>
  <c r="M66" i="6" s="1"/>
  <c r="N66" i="6" s="1"/>
  <c r="R66" i="6" s="1"/>
  <c r="S66" i="6" s="1"/>
  <c r="K65" i="6"/>
  <c r="L65" i="6" s="1"/>
  <c r="M65" i="6" s="1"/>
  <c r="N65" i="6" s="1"/>
  <c r="R65" i="6" s="1"/>
  <c r="S65" i="6" s="1"/>
  <c r="K64" i="6"/>
  <c r="L64" i="6" s="1"/>
  <c r="M64" i="6" s="1"/>
  <c r="N64" i="6" s="1"/>
  <c r="R64" i="6" s="1"/>
  <c r="S64" i="6" s="1"/>
  <c r="K63" i="6"/>
  <c r="L63" i="6" s="1"/>
  <c r="M63" i="6" s="1"/>
  <c r="N63" i="6" s="1"/>
  <c r="R63" i="6" s="1"/>
  <c r="S63" i="6" s="1"/>
  <c r="K62" i="6"/>
  <c r="L62" i="6" s="1"/>
  <c r="M62" i="6" s="1"/>
  <c r="N62" i="6" s="1"/>
  <c r="R62" i="6" s="1"/>
  <c r="S62" i="6" s="1"/>
  <c r="K61" i="6"/>
  <c r="L61" i="6" s="1"/>
  <c r="M61" i="6" s="1"/>
  <c r="N61" i="6" s="1"/>
  <c r="R61" i="6" s="1"/>
  <c r="S61" i="6" s="1"/>
  <c r="K60" i="6"/>
  <c r="L60" i="6" s="1"/>
  <c r="M60" i="6" s="1"/>
  <c r="N60" i="6" s="1"/>
  <c r="R60" i="6" s="1"/>
  <c r="S60" i="6" s="1"/>
  <c r="K59" i="6"/>
  <c r="L59" i="6" s="1"/>
  <c r="M59" i="6" s="1"/>
  <c r="N59" i="6" s="1"/>
  <c r="R59" i="6" s="1"/>
  <c r="S59" i="6" s="1"/>
  <c r="K58" i="6"/>
  <c r="L58" i="6" s="1"/>
  <c r="M58" i="6" s="1"/>
  <c r="N58" i="6" s="1"/>
  <c r="R58" i="6" s="1"/>
  <c r="S58" i="6" s="1"/>
  <c r="K57" i="6"/>
  <c r="L57" i="6" s="1"/>
  <c r="M57" i="6" s="1"/>
  <c r="N57" i="6" s="1"/>
  <c r="R57" i="6" s="1"/>
  <c r="S57" i="6" s="1"/>
  <c r="K56" i="6"/>
  <c r="L56" i="6" s="1"/>
  <c r="M56" i="6" s="1"/>
  <c r="N56" i="6" s="1"/>
  <c r="R56" i="6" s="1"/>
  <c r="S56" i="6" s="1"/>
  <c r="K55" i="6"/>
  <c r="L55" i="6" s="1"/>
  <c r="M55" i="6" s="1"/>
  <c r="N55" i="6" s="1"/>
  <c r="R55" i="6" s="1"/>
  <c r="S55" i="6" s="1"/>
  <c r="K126" i="5"/>
  <c r="L126" i="5" s="1"/>
  <c r="M126" i="5" s="1"/>
  <c r="N126" i="5" s="1"/>
  <c r="O126" i="5" s="1"/>
  <c r="P126" i="5" s="1"/>
  <c r="Q126" i="5" s="1"/>
  <c r="R126" i="5" s="1"/>
  <c r="S126" i="5" s="1"/>
  <c r="L125" i="5"/>
  <c r="M125" i="5" s="1"/>
  <c r="N125" i="5" s="1"/>
  <c r="O125" i="5" s="1"/>
  <c r="P125" i="5" s="1"/>
  <c r="Q125" i="5" s="1"/>
  <c r="R125" i="5" s="1"/>
  <c r="S125" i="5" s="1"/>
  <c r="K125" i="5"/>
  <c r="K124" i="5"/>
  <c r="L124" i="5" s="1"/>
  <c r="M124" i="5" s="1"/>
  <c r="N124" i="5" s="1"/>
  <c r="O124" i="5" s="1"/>
  <c r="P124" i="5" s="1"/>
  <c r="Q124" i="5" s="1"/>
  <c r="R124" i="5" s="1"/>
  <c r="S124" i="5" s="1"/>
  <c r="K123" i="5"/>
  <c r="L123" i="5" s="1"/>
  <c r="M123" i="5" s="1"/>
  <c r="N123" i="5" s="1"/>
  <c r="O123" i="5" s="1"/>
  <c r="P123" i="5" s="1"/>
  <c r="Q123" i="5" s="1"/>
  <c r="R123" i="5" s="1"/>
  <c r="S123" i="5" s="1"/>
  <c r="L122" i="5"/>
  <c r="M122" i="5" s="1"/>
  <c r="N122" i="5" s="1"/>
  <c r="O122" i="5" s="1"/>
  <c r="P122" i="5" s="1"/>
  <c r="Q122" i="5" s="1"/>
  <c r="R122" i="5" s="1"/>
  <c r="S122" i="5" s="1"/>
  <c r="K122" i="5"/>
  <c r="K121" i="5"/>
  <c r="L121" i="5" s="1"/>
  <c r="M121" i="5" s="1"/>
  <c r="N121" i="5" s="1"/>
  <c r="R121" i="5" s="1"/>
  <c r="S121" i="5" s="1"/>
  <c r="K120" i="5"/>
  <c r="L120" i="5" s="1"/>
  <c r="M120" i="5" s="1"/>
  <c r="N120" i="5" s="1"/>
  <c r="R120" i="5" s="1"/>
  <c r="S120" i="5" s="1"/>
  <c r="K119" i="5"/>
  <c r="L119" i="5" s="1"/>
  <c r="M119" i="5" s="1"/>
  <c r="N119" i="5" s="1"/>
  <c r="R119" i="5" s="1"/>
  <c r="S119" i="5" s="1"/>
  <c r="K118" i="5"/>
  <c r="L118" i="5" s="1"/>
  <c r="M118" i="5" s="1"/>
  <c r="N118" i="5" s="1"/>
  <c r="R118" i="5" s="1"/>
  <c r="S118" i="5" s="1"/>
  <c r="K117" i="5"/>
  <c r="L117" i="5" s="1"/>
  <c r="M117" i="5" s="1"/>
  <c r="N117" i="5" s="1"/>
  <c r="R117" i="5" s="1"/>
  <c r="S117" i="5" s="1"/>
  <c r="K116" i="5"/>
  <c r="L116" i="5" s="1"/>
  <c r="M116" i="5" s="1"/>
  <c r="N116" i="5" s="1"/>
  <c r="R116" i="5" s="1"/>
  <c r="S116" i="5" s="1"/>
  <c r="K115" i="5"/>
  <c r="L115" i="5" s="1"/>
  <c r="M115" i="5" s="1"/>
  <c r="N115" i="5" s="1"/>
  <c r="R115" i="5" s="1"/>
  <c r="S115" i="5" s="1"/>
  <c r="K39" i="4"/>
  <c r="L39" i="4" s="1"/>
  <c r="M39" i="4" s="1"/>
  <c r="N39" i="4" s="1"/>
  <c r="O39" i="4" s="1"/>
  <c r="P39" i="4" s="1"/>
  <c r="Q39" i="4" s="1"/>
  <c r="R39" i="4" s="1"/>
  <c r="K38" i="4"/>
  <c r="L38" i="4" s="1"/>
  <c r="M38" i="4" s="1"/>
  <c r="N38" i="4" s="1"/>
  <c r="O38" i="4" s="1"/>
  <c r="P38" i="4" s="1"/>
  <c r="Q38" i="4" s="1"/>
  <c r="R38" i="4" s="1"/>
  <c r="S38" i="4" s="1"/>
  <c r="K37" i="4"/>
  <c r="L37" i="4" s="1"/>
  <c r="M37" i="4" s="1"/>
  <c r="N37" i="4" s="1"/>
  <c r="O37" i="4" s="1"/>
  <c r="P37" i="4" s="1"/>
  <c r="Q37" i="4" s="1"/>
  <c r="R37" i="4" s="1"/>
  <c r="S37" i="4" s="1"/>
  <c r="K36" i="4"/>
  <c r="L36" i="4" s="1"/>
  <c r="M36" i="4" s="1"/>
  <c r="N36" i="4" s="1"/>
  <c r="O36" i="4" s="1"/>
  <c r="P36" i="4" s="1"/>
  <c r="Q36" i="4" s="1"/>
  <c r="R36" i="4" s="1"/>
  <c r="S36" i="4" s="1"/>
  <c r="K35" i="4"/>
  <c r="L35" i="4" s="1"/>
  <c r="M35" i="4" s="1"/>
  <c r="N35" i="4" s="1"/>
  <c r="O35" i="4" s="1"/>
  <c r="P35" i="4" s="1"/>
  <c r="Q35" i="4" s="1"/>
  <c r="R35" i="4" s="1"/>
  <c r="S35" i="4" s="1"/>
  <c r="K34" i="4"/>
  <c r="L34" i="4" s="1"/>
  <c r="M34" i="4" s="1"/>
  <c r="N34" i="4" s="1"/>
  <c r="O34" i="4" s="1"/>
  <c r="P34" i="4" s="1"/>
  <c r="Q34" i="4" s="1"/>
  <c r="R34" i="4" s="1"/>
  <c r="S34" i="4" s="1"/>
  <c r="K33" i="4"/>
  <c r="L33" i="4" s="1"/>
  <c r="M33" i="4" s="1"/>
  <c r="N33" i="4" s="1"/>
  <c r="O33" i="4" s="1"/>
  <c r="P33" i="4" s="1"/>
  <c r="Q33" i="4" s="1"/>
  <c r="R33" i="4" s="1"/>
  <c r="S33" i="4" s="1"/>
  <c r="K7" i="7" l="1"/>
  <c r="L7" i="7" s="1"/>
  <c r="M7" i="7" s="1"/>
  <c r="N7" i="7" s="1"/>
  <c r="R7" i="7" s="1"/>
  <c r="S7" i="7" s="1"/>
  <c r="K6" i="7"/>
  <c r="L6" i="7" s="1"/>
  <c r="M6" i="7" s="1"/>
  <c r="N6" i="7" s="1"/>
  <c r="R6" i="7" s="1"/>
  <c r="S6" i="7" s="1"/>
  <c r="K5" i="7"/>
  <c r="L5" i="7" s="1"/>
  <c r="M5" i="7" s="1"/>
  <c r="N5" i="7" s="1"/>
  <c r="R5" i="7" s="1"/>
  <c r="S5" i="7" s="1"/>
  <c r="K54" i="6"/>
  <c r="L54" i="6" s="1"/>
  <c r="M54" i="6" s="1"/>
  <c r="N54" i="6" s="1"/>
  <c r="R54" i="6" s="1"/>
  <c r="S54" i="6" s="1"/>
  <c r="K53" i="6"/>
  <c r="L53" i="6" s="1"/>
  <c r="M53" i="6" s="1"/>
  <c r="N53" i="6" s="1"/>
  <c r="R53" i="6" s="1"/>
  <c r="S53" i="6" s="1"/>
  <c r="K52" i="6"/>
  <c r="L52" i="6" s="1"/>
  <c r="M52" i="6" s="1"/>
  <c r="N52" i="6" s="1"/>
  <c r="R52" i="6" s="1"/>
  <c r="S52" i="6" s="1"/>
  <c r="K51" i="6"/>
  <c r="L51" i="6" s="1"/>
  <c r="M51" i="6" s="1"/>
  <c r="N51" i="6" s="1"/>
  <c r="R51" i="6" s="1"/>
  <c r="S51" i="6" s="1"/>
  <c r="K50" i="6"/>
  <c r="L50" i="6" s="1"/>
  <c r="M50" i="6" s="1"/>
  <c r="N50" i="6" s="1"/>
  <c r="R50" i="6" s="1"/>
  <c r="S50" i="6" s="1"/>
  <c r="K49" i="6"/>
  <c r="L49" i="6" s="1"/>
  <c r="M49" i="6" s="1"/>
  <c r="N49" i="6" s="1"/>
  <c r="R49" i="6" s="1"/>
  <c r="S49" i="6" s="1"/>
  <c r="K48" i="6"/>
  <c r="L48" i="6" s="1"/>
  <c r="M48" i="6" s="1"/>
  <c r="N48" i="6" s="1"/>
  <c r="R48" i="6" s="1"/>
  <c r="S48" i="6" s="1"/>
  <c r="K47" i="6"/>
  <c r="L47" i="6" s="1"/>
  <c r="M47" i="6" s="1"/>
  <c r="N47" i="6" s="1"/>
  <c r="R47" i="6" s="1"/>
  <c r="S47" i="6" s="1"/>
  <c r="K46" i="6"/>
  <c r="L46" i="6" s="1"/>
  <c r="M46" i="6" s="1"/>
  <c r="N46" i="6" s="1"/>
  <c r="R46" i="6" s="1"/>
  <c r="S46" i="6" s="1"/>
  <c r="K45" i="6"/>
  <c r="L45" i="6" s="1"/>
  <c r="M45" i="6" s="1"/>
  <c r="N45" i="6" s="1"/>
  <c r="R45" i="6" s="1"/>
  <c r="S45" i="6" s="1"/>
  <c r="K44" i="6"/>
  <c r="L44" i="6" s="1"/>
  <c r="M44" i="6" s="1"/>
  <c r="N44" i="6" s="1"/>
  <c r="R44" i="6" s="1"/>
  <c r="S44" i="6" s="1"/>
  <c r="K43" i="6"/>
  <c r="L43" i="6" s="1"/>
  <c r="M43" i="6" s="1"/>
  <c r="N43" i="6" s="1"/>
  <c r="R43" i="6" s="1"/>
  <c r="S43" i="6" s="1"/>
  <c r="K42" i="6"/>
  <c r="L42" i="6" s="1"/>
  <c r="M42" i="6" s="1"/>
  <c r="N42" i="6" s="1"/>
  <c r="R42" i="6" s="1"/>
  <c r="S42" i="6" s="1"/>
  <c r="K41" i="6"/>
  <c r="L41" i="6" s="1"/>
  <c r="M41" i="6" s="1"/>
  <c r="N41" i="6" s="1"/>
  <c r="R41" i="6" s="1"/>
  <c r="S41" i="6" s="1"/>
  <c r="K40" i="6"/>
  <c r="L40" i="6" s="1"/>
  <c r="M40" i="6" s="1"/>
  <c r="N40" i="6" s="1"/>
  <c r="R40" i="6" s="1"/>
  <c r="S40" i="6" s="1"/>
  <c r="K39" i="6"/>
  <c r="L39" i="6" s="1"/>
  <c r="M39" i="6" s="1"/>
  <c r="N39" i="6" s="1"/>
  <c r="R39" i="6" s="1"/>
  <c r="S39" i="6" s="1"/>
  <c r="K38" i="6"/>
  <c r="L38" i="6" s="1"/>
  <c r="M38" i="6" s="1"/>
  <c r="N38" i="6" s="1"/>
  <c r="R38" i="6" s="1"/>
  <c r="S38" i="6" s="1"/>
  <c r="K37" i="6"/>
  <c r="L37" i="6" s="1"/>
  <c r="M37" i="6" s="1"/>
  <c r="N37" i="6" s="1"/>
  <c r="R37" i="6" s="1"/>
  <c r="S37" i="6" s="1"/>
  <c r="K36" i="6"/>
  <c r="L36" i="6" s="1"/>
  <c r="M36" i="6" s="1"/>
  <c r="N36" i="6" s="1"/>
  <c r="R36" i="6" s="1"/>
  <c r="S36" i="6" s="1"/>
  <c r="K35" i="6"/>
  <c r="L35" i="6" s="1"/>
  <c r="M35" i="6" s="1"/>
  <c r="N35" i="6" s="1"/>
  <c r="R35" i="6" s="1"/>
  <c r="S35" i="6" s="1"/>
  <c r="K34" i="6"/>
  <c r="L34" i="6" s="1"/>
  <c r="M34" i="6" s="1"/>
  <c r="N34" i="6" s="1"/>
  <c r="R34" i="6" s="1"/>
  <c r="S34" i="6" s="1"/>
  <c r="K33" i="6"/>
  <c r="L33" i="6" s="1"/>
  <c r="M33" i="6" s="1"/>
  <c r="N33" i="6" s="1"/>
  <c r="R33" i="6" s="1"/>
  <c r="S33" i="6" s="1"/>
  <c r="K32" i="6"/>
  <c r="L32" i="6" s="1"/>
  <c r="M32" i="6" s="1"/>
  <c r="N32" i="6" s="1"/>
  <c r="R32" i="6" s="1"/>
  <c r="S32" i="6" s="1"/>
  <c r="K31" i="6"/>
  <c r="L31" i="6" s="1"/>
  <c r="M31" i="6" s="1"/>
  <c r="N31" i="6" s="1"/>
  <c r="R31" i="6" s="1"/>
  <c r="S31" i="6" s="1"/>
  <c r="K30" i="6"/>
  <c r="L30" i="6" s="1"/>
  <c r="M30" i="6" s="1"/>
  <c r="N30" i="6" s="1"/>
  <c r="R30" i="6" s="1"/>
  <c r="S30" i="6" s="1"/>
  <c r="K29" i="6"/>
  <c r="L29" i="6" s="1"/>
  <c r="M29" i="6" s="1"/>
  <c r="N29" i="6" s="1"/>
  <c r="R29" i="6" s="1"/>
  <c r="S29" i="6" s="1"/>
  <c r="K28" i="6"/>
  <c r="L28" i="6" s="1"/>
  <c r="M28" i="6" s="1"/>
  <c r="N28" i="6" s="1"/>
  <c r="R28" i="6" s="1"/>
  <c r="S28" i="6" s="1"/>
  <c r="K27" i="6"/>
  <c r="L27" i="6" s="1"/>
  <c r="M27" i="6" s="1"/>
  <c r="N27" i="6" s="1"/>
  <c r="R27" i="6" s="1"/>
  <c r="S27" i="6" s="1"/>
  <c r="K26" i="6"/>
  <c r="L26" i="6" s="1"/>
  <c r="M26" i="6" s="1"/>
  <c r="N26" i="6" s="1"/>
  <c r="R26" i="6" s="1"/>
  <c r="S26" i="6" s="1"/>
  <c r="K25" i="6"/>
  <c r="L25" i="6" s="1"/>
  <c r="M25" i="6" s="1"/>
  <c r="N25" i="6" s="1"/>
  <c r="R25" i="6" s="1"/>
  <c r="S25" i="6" s="1"/>
  <c r="K24" i="6"/>
  <c r="L24" i="6" s="1"/>
  <c r="M24" i="6" s="1"/>
  <c r="N24" i="6" s="1"/>
  <c r="R24" i="6" s="1"/>
  <c r="S24" i="6" s="1"/>
  <c r="K23" i="6"/>
  <c r="L23" i="6" s="1"/>
  <c r="M23" i="6" s="1"/>
  <c r="N23" i="6" s="1"/>
  <c r="R23" i="6" s="1"/>
  <c r="S23" i="6" s="1"/>
  <c r="K22" i="6"/>
  <c r="L22" i="6" s="1"/>
  <c r="M22" i="6" s="1"/>
  <c r="N22" i="6" s="1"/>
  <c r="R22" i="6" s="1"/>
  <c r="S22" i="6" s="1"/>
  <c r="K21" i="6"/>
  <c r="L21" i="6" s="1"/>
  <c r="M21" i="6" s="1"/>
  <c r="N21" i="6" s="1"/>
  <c r="R21" i="6" s="1"/>
  <c r="S21" i="6" s="1"/>
  <c r="K20" i="6"/>
  <c r="L20" i="6" s="1"/>
  <c r="M20" i="6" s="1"/>
  <c r="N20" i="6" s="1"/>
  <c r="R20" i="6" s="1"/>
  <c r="S20" i="6" s="1"/>
  <c r="K19" i="6"/>
  <c r="L19" i="6" s="1"/>
  <c r="M19" i="6" s="1"/>
  <c r="N19" i="6" s="1"/>
  <c r="R19" i="6" s="1"/>
  <c r="S19" i="6" s="1"/>
  <c r="K18" i="6"/>
  <c r="L18" i="6" s="1"/>
  <c r="M18" i="6" s="1"/>
  <c r="N18" i="6" s="1"/>
  <c r="R18" i="6" s="1"/>
  <c r="S18" i="6" s="1"/>
  <c r="K17" i="6"/>
  <c r="L17" i="6" s="1"/>
  <c r="M17" i="6" s="1"/>
  <c r="N17" i="6" s="1"/>
  <c r="R17" i="6" s="1"/>
  <c r="S17" i="6" s="1"/>
  <c r="K16" i="6"/>
  <c r="L16" i="6" s="1"/>
  <c r="M16" i="6" s="1"/>
  <c r="N16" i="6" s="1"/>
  <c r="R16" i="6" s="1"/>
  <c r="S16" i="6" s="1"/>
  <c r="K15" i="6"/>
  <c r="L15" i="6" s="1"/>
  <c r="M15" i="6" s="1"/>
  <c r="N15" i="6" s="1"/>
  <c r="R15" i="6" s="1"/>
  <c r="S15" i="6" s="1"/>
  <c r="K14" i="6"/>
  <c r="L14" i="6" s="1"/>
  <c r="M14" i="6" s="1"/>
  <c r="N14" i="6" s="1"/>
  <c r="R14" i="6" s="1"/>
  <c r="S14" i="6" s="1"/>
  <c r="K13" i="6"/>
  <c r="L13" i="6" s="1"/>
  <c r="M13" i="6" s="1"/>
  <c r="N13" i="6" s="1"/>
  <c r="R13" i="6" s="1"/>
  <c r="S13" i="6" s="1"/>
  <c r="K12" i="6"/>
  <c r="L12" i="6" s="1"/>
  <c r="M12" i="6" s="1"/>
  <c r="N12" i="6" s="1"/>
  <c r="R12" i="6" s="1"/>
  <c r="S12" i="6" s="1"/>
  <c r="K11" i="6"/>
  <c r="L11" i="6" s="1"/>
  <c r="M11" i="6" s="1"/>
  <c r="N11" i="6" s="1"/>
  <c r="R11" i="6" s="1"/>
  <c r="S11" i="6" s="1"/>
  <c r="K10" i="6"/>
  <c r="L10" i="6" s="1"/>
  <c r="M10" i="6" s="1"/>
  <c r="N10" i="6" s="1"/>
  <c r="R10" i="6" s="1"/>
  <c r="S10" i="6" s="1"/>
  <c r="K9" i="6"/>
  <c r="L9" i="6" s="1"/>
  <c r="M9" i="6" s="1"/>
  <c r="N9" i="6" s="1"/>
  <c r="R9" i="6" s="1"/>
  <c r="S9" i="6" s="1"/>
  <c r="K8" i="6"/>
  <c r="L8" i="6" s="1"/>
  <c r="M8" i="6" s="1"/>
  <c r="N8" i="6" s="1"/>
  <c r="R8" i="6" s="1"/>
  <c r="S8" i="6" s="1"/>
  <c r="K7" i="6"/>
  <c r="L7" i="6" s="1"/>
  <c r="M7" i="6" s="1"/>
  <c r="N7" i="6" s="1"/>
  <c r="R7" i="6" s="1"/>
  <c r="S7" i="6" s="1"/>
  <c r="K6" i="6"/>
  <c r="L6" i="6" s="1"/>
  <c r="M6" i="6" s="1"/>
  <c r="N6" i="6" s="1"/>
  <c r="R6" i="6" s="1"/>
  <c r="S6" i="6" s="1"/>
  <c r="K5" i="6"/>
  <c r="L5" i="6" s="1"/>
  <c r="M5" i="6" s="1"/>
  <c r="N5" i="6" s="1"/>
  <c r="R5" i="6" s="1"/>
  <c r="S5" i="6" s="1"/>
  <c r="K114" i="5" l="1"/>
  <c r="L114" i="5" s="1"/>
  <c r="M114" i="5" s="1"/>
  <c r="N114" i="5" s="1"/>
  <c r="R114" i="5" s="1"/>
  <c r="S114" i="5" s="1"/>
  <c r="K113" i="5"/>
  <c r="L113" i="5" s="1"/>
  <c r="M113" i="5" s="1"/>
  <c r="N113" i="5" s="1"/>
  <c r="R113" i="5" s="1"/>
  <c r="S113" i="5" s="1"/>
  <c r="K112" i="5"/>
  <c r="L112" i="5" s="1"/>
  <c r="M112" i="5" s="1"/>
  <c r="N112" i="5" s="1"/>
  <c r="R112" i="5" s="1"/>
  <c r="S112" i="5" s="1"/>
  <c r="K111" i="5"/>
  <c r="L111" i="5" s="1"/>
  <c r="M111" i="5" s="1"/>
  <c r="N111" i="5" s="1"/>
  <c r="R111" i="5" s="1"/>
  <c r="S111" i="5" s="1"/>
  <c r="K110" i="5"/>
  <c r="L110" i="5" s="1"/>
  <c r="M110" i="5" s="1"/>
  <c r="N110" i="5" s="1"/>
  <c r="R110" i="5" s="1"/>
  <c r="S110" i="5" s="1"/>
  <c r="K109" i="5"/>
  <c r="L109" i="5" s="1"/>
  <c r="M109" i="5" s="1"/>
  <c r="N109" i="5" s="1"/>
  <c r="R109" i="5" s="1"/>
  <c r="S109" i="5" s="1"/>
  <c r="K108" i="5"/>
  <c r="L108" i="5" s="1"/>
  <c r="M108" i="5" s="1"/>
  <c r="N108" i="5" s="1"/>
  <c r="R108" i="5" s="1"/>
  <c r="S108" i="5" s="1"/>
  <c r="K107" i="5"/>
  <c r="L107" i="5" s="1"/>
  <c r="M107" i="5" s="1"/>
  <c r="N107" i="5" s="1"/>
  <c r="R107" i="5" s="1"/>
  <c r="S107" i="5" s="1"/>
  <c r="K106" i="5"/>
  <c r="L106" i="5" s="1"/>
  <c r="M106" i="5" s="1"/>
  <c r="N106" i="5" s="1"/>
  <c r="R106" i="5" s="1"/>
  <c r="S106" i="5" s="1"/>
  <c r="K105" i="5"/>
  <c r="L105" i="5" s="1"/>
  <c r="M105" i="5" s="1"/>
  <c r="N105" i="5" s="1"/>
  <c r="R105" i="5" s="1"/>
  <c r="S105" i="5" s="1"/>
  <c r="K104" i="5"/>
  <c r="L104" i="5" s="1"/>
  <c r="M104" i="5" s="1"/>
  <c r="N104" i="5" s="1"/>
  <c r="R104" i="5" s="1"/>
  <c r="S104" i="5" s="1"/>
  <c r="K103" i="5"/>
  <c r="L103" i="5" s="1"/>
  <c r="M103" i="5" s="1"/>
  <c r="N103" i="5" s="1"/>
  <c r="R103" i="5" s="1"/>
  <c r="S103" i="5" s="1"/>
  <c r="K102" i="5"/>
  <c r="L102" i="5" s="1"/>
  <c r="M102" i="5" s="1"/>
  <c r="N102" i="5" s="1"/>
  <c r="R102" i="5" s="1"/>
  <c r="S102" i="5" s="1"/>
  <c r="K101" i="5"/>
  <c r="L101" i="5" s="1"/>
  <c r="M101" i="5" s="1"/>
  <c r="N101" i="5" s="1"/>
  <c r="R101" i="5" s="1"/>
  <c r="S101" i="5" s="1"/>
  <c r="K100" i="5"/>
  <c r="L100" i="5" s="1"/>
  <c r="M100" i="5" s="1"/>
  <c r="N100" i="5" s="1"/>
  <c r="R100" i="5" s="1"/>
  <c r="S100" i="5" s="1"/>
  <c r="K99" i="5"/>
  <c r="L99" i="5" s="1"/>
  <c r="M99" i="5" s="1"/>
  <c r="N99" i="5" s="1"/>
  <c r="R99" i="5" s="1"/>
  <c r="S99" i="5" s="1"/>
  <c r="K98" i="5"/>
  <c r="L98" i="5" s="1"/>
  <c r="M98" i="5" s="1"/>
  <c r="N98" i="5" s="1"/>
  <c r="R98" i="5" s="1"/>
  <c r="S98" i="5" s="1"/>
  <c r="K97" i="5"/>
  <c r="L97" i="5" s="1"/>
  <c r="M97" i="5" s="1"/>
  <c r="N97" i="5" s="1"/>
  <c r="R97" i="5" s="1"/>
  <c r="S97" i="5" s="1"/>
  <c r="K96" i="5"/>
  <c r="L96" i="5" s="1"/>
  <c r="M96" i="5" s="1"/>
  <c r="N96" i="5" s="1"/>
  <c r="R96" i="5" s="1"/>
  <c r="S96" i="5" s="1"/>
  <c r="K95" i="5"/>
  <c r="L95" i="5" s="1"/>
  <c r="M95" i="5" s="1"/>
  <c r="N95" i="5" s="1"/>
  <c r="R95" i="5" s="1"/>
  <c r="S95" i="5" s="1"/>
  <c r="K94" i="5"/>
  <c r="L94" i="5" s="1"/>
  <c r="M94" i="5" s="1"/>
  <c r="N94" i="5" s="1"/>
  <c r="R94" i="5" s="1"/>
  <c r="S94" i="5" s="1"/>
  <c r="K93" i="5"/>
  <c r="L93" i="5" s="1"/>
  <c r="M93" i="5" s="1"/>
  <c r="N93" i="5" s="1"/>
  <c r="R93" i="5" s="1"/>
  <c r="S93" i="5" s="1"/>
  <c r="K92" i="5"/>
  <c r="L92" i="5" s="1"/>
  <c r="M92" i="5" s="1"/>
  <c r="N92" i="5" s="1"/>
  <c r="R92" i="5" s="1"/>
  <c r="S92" i="5" s="1"/>
  <c r="K91" i="5"/>
  <c r="L91" i="5" s="1"/>
  <c r="M91" i="5" s="1"/>
  <c r="N91" i="5" s="1"/>
  <c r="R91" i="5" s="1"/>
  <c r="S91" i="5" s="1"/>
  <c r="K90" i="5"/>
  <c r="L90" i="5" s="1"/>
  <c r="M90" i="5" s="1"/>
  <c r="N90" i="5" s="1"/>
  <c r="R90" i="5" s="1"/>
  <c r="S90" i="5" s="1"/>
  <c r="K89" i="5"/>
  <c r="L89" i="5" s="1"/>
  <c r="M89" i="5" s="1"/>
  <c r="N89" i="5" s="1"/>
  <c r="R89" i="5" s="1"/>
  <c r="S89" i="5" s="1"/>
  <c r="K88" i="5"/>
  <c r="L88" i="5" s="1"/>
  <c r="M88" i="5" s="1"/>
  <c r="N88" i="5" s="1"/>
  <c r="R88" i="5" s="1"/>
  <c r="S88" i="5" s="1"/>
  <c r="K87" i="5"/>
  <c r="L87" i="5" s="1"/>
  <c r="M87" i="5" s="1"/>
  <c r="N87" i="5" s="1"/>
  <c r="R87" i="5" s="1"/>
  <c r="S87" i="5" s="1"/>
  <c r="K86" i="5"/>
  <c r="L86" i="5" s="1"/>
  <c r="M86" i="5" s="1"/>
  <c r="N86" i="5" s="1"/>
  <c r="R86" i="5" s="1"/>
  <c r="S86" i="5" s="1"/>
  <c r="K85" i="5"/>
  <c r="L85" i="5" s="1"/>
  <c r="M85" i="5" s="1"/>
  <c r="N85" i="5" s="1"/>
  <c r="R85" i="5" s="1"/>
  <c r="S85" i="5" s="1"/>
  <c r="K84" i="5"/>
  <c r="L84" i="5" s="1"/>
  <c r="M84" i="5" s="1"/>
  <c r="N84" i="5" s="1"/>
  <c r="R84" i="5" s="1"/>
  <c r="S84" i="5" s="1"/>
  <c r="K83" i="5"/>
  <c r="L83" i="5" s="1"/>
  <c r="M83" i="5" s="1"/>
  <c r="N83" i="5" s="1"/>
  <c r="R83" i="5" s="1"/>
  <c r="S83" i="5" s="1"/>
  <c r="K82" i="5"/>
  <c r="L82" i="5" s="1"/>
  <c r="M82" i="5" s="1"/>
  <c r="N82" i="5" s="1"/>
  <c r="R82" i="5" s="1"/>
  <c r="S82" i="5" s="1"/>
  <c r="K81" i="5"/>
  <c r="L81" i="5" s="1"/>
  <c r="M81" i="5" s="1"/>
  <c r="N81" i="5" s="1"/>
  <c r="R81" i="5" s="1"/>
  <c r="S81" i="5" s="1"/>
  <c r="K80" i="5"/>
  <c r="L80" i="5" s="1"/>
  <c r="M80" i="5" s="1"/>
  <c r="N80" i="5" s="1"/>
  <c r="R80" i="5" s="1"/>
  <c r="S80" i="5" s="1"/>
  <c r="K79" i="5"/>
  <c r="L79" i="5" s="1"/>
  <c r="M79" i="5" s="1"/>
  <c r="N79" i="5" s="1"/>
  <c r="R79" i="5" s="1"/>
  <c r="S79" i="5" s="1"/>
  <c r="K78" i="5"/>
  <c r="L78" i="5" s="1"/>
  <c r="M78" i="5" s="1"/>
  <c r="N78" i="5" s="1"/>
  <c r="R78" i="5" s="1"/>
  <c r="S78" i="5" s="1"/>
  <c r="K77" i="5"/>
  <c r="L77" i="5" s="1"/>
  <c r="M77" i="5" s="1"/>
  <c r="N77" i="5" s="1"/>
  <c r="R77" i="5" s="1"/>
  <c r="S77" i="5" s="1"/>
  <c r="K76" i="5"/>
  <c r="L76" i="5" s="1"/>
  <c r="M76" i="5" s="1"/>
  <c r="N76" i="5" s="1"/>
  <c r="R76" i="5" s="1"/>
  <c r="S76" i="5" s="1"/>
  <c r="K75" i="5"/>
  <c r="L75" i="5" s="1"/>
  <c r="M75" i="5" s="1"/>
  <c r="N75" i="5" s="1"/>
  <c r="R75" i="5" s="1"/>
  <c r="S75" i="5" s="1"/>
  <c r="K74" i="5"/>
  <c r="L74" i="5" s="1"/>
  <c r="M74" i="5" s="1"/>
  <c r="N74" i="5" s="1"/>
  <c r="R74" i="5" s="1"/>
  <c r="S74" i="5" s="1"/>
  <c r="K73" i="5"/>
  <c r="L73" i="5" s="1"/>
  <c r="M73" i="5" s="1"/>
  <c r="N73" i="5" s="1"/>
  <c r="R73" i="5" s="1"/>
  <c r="S73" i="5" s="1"/>
  <c r="K72" i="5"/>
  <c r="L72" i="5" s="1"/>
  <c r="M72" i="5" s="1"/>
  <c r="N72" i="5" s="1"/>
  <c r="R72" i="5" s="1"/>
  <c r="S72" i="5" s="1"/>
  <c r="K71" i="5"/>
  <c r="L71" i="5" s="1"/>
  <c r="M71" i="5" s="1"/>
  <c r="N71" i="5" s="1"/>
  <c r="R71" i="5" s="1"/>
  <c r="S71" i="5" s="1"/>
  <c r="K70" i="5"/>
  <c r="L70" i="5" s="1"/>
  <c r="M70" i="5" s="1"/>
  <c r="N70" i="5" s="1"/>
  <c r="R70" i="5" s="1"/>
  <c r="S70" i="5" s="1"/>
  <c r="K69" i="5"/>
  <c r="L69" i="5" s="1"/>
  <c r="M69" i="5" s="1"/>
  <c r="N69" i="5" s="1"/>
  <c r="R69" i="5" s="1"/>
  <c r="S69" i="5" s="1"/>
  <c r="K68" i="5"/>
  <c r="L68" i="5" s="1"/>
  <c r="M68" i="5" s="1"/>
  <c r="N68" i="5" s="1"/>
  <c r="R68" i="5" s="1"/>
  <c r="S68" i="5" s="1"/>
  <c r="K67" i="5"/>
  <c r="L67" i="5" s="1"/>
  <c r="M67" i="5" s="1"/>
  <c r="N67" i="5" s="1"/>
  <c r="R67" i="5" s="1"/>
  <c r="S67" i="5" s="1"/>
  <c r="K66" i="5"/>
  <c r="L66" i="5" s="1"/>
  <c r="M66" i="5" s="1"/>
  <c r="N66" i="5" s="1"/>
  <c r="R66" i="5" s="1"/>
  <c r="S66" i="5" s="1"/>
  <c r="K65" i="5"/>
  <c r="L65" i="5" s="1"/>
  <c r="M65" i="5" s="1"/>
  <c r="N65" i="5" s="1"/>
  <c r="R65" i="5" s="1"/>
  <c r="S65" i="5" s="1"/>
  <c r="K64" i="5"/>
  <c r="L64" i="5" s="1"/>
  <c r="M64" i="5" s="1"/>
  <c r="N64" i="5" s="1"/>
  <c r="R64" i="5" s="1"/>
  <c r="S64" i="5" s="1"/>
  <c r="K63" i="5"/>
  <c r="L63" i="5" s="1"/>
  <c r="M63" i="5" s="1"/>
  <c r="N63" i="5" s="1"/>
  <c r="R63" i="5" s="1"/>
  <c r="S63" i="5" s="1"/>
  <c r="K62" i="5"/>
  <c r="L62" i="5" s="1"/>
  <c r="M62" i="5" s="1"/>
  <c r="N62" i="5" s="1"/>
  <c r="R62" i="5" s="1"/>
  <c r="S62" i="5" s="1"/>
  <c r="K61" i="5"/>
  <c r="L61" i="5" s="1"/>
  <c r="M61" i="5" s="1"/>
  <c r="N61" i="5" s="1"/>
  <c r="R61" i="5" s="1"/>
  <c r="S61" i="5" s="1"/>
  <c r="K60" i="5"/>
  <c r="L60" i="5" s="1"/>
  <c r="M60" i="5" s="1"/>
  <c r="N60" i="5" s="1"/>
  <c r="R60" i="5" s="1"/>
  <c r="S60" i="5" s="1"/>
  <c r="K59" i="5"/>
  <c r="L59" i="5" s="1"/>
  <c r="M59" i="5" s="1"/>
  <c r="N59" i="5" s="1"/>
  <c r="R59" i="5" s="1"/>
  <c r="S59" i="5" s="1"/>
  <c r="K58" i="5"/>
  <c r="L58" i="5" s="1"/>
  <c r="M58" i="5" s="1"/>
  <c r="N58" i="5" s="1"/>
  <c r="R58" i="5" s="1"/>
  <c r="S58" i="5" s="1"/>
  <c r="K57" i="5"/>
  <c r="L57" i="5" s="1"/>
  <c r="M57" i="5" s="1"/>
  <c r="N57" i="5" s="1"/>
  <c r="R57" i="5" s="1"/>
  <c r="S57" i="5" s="1"/>
  <c r="K56" i="5"/>
  <c r="L56" i="5" s="1"/>
  <c r="M56" i="5" s="1"/>
  <c r="N56" i="5" s="1"/>
  <c r="R56" i="5" s="1"/>
  <c r="S56" i="5" s="1"/>
  <c r="K55" i="5"/>
  <c r="L55" i="5" s="1"/>
  <c r="M55" i="5" s="1"/>
  <c r="N55" i="5" s="1"/>
  <c r="R55" i="5" s="1"/>
  <c r="S55" i="5" s="1"/>
  <c r="K54" i="5"/>
  <c r="L54" i="5" s="1"/>
  <c r="M54" i="5" s="1"/>
  <c r="N54" i="5" s="1"/>
  <c r="R54" i="5" s="1"/>
  <c r="S54" i="5" s="1"/>
  <c r="K53" i="5"/>
  <c r="L53" i="5" s="1"/>
  <c r="M53" i="5" s="1"/>
  <c r="N53" i="5" s="1"/>
  <c r="R53" i="5" s="1"/>
  <c r="S53" i="5" s="1"/>
  <c r="K51" i="5"/>
  <c r="L51" i="5" s="1"/>
  <c r="M51" i="5" s="1"/>
  <c r="N51" i="5" s="1"/>
  <c r="R51" i="5" s="1"/>
  <c r="S51" i="5" s="1"/>
  <c r="K50" i="5"/>
  <c r="L50" i="5" s="1"/>
  <c r="M50" i="5" s="1"/>
  <c r="N50" i="5" s="1"/>
  <c r="R50" i="5" s="1"/>
  <c r="S50" i="5" s="1"/>
  <c r="K49" i="5"/>
  <c r="L49" i="5" s="1"/>
  <c r="M49" i="5" s="1"/>
  <c r="N49" i="5" s="1"/>
  <c r="R49" i="5" s="1"/>
  <c r="S49" i="5" s="1"/>
  <c r="K48" i="5"/>
  <c r="L48" i="5" s="1"/>
  <c r="M48" i="5" s="1"/>
  <c r="N48" i="5" s="1"/>
  <c r="R48" i="5" s="1"/>
  <c r="S48" i="5" s="1"/>
  <c r="K47" i="5"/>
  <c r="L47" i="5" s="1"/>
  <c r="M47" i="5" s="1"/>
  <c r="N47" i="5" s="1"/>
  <c r="R47" i="5" s="1"/>
  <c r="S47" i="5" s="1"/>
  <c r="K46" i="5"/>
  <c r="L46" i="5" s="1"/>
  <c r="M46" i="5" s="1"/>
  <c r="N46" i="5" s="1"/>
  <c r="R46" i="5" s="1"/>
  <c r="S46" i="5" s="1"/>
  <c r="K45" i="5"/>
  <c r="L45" i="5" s="1"/>
  <c r="M45" i="5" s="1"/>
  <c r="N45" i="5" s="1"/>
  <c r="R45" i="5" s="1"/>
  <c r="S45" i="5" s="1"/>
  <c r="K44" i="5"/>
  <c r="L44" i="5" s="1"/>
  <c r="M44" i="5" s="1"/>
  <c r="N44" i="5" s="1"/>
  <c r="R44" i="5" s="1"/>
  <c r="S44" i="5" s="1"/>
  <c r="K43" i="5"/>
  <c r="L43" i="5" s="1"/>
  <c r="M43" i="5" s="1"/>
  <c r="N43" i="5" s="1"/>
  <c r="R43" i="5" s="1"/>
  <c r="S43" i="5" s="1"/>
  <c r="K42" i="5"/>
  <c r="L42" i="5" s="1"/>
  <c r="M42" i="5" s="1"/>
  <c r="N42" i="5" s="1"/>
  <c r="R42" i="5" s="1"/>
  <c r="S42" i="5" s="1"/>
  <c r="K41" i="5"/>
  <c r="L41" i="5" s="1"/>
  <c r="M41" i="5" s="1"/>
  <c r="N41" i="5" s="1"/>
  <c r="R41" i="5" s="1"/>
  <c r="S41" i="5" s="1"/>
  <c r="K40" i="5"/>
  <c r="L40" i="5" s="1"/>
  <c r="M40" i="5" s="1"/>
  <c r="N40" i="5" s="1"/>
  <c r="R40" i="5" s="1"/>
  <c r="S40" i="5" s="1"/>
  <c r="K39" i="5"/>
  <c r="L39" i="5" s="1"/>
  <c r="M39" i="5" s="1"/>
  <c r="N39" i="5" s="1"/>
  <c r="R39" i="5" s="1"/>
  <c r="S39" i="5" s="1"/>
  <c r="K38" i="5"/>
  <c r="L38" i="5" s="1"/>
  <c r="M38" i="5" s="1"/>
  <c r="N38" i="5" s="1"/>
  <c r="R38" i="5" s="1"/>
  <c r="S38" i="5" s="1"/>
  <c r="K37" i="5"/>
  <c r="L37" i="5" s="1"/>
  <c r="M37" i="5" s="1"/>
  <c r="N37" i="5" s="1"/>
  <c r="R37" i="5" s="1"/>
  <c r="S37" i="5" s="1"/>
  <c r="K36" i="5"/>
  <c r="L36" i="5" s="1"/>
  <c r="M36" i="5" s="1"/>
  <c r="N36" i="5" s="1"/>
  <c r="R36" i="5" s="1"/>
  <c r="S36" i="5" s="1"/>
  <c r="K35" i="5"/>
  <c r="L35" i="5" s="1"/>
  <c r="M35" i="5" s="1"/>
  <c r="N35" i="5" s="1"/>
  <c r="R35" i="5" s="1"/>
  <c r="S35" i="5" s="1"/>
  <c r="K34" i="5"/>
  <c r="L34" i="5" s="1"/>
  <c r="M34" i="5" s="1"/>
  <c r="N34" i="5" s="1"/>
  <c r="R34" i="5" s="1"/>
  <c r="S34" i="5" s="1"/>
  <c r="K33" i="5"/>
  <c r="L33" i="5" s="1"/>
  <c r="M33" i="5" s="1"/>
  <c r="N33" i="5" s="1"/>
  <c r="R33" i="5" s="1"/>
  <c r="S33" i="5" s="1"/>
  <c r="K32" i="5"/>
  <c r="L32" i="5" s="1"/>
  <c r="M32" i="5" s="1"/>
  <c r="N32" i="5" s="1"/>
  <c r="R32" i="5" s="1"/>
  <c r="S32" i="5" s="1"/>
  <c r="K31" i="5"/>
  <c r="L31" i="5" s="1"/>
  <c r="M31" i="5" s="1"/>
  <c r="N31" i="5" s="1"/>
  <c r="R31" i="5" s="1"/>
  <c r="S31" i="5" s="1"/>
  <c r="K30" i="5"/>
  <c r="L30" i="5" s="1"/>
  <c r="M30" i="5" s="1"/>
  <c r="N30" i="5" s="1"/>
  <c r="R30" i="5" s="1"/>
  <c r="S30" i="5" s="1"/>
  <c r="K29" i="5"/>
  <c r="L29" i="5" s="1"/>
  <c r="M29" i="5" s="1"/>
  <c r="N29" i="5" s="1"/>
  <c r="R29" i="5" s="1"/>
  <c r="S29" i="5" s="1"/>
  <c r="K28" i="5"/>
  <c r="L28" i="5" s="1"/>
  <c r="M28" i="5" s="1"/>
  <c r="N28" i="5" s="1"/>
  <c r="R28" i="5" s="1"/>
  <c r="S28" i="5" s="1"/>
  <c r="K27" i="5"/>
  <c r="L27" i="5" s="1"/>
  <c r="M27" i="5" s="1"/>
  <c r="N27" i="5" s="1"/>
  <c r="R27" i="5" s="1"/>
  <c r="S27" i="5" s="1"/>
  <c r="K26" i="5"/>
  <c r="L26" i="5" s="1"/>
  <c r="M26" i="5" s="1"/>
  <c r="N26" i="5" s="1"/>
  <c r="R26" i="5" s="1"/>
  <c r="S26" i="5" s="1"/>
  <c r="K25" i="5"/>
  <c r="L25" i="5" s="1"/>
  <c r="M25" i="5" s="1"/>
  <c r="N25" i="5" s="1"/>
  <c r="R25" i="5" s="1"/>
  <c r="S25" i="5" s="1"/>
  <c r="K24" i="5"/>
  <c r="L24" i="5" s="1"/>
  <c r="M24" i="5" s="1"/>
  <c r="N24" i="5" s="1"/>
  <c r="R24" i="5" s="1"/>
  <c r="S24" i="5" s="1"/>
  <c r="K23" i="5"/>
  <c r="L23" i="5" s="1"/>
  <c r="M23" i="5" s="1"/>
  <c r="N23" i="5" s="1"/>
  <c r="R23" i="5" s="1"/>
  <c r="S23" i="5" s="1"/>
  <c r="K22" i="5"/>
  <c r="L22" i="5" s="1"/>
  <c r="M22" i="5" s="1"/>
  <c r="N22" i="5" s="1"/>
  <c r="R22" i="5" s="1"/>
  <c r="S22" i="5" s="1"/>
  <c r="K21" i="5"/>
  <c r="L21" i="5" s="1"/>
  <c r="M21" i="5" s="1"/>
  <c r="N21" i="5" s="1"/>
  <c r="R21" i="5" s="1"/>
  <c r="S21" i="5" s="1"/>
  <c r="K20" i="5"/>
  <c r="L20" i="5" s="1"/>
  <c r="M20" i="5" s="1"/>
  <c r="N20" i="5" s="1"/>
  <c r="R20" i="5" s="1"/>
  <c r="S20" i="5" s="1"/>
  <c r="K19" i="5"/>
  <c r="L19" i="5" s="1"/>
  <c r="M19" i="5" s="1"/>
  <c r="N19" i="5" s="1"/>
  <c r="R19" i="5" s="1"/>
  <c r="S19" i="5" s="1"/>
  <c r="K18" i="5"/>
  <c r="L18" i="5" s="1"/>
  <c r="M18" i="5" s="1"/>
  <c r="N18" i="5" s="1"/>
  <c r="R18" i="5" s="1"/>
  <c r="S18" i="5" s="1"/>
  <c r="K17" i="5"/>
  <c r="L17" i="5" s="1"/>
  <c r="M17" i="5" s="1"/>
  <c r="N17" i="5" s="1"/>
  <c r="R17" i="5" s="1"/>
  <c r="S17" i="5" s="1"/>
  <c r="K16" i="5"/>
  <c r="L16" i="5" s="1"/>
  <c r="M16" i="5" s="1"/>
  <c r="N16" i="5" s="1"/>
  <c r="R16" i="5" s="1"/>
  <c r="S16" i="5" s="1"/>
  <c r="K15" i="5"/>
  <c r="L15" i="5" s="1"/>
  <c r="M15" i="5" s="1"/>
  <c r="N15" i="5" s="1"/>
  <c r="R15" i="5" s="1"/>
  <c r="S15" i="5" s="1"/>
  <c r="K14" i="5"/>
  <c r="L14" i="5" s="1"/>
  <c r="M14" i="5" s="1"/>
  <c r="N14" i="5" s="1"/>
  <c r="R14" i="5" s="1"/>
  <c r="S14" i="5" s="1"/>
  <c r="K13" i="5"/>
  <c r="L13" i="5" s="1"/>
  <c r="M13" i="5" s="1"/>
  <c r="N13" i="5" s="1"/>
  <c r="R13" i="5" s="1"/>
  <c r="S13" i="5" s="1"/>
  <c r="K12" i="5"/>
  <c r="L12" i="5" s="1"/>
  <c r="M12" i="5" s="1"/>
  <c r="N12" i="5" s="1"/>
  <c r="R12" i="5" s="1"/>
  <c r="S12" i="5" s="1"/>
  <c r="K11" i="5"/>
  <c r="L11" i="5" s="1"/>
  <c r="M11" i="5" s="1"/>
  <c r="N11" i="5" s="1"/>
  <c r="R11" i="5" s="1"/>
  <c r="S11" i="5" s="1"/>
  <c r="K10" i="5"/>
  <c r="L10" i="5" s="1"/>
  <c r="M10" i="5" s="1"/>
  <c r="N10" i="5" s="1"/>
  <c r="R10" i="5" s="1"/>
  <c r="S10" i="5" s="1"/>
  <c r="K9" i="5"/>
  <c r="L9" i="5" s="1"/>
  <c r="M9" i="5" s="1"/>
  <c r="N9" i="5" s="1"/>
  <c r="R9" i="5" s="1"/>
  <c r="S9" i="5" s="1"/>
  <c r="K8" i="5"/>
  <c r="L8" i="5" s="1"/>
  <c r="M8" i="5" s="1"/>
  <c r="N8" i="5" s="1"/>
  <c r="R8" i="5" s="1"/>
  <c r="S8" i="5" s="1"/>
  <c r="K7" i="5"/>
  <c r="L7" i="5" s="1"/>
  <c r="M7" i="5" s="1"/>
  <c r="N7" i="5" s="1"/>
  <c r="R7" i="5" s="1"/>
  <c r="S7" i="5" s="1"/>
  <c r="K6" i="5"/>
  <c r="L6" i="5" s="1"/>
  <c r="M6" i="5" s="1"/>
  <c r="N6" i="5" s="1"/>
  <c r="R6" i="5" s="1"/>
  <c r="S6" i="5" s="1"/>
  <c r="K5" i="5"/>
  <c r="L5" i="5" s="1"/>
  <c r="M5" i="5" s="1"/>
  <c r="N5" i="5" s="1"/>
  <c r="R5" i="5" s="1"/>
  <c r="S5" i="5" s="1"/>
  <c r="K32" i="4"/>
  <c r="L32" i="4" s="1"/>
  <c r="M32" i="4" s="1"/>
  <c r="N32" i="4" s="1"/>
  <c r="O32" i="4" s="1"/>
  <c r="P32" i="4" s="1"/>
  <c r="Q32" i="4" s="1"/>
  <c r="R32" i="4" s="1"/>
  <c r="K31" i="4"/>
  <c r="L31" i="4" s="1"/>
  <c r="M31" i="4" s="1"/>
  <c r="N31" i="4" s="1"/>
  <c r="O31" i="4" s="1"/>
  <c r="P31" i="4" s="1"/>
  <c r="Q31" i="4" s="1"/>
  <c r="R31" i="4" s="1"/>
  <c r="K30" i="4"/>
  <c r="L30" i="4" s="1"/>
  <c r="M30" i="4" s="1"/>
  <c r="N30" i="4" s="1"/>
  <c r="O30" i="4" s="1"/>
  <c r="P30" i="4" s="1"/>
  <c r="Q30" i="4" s="1"/>
  <c r="R30" i="4" s="1"/>
  <c r="K29" i="4"/>
  <c r="L29" i="4" s="1"/>
  <c r="M29" i="4" s="1"/>
  <c r="N29" i="4" s="1"/>
  <c r="O29" i="4" s="1"/>
  <c r="P29" i="4" s="1"/>
  <c r="Q29" i="4" s="1"/>
  <c r="R29" i="4" s="1"/>
  <c r="K28" i="4"/>
  <c r="L28" i="4" s="1"/>
  <c r="M28" i="4" s="1"/>
  <c r="N28" i="4" s="1"/>
  <c r="O28" i="4" s="1"/>
  <c r="P28" i="4" s="1"/>
  <c r="Q28" i="4" s="1"/>
  <c r="R28" i="4" s="1"/>
  <c r="K27" i="4"/>
  <c r="L27" i="4" s="1"/>
  <c r="M27" i="4" s="1"/>
  <c r="N27" i="4" s="1"/>
  <c r="O27" i="4" s="1"/>
  <c r="P27" i="4" s="1"/>
  <c r="Q27" i="4" s="1"/>
  <c r="R27" i="4" s="1"/>
  <c r="K26" i="4"/>
  <c r="L26" i="4" s="1"/>
  <c r="M26" i="4" s="1"/>
  <c r="N26" i="4" s="1"/>
  <c r="O26" i="4" s="1"/>
  <c r="P26" i="4" s="1"/>
  <c r="Q26" i="4" s="1"/>
  <c r="R26" i="4" s="1"/>
  <c r="K25" i="4"/>
  <c r="L25" i="4" s="1"/>
  <c r="M25" i="4" s="1"/>
  <c r="N25" i="4" s="1"/>
  <c r="O25" i="4" s="1"/>
  <c r="P25" i="4" s="1"/>
  <c r="Q25" i="4" s="1"/>
  <c r="R25" i="4" s="1"/>
  <c r="K24" i="4"/>
  <c r="L24" i="4" s="1"/>
  <c r="M24" i="4" s="1"/>
  <c r="N24" i="4" s="1"/>
  <c r="O24" i="4" s="1"/>
  <c r="P24" i="4" s="1"/>
  <c r="Q24" i="4" s="1"/>
  <c r="R24" i="4" s="1"/>
  <c r="K23" i="4"/>
  <c r="L23" i="4" s="1"/>
  <c r="M23" i="4" s="1"/>
  <c r="N23" i="4" s="1"/>
  <c r="O23" i="4" s="1"/>
  <c r="P23" i="4" s="1"/>
  <c r="Q23" i="4" s="1"/>
  <c r="R23" i="4" s="1"/>
  <c r="K22" i="4"/>
  <c r="L22" i="4" s="1"/>
  <c r="M22" i="4" s="1"/>
  <c r="N22" i="4" s="1"/>
  <c r="O22" i="4" s="1"/>
  <c r="P22" i="4" s="1"/>
  <c r="Q22" i="4" s="1"/>
  <c r="R22" i="4" s="1"/>
  <c r="K21" i="4"/>
  <c r="L21" i="4" s="1"/>
  <c r="M21" i="4" s="1"/>
  <c r="N21" i="4" s="1"/>
  <c r="O21" i="4" s="1"/>
  <c r="P21" i="4" s="1"/>
  <c r="Q21" i="4" s="1"/>
  <c r="R21" i="4" s="1"/>
  <c r="K20" i="4"/>
  <c r="L20" i="4" s="1"/>
  <c r="M20" i="4" s="1"/>
  <c r="N20" i="4" s="1"/>
  <c r="O20" i="4" s="1"/>
  <c r="P20" i="4" s="1"/>
  <c r="Q20" i="4" s="1"/>
  <c r="R20" i="4" s="1"/>
  <c r="K19" i="4"/>
  <c r="L19" i="4" s="1"/>
  <c r="M19" i="4" s="1"/>
  <c r="N19" i="4" s="1"/>
  <c r="O19" i="4" s="1"/>
  <c r="P19" i="4" s="1"/>
  <c r="Q19" i="4" s="1"/>
  <c r="R19" i="4" s="1"/>
  <c r="K18" i="4"/>
  <c r="L18" i="4" s="1"/>
  <c r="M18" i="4" s="1"/>
  <c r="N18" i="4" s="1"/>
  <c r="O18" i="4" s="1"/>
  <c r="P18" i="4" s="1"/>
  <c r="Q18" i="4" s="1"/>
  <c r="R18" i="4" s="1"/>
  <c r="K17" i="4"/>
  <c r="L17" i="4" s="1"/>
  <c r="M17" i="4" s="1"/>
  <c r="N17" i="4" s="1"/>
  <c r="O17" i="4" s="1"/>
  <c r="P17" i="4" s="1"/>
  <c r="Q17" i="4" s="1"/>
  <c r="R17" i="4" s="1"/>
  <c r="S17" i="4" s="1"/>
  <c r="K15" i="4"/>
  <c r="L15" i="4" s="1"/>
  <c r="M15" i="4" s="1"/>
  <c r="N15" i="4" s="1"/>
  <c r="O15" i="4" s="1"/>
  <c r="P15" i="4" s="1"/>
  <c r="Q15" i="4" s="1"/>
  <c r="R15" i="4" s="1"/>
  <c r="S15" i="4" s="1"/>
  <c r="K14" i="4"/>
  <c r="L14" i="4" s="1"/>
  <c r="M14" i="4" s="1"/>
  <c r="N14" i="4" s="1"/>
  <c r="O14" i="4" s="1"/>
  <c r="P14" i="4" s="1"/>
  <c r="Q14" i="4" s="1"/>
  <c r="R14" i="4" s="1"/>
  <c r="S14" i="4" s="1"/>
  <c r="K13" i="4"/>
  <c r="L13" i="4" s="1"/>
  <c r="M13" i="4" s="1"/>
  <c r="N13" i="4" s="1"/>
  <c r="O13" i="4" s="1"/>
  <c r="P13" i="4" s="1"/>
  <c r="Q13" i="4" s="1"/>
  <c r="R13" i="4" s="1"/>
  <c r="S13" i="4" s="1"/>
  <c r="K12" i="4"/>
  <c r="L12" i="4" s="1"/>
  <c r="M12" i="4" s="1"/>
  <c r="N12" i="4" s="1"/>
  <c r="O12" i="4" s="1"/>
  <c r="P12" i="4" s="1"/>
  <c r="Q12" i="4" s="1"/>
  <c r="R12" i="4" s="1"/>
  <c r="S12" i="4" s="1"/>
  <c r="K11" i="4"/>
  <c r="L11" i="4" s="1"/>
  <c r="M11" i="4" s="1"/>
  <c r="N11" i="4" s="1"/>
  <c r="O11" i="4" s="1"/>
  <c r="P11" i="4" s="1"/>
  <c r="Q11" i="4" s="1"/>
  <c r="R11" i="4" s="1"/>
  <c r="S11" i="4" s="1"/>
  <c r="K10" i="4"/>
  <c r="L10" i="4" s="1"/>
  <c r="M10" i="4" s="1"/>
  <c r="N10" i="4" s="1"/>
  <c r="O10" i="4" s="1"/>
  <c r="P10" i="4" s="1"/>
  <c r="Q10" i="4" s="1"/>
  <c r="R10" i="4" s="1"/>
  <c r="S10" i="4" s="1"/>
  <c r="K9" i="4"/>
  <c r="L9" i="4" s="1"/>
  <c r="M9" i="4" s="1"/>
  <c r="N9" i="4" s="1"/>
  <c r="O9" i="4" s="1"/>
  <c r="P9" i="4" s="1"/>
  <c r="Q9" i="4" s="1"/>
  <c r="R9" i="4" s="1"/>
  <c r="S9" i="4" s="1"/>
  <c r="K8" i="4"/>
  <c r="L8" i="4" s="1"/>
  <c r="M8" i="4" s="1"/>
  <c r="N8" i="4" s="1"/>
  <c r="O8" i="4" s="1"/>
  <c r="P8" i="4" s="1"/>
  <c r="Q8" i="4" s="1"/>
  <c r="R8" i="4" s="1"/>
  <c r="S8" i="4" s="1"/>
  <c r="K7" i="4"/>
  <c r="L7" i="4" s="1"/>
  <c r="M7" i="4" s="1"/>
  <c r="N7" i="4" s="1"/>
  <c r="O7" i="4" s="1"/>
  <c r="P7" i="4" s="1"/>
  <c r="Q7" i="4" s="1"/>
  <c r="R7" i="4" s="1"/>
  <c r="S7" i="4" s="1"/>
  <c r="K6" i="4"/>
  <c r="L6" i="4" s="1"/>
  <c r="M6" i="4" s="1"/>
  <c r="N6" i="4" s="1"/>
  <c r="O6" i="4" s="1"/>
  <c r="P6" i="4" s="1"/>
  <c r="Q6" i="4" s="1"/>
  <c r="R6" i="4" s="1"/>
  <c r="S6" i="4" s="1"/>
  <c r="K5" i="4"/>
  <c r="L5" i="4" s="1"/>
  <c r="M5" i="4" s="1"/>
  <c r="N5" i="4" s="1"/>
  <c r="O5" i="4" s="1"/>
  <c r="P5" i="4" s="1"/>
  <c r="Q5" i="4" s="1"/>
  <c r="R5" i="4" s="1"/>
  <c r="S5" i="4" s="1"/>
  <c r="K171" i="5" l="1"/>
  <c r="L171" i="5" s="1"/>
  <c r="M171" i="5" s="1"/>
  <c r="N171" i="5" s="1"/>
  <c r="O171" i="5" s="1"/>
  <c r="P171" i="5" s="1"/>
  <c r="Q171" i="5" s="1"/>
  <c r="R171" i="5" s="1"/>
  <c r="S171" i="5" s="1"/>
  <c r="K1088" i="5" l="1"/>
  <c r="L1088" i="5" s="1"/>
  <c r="M1088" i="5" s="1"/>
  <c r="N1088" i="5" s="1"/>
  <c r="R1088" i="5" s="1"/>
  <c r="S1088" i="5" s="1"/>
  <c r="K205" i="5" l="1"/>
  <c r="L205" i="5" s="1"/>
  <c r="M205" i="5" s="1"/>
  <c r="N205" i="5" s="1"/>
  <c r="R205" i="5" s="1"/>
  <c r="S205" i="5" s="1"/>
  <c r="K280" i="6" l="1"/>
  <c r="L280" i="6" s="1"/>
  <c r="M280" i="6" s="1"/>
  <c r="N280" i="6" s="1"/>
  <c r="R280" i="6" s="1"/>
  <c r="S280" i="6" s="1"/>
  <c r="K279" i="6"/>
  <c r="L279" i="6" s="1"/>
  <c r="M279" i="6" s="1"/>
  <c r="N279" i="6" s="1"/>
  <c r="R279" i="6" s="1"/>
  <c r="S279" i="6" s="1"/>
  <c r="K792" i="5"/>
  <c r="L792" i="5" s="1"/>
  <c r="M792" i="5" s="1"/>
  <c r="N792" i="5" s="1"/>
  <c r="R792" i="5" s="1"/>
  <c r="S792" i="5" s="1"/>
  <c r="K791" i="5"/>
  <c r="L791" i="5" s="1"/>
  <c r="M791" i="5" s="1"/>
  <c r="N791" i="5" s="1"/>
  <c r="R791" i="5" s="1"/>
  <c r="S791" i="5" s="1"/>
  <c r="K790" i="5"/>
  <c r="L790" i="5" s="1"/>
  <c r="M790" i="5" s="1"/>
  <c r="N790" i="5" s="1"/>
  <c r="R790" i="5" s="1"/>
  <c r="S790" i="5" s="1"/>
  <c r="K789" i="5" l="1"/>
  <c r="L789" i="5" s="1"/>
  <c r="M789" i="5" s="1"/>
  <c r="N789" i="5" s="1"/>
  <c r="R789" i="5" s="1"/>
  <c r="S789" i="5" s="1"/>
  <c r="K274" i="6" l="1"/>
  <c r="L274" i="6" s="1"/>
  <c r="M274" i="6" s="1"/>
  <c r="N274" i="6" s="1"/>
  <c r="R274" i="6" s="1"/>
  <c r="S274" i="6" s="1"/>
  <c r="K787" i="5"/>
  <c r="L787" i="5" s="1"/>
  <c r="M787" i="5" s="1"/>
  <c r="N787" i="5" s="1"/>
  <c r="R787" i="5" s="1"/>
  <c r="K786" i="5"/>
  <c r="L786" i="5" s="1"/>
  <c r="M786" i="5" s="1"/>
  <c r="N786" i="5" s="1"/>
  <c r="R786" i="5" s="1"/>
  <c r="K203" i="5" l="1"/>
  <c r="L203" i="5" s="1"/>
  <c r="M203" i="5" s="1"/>
  <c r="N203" i="5" s="1"/>
  <c r="R203" i="5" s="1"/>
  <c r="S203" i="5" s="1"/>
  <c r="K202" i="5"/>
  <c r="L202" i="5" s="1"/>
  <c r="M202" i="5" s="1"/>
  <c r="N202" i="5" s="1"/>
  <c r="R202" i="5" s="1"/>
  <c r="S202" i="5" s="1"/>
  <c r="K201" i="5"/>
  <c r="L201" i="5" s="1"/>
  <c r="M201" i="5" s="1"/>
  <c r="N201" i="5" s="1"/>
  <c r="R201" i="5" s="1"/>
  <c r="S201" i="5" s="1"/>
  <c r="K107" i="4"/>
  <c r="L107" i="4" s="1"/>
  <c r="M107" i="4" s="1"/>
  <c r="N107" i="4" s="1"/>
  <c r="O107" i="4" s="1"/>
  <c r="P107" i="4" s="1"/>
  <c r="Q107" i="4" s="1"/>
  <c r="R107" i="4" s="1"/>
  <c r="S107" i="4" s="1"/>
  <c r="K363" i="6" l="1"/>
  <c r="L363" i="6" s="1"/>
  <c r="M363" i="6" s="1"/>
  <c r="N363" i="6" s="1"/>
  <c r="R363" i="6" s="1"/>
  <c r="S363" i="6" s="1"/>
  <c r="K1104" i="5"/>
  <c r="L1104" i="5" s="1"/>
  <c r="M1104" i="5" s="1"/>
  <c r="N1104" i="5" s="1"/>
  <c r="R1104" i="5" s="1"/>
  <c r="S1104" i="5" s="1"/>
  <c r="K1103" i="5"/>
  <c r="L1103" i="5" s="1"/>
  <c r="M1103" i="5" s="1"/>
  <c r="N1103" i="5" s="1"/>
  <c r="R1103" i="5" s="1"/>
  <c r="S1103" i="5" s="1"/>
  <c r="C7" i="8" l="1"/>
  <c r="K122" i="6" l="1"/>
  <c r="L122" i="6" s="1"/>
  <c r="M122" i="6" s="1"/>
  <c r="N122" i="6" s="1"/>
  <c r="R122" i="6" s="1"/>
  <c r="S122" i="6" s="1"/>
  <c r="K22" i="7" l="1"/>
  <c r="L22" i="7" s="1"/>
  <c r="M22" i="7" s="1"/>
  <c r="N22" i="7" s="1"/>
  <c r="R22" i="7" s="1"/>
  <c r="S22" i="7" s="1"/>
  <c r="K21" i="7"/>
  <c r="L21" i="7" s="1"/>
  <c r="M21" i="7" s="1"/>
  <c r="N21" i="7" s="1"/>
  <c r="R21" i="7" s="1"/>
  <c r="K362" i="6" l="1"/>
  <c r="L362" i="6" s="1"/>
  <c r="M362" i="6" s="1"/>
  <c r="N362" i="6" s="1"/>
  <c r="R362" i="6" s="1"/>
  <c r="S362" i="6" s="1"/>
  <c r="K361" i="6"/>
  <c r="L361" i="6" s="1"/>
  <c r="M361" i="6" s="1"/>
  <c r="N361" i="6" s="1"/>
  <c r="R361" i="6" s="1"/>
  <c r="S361" i="6" s="1"/>
  <c r="K360" i="6"/>
  <c r="L360" i="6" s="1"/>
  <c r="M360" i="6" s="1"/>
  <c r="N360" i="6" s="1"/>
  <c r="R360" i="6" s="1"/>
  <c r="S360" i="6" s="1"/>
  <c r="K359" i="6"/>
  <c r="L359" i="6" s="1"/>
  <c r="M359" i="6" s="1"/>
  <c r="N359" i="6" s="1"/>
  <c r="R359" i="6" s="1"/>
  <c r="S359" i="6" s="1"/>
  <c r="K358" i="6"/>
  <c r="L358" i="6" s="1"/>
  <c r="M358" i="6" s="1"/>
  <c r="N358" i="6" s="1"/>
  <c r="R358" i="6" s="1"/>
  <c r="S358" i="6" s="1"/>
  <c r="K357" i="6"/>
  <c r="L357" i="6" s="1"/>
  <c r="M357" i="6" s="1"/>
  <c r="N357" i="6" s="1"/>
  <c r="R357" i="6" s="1"/>
  <c r="S357" i="6" s="1"/>
  <c r="K356" i="6"/>
  <c r="L356" i="6" s="1"/>
  <c r="M356" i="6" s="1"/>
  <c r="N356" i="6" s="1"/>
  <c r="R356" i="6" s="1"/>
  <c r="S356" i="6" s="1"/>
  <c r="K355" i="6"/>
  <c r="L355" i="6" s="1"/>
  <c r="M355" i="6" s="1"/>
  <c r="N355" i="6" s="1"/>
  <c r="R355" i="6" s="1"/>
  <c r="S355" i="6" s="1"/>
  <c r="K340" i="6" l="1"/>
  <c r="L340" i="6" s="1"/>
  <c r="M340" i="6" s="1"/>
  <c r="N340" i="6" s="1"/>
  <c r="R340" i="6" s="1"/>
  <c r="S340" i="6" s="1"/>
  <c r="K339" i="6"/>
  <c r="L339" i="6" s="1"/>
  <c r="M339" i="6" s="1"/>
  <c r="N339" i="6" s="1"/>
  <c r="R339" i="6" s="1"/>
  <c r="S339" i="6" s="1"/>
  <c r="K338" i="6"/>
  <c r="L338" i="6" s="1"/>
  <c r="M338" i="6" s="1"/>
  <c r="N338" i="6" s="1"/>
  <c r="R338" i="6" s="1"/>
  <c r="S338" i="6" s="1"/>
  <c r="K337" i="6"/>
  <c r="L337" i="6" s="1"/>
  <c r="M337" i="6" s="1"/>
  <c r="N337" i="6" s="1"/>
  <c r="R337" i="6" s="1"/>
  <c r="S337" i="6" s="1"/>
  <c r="K336" i="6"/>
  <c r="L336" i="6" s="1"/>
  <c r="M336" i="6" s="1"/>
  <c r="N336" i="6" s="1"/>
  <c r="R336" i="6" s="1"/>
  <c r="S336" i="6" s="1"/>
  <c r="K335" i="6"/>
  <c r="L335" i="6" s="1"/>
  <c r="M335" i="6" s="1"/>
  <c r="N335" i="6" s="1"/>
  <c r="R335" i="6" s="1"/>
  <c r="S335" i="6" s="1"/>
  <c r="K334" i="6"/>
  <c r="L334" i="6" s="1"/>
  <c r="M334" i="6" s="1"/>
  <c r="N334" i="6" s="1"/>
  <c r="R334" i="6" s="1"/>
  <c r="S334" i="6" s="1"/>
  <c r="K333" i="6"/>
  <c r="L333" i="6" s="1"/>
  <c r="M333" i="6" s="1"/>
  <c r="N333" i="6" s="1"/>
  <c r="R333" i="6" s="1"/>
  <c r="S333" i="6" s="1"/>
  <c r="K332" i="6"/>
  <c r="L332" i="6" s="1"/>
  <c r="M332" i="6" s="1"/>
  <c r="N332" i="6" s="1"/>
  <c r="R332" i="6" s="1"/>
  <c r="S332" i="6" s="1"/>
  <c r="K331" i="6"/>
  <c r="L331" i="6" s="1"/>
  <c r="M331" i="6" s="1"/>
  <c r="N331" i="6" s="1"/>
  <c r="R331" i="6" s="1"/>
  <c r="S331" i="6" s="1"/>
  <c r="K330" i="6"/>
  <c r="L330" i="6" s="1"/>
  <c r="M330" i="6" s="1"/>
  <c r="N330" i="6" s="1"/>
  <c r="R330" i="6" s="1"/>
  <c r="S330" i="6" s="1"/>
  <c r="K329" i="6"/>
  <c r="L329" i="6" s="1"/>
  <c r="M329" i="6" s="1"/>
  <c r="N329" i="6" s="1"/>
  <c r="R329" i="6" s="1"/>
  <c r="S329" i="6" s="1"/>
  <c r="K328" i="6"/>
  <c r="L328" i="6" s="1"/>
  <c r="M328" i="6" s="1"/>
  <c r="N328" i="6" s="1"/>
  <c r="R328" i="6" s="1"/>
  <c r="S328" i="6" s="1"/>
  <c r="K327" i="6"/>
  <c r="L327" i="6" s="1"/>
  <c r="M327" i="6" s="1"/>
  <c r="N327" i="6" s="1"/>
  <c r="R327" i="6" s="1"/>
  <c r="S327" i="6" s="1"/>
  <c r="K1087" i="5"/>
  <c r="L1087" i="5" s="1"/>
  <c r="M1087" i="5" s="1"/>
  <c r="N1087" i="5" s="1"/>
  <c r="R1087" i="5" s="1"/>
  <c r="S1087" i="5" s="1"/>
  <c r="K1086" i="5"/>
  <c r="L1086" i="5" s="1"/>
  <c r="M1086" i="5" s="1"/>
  <c r="N1086" i="5" s="1"/>
  <c r="R1086" i="5" s="1"/>
  <c r="S1086" i="5" s="1"/>
  <c r="K1085" i="5"/>
  <c r="L1085" i="5" s="1"/>
  <c r="M1085" i="5" s="1"/>
  <c r="N1085" i="5" s="1"/>
  <c r="R1085" i="5" s="1"/>
  <c r="S1085" i="5" s="1"/>
  <c r="K1084" i="5"/>
  <c r="L1084" i="5" s="1"/>
  <c r="M1084" i="5" s="1"/>
  <c r="N1084" i="5" s="1"/>
  <c r="R1084" i="5" s="1"/>
  <c r="S1084" i="5" s="1"/>
  <c r="K1083" i="5"/>
  <c r="L1083" i="5" s="1"/>
  <c r="M1083" i="5" s="1"/>
  <c r="N1083" i="5" s="1"/>
  <c r="R1083" i="5" s="1"/>
  <c r="S1083" i="5" s="1"/>
  <c r="K1082" i="5"/>
  <c r="L1082" i="5" s="1"/>
  <c r="M1082" i="5" s="1"/>
  <c r="N1082" i="5" s="1"/>
  <c r="R1082" i="5" s="1"/>
  <c r="S1082" i="5" s="1"/>
  <c r="H1082" i="5"/>
  <c r="K1081" i="5"/>
  <c r="L1081" i="5" s="1"/>
  <c r="M1081" i="5" s="1"/>
  <c r="N1081" i="5" s="1"/>
  <c r="R1081" i="5" s="1"/>
  <c r="S1081" i="5" s="1"/>
  <c r="K1080" i="5"/>
  <c r="L1080" i="5" s="1"/>
  <c r="M1080" i="5" s="1"/>
  <c r="N1080" i="5" s="1"/>
  <c r="R1080" i="5" s="1"/>
  <c r="S1080" i="5" s="1"/>
  <c r="K1079" i="5"/>
  <c r="L1079" i="5" s="1"/>
  <c r="M1079" i="5" s="1"/>
  <c r="N1079" i="5" s="1"/>
  <c r="R1079" i="5" s="1"/>
  <c r="S1079" i="5" s="1"/>
  <c r="H1079" i="5"/>
  <c r="K1078" i="5"/>
  <c r="L1078" i="5" s="1"/>
  <c r="M1078" i="5" s="1"/>
  <c r="N1078" i="5" s="1"/>
  <c r="R1078" i="5" s="1"/>
  <c r="S1078" i="5" s="1"/>
  <c r="K1077" i="5"/>
  <c r="L1077" i="5" s="1"/>
  <c r="M1077" i="5" s="1"/>
  <c r="N1077" i="5" s="1"/>
  <c r="R1077" i="5" s="1"/>
  <c r="S1077" i="5" s="1"/>
  <c r="H1077" i="5"/>
  <c r="K1076" i="5"/>
  <c r="L1076" i="5" s="1"/>
  <c r="M1076" i="5" s="1"/>
  <c r="N1076" i="5" s="1"/>
  <c r="R1076" i="5" s="1"/>
  <c r="S1076" i="5" s="1"/>
  <c r="H1076" i="5"/>
  <c r="K1075" i="5"/>
  <c r="L1075" i="5" s="1"/>
  <c r="M1075" i="5" s="1"/>
  <c r="N1075" i="5" s="1"/>
  <c r="R1075" i="5" s="1"/>
  <c r="S1075" i="5" s="1"/>
  <c r="H1075" i="5"/>
  <c r="K1074" i="5"/>
  <c r="L1074" i="5" s="1"/>
  <c r="M1074" i="5" s="1"/>
  <c r="N1074" i="5" s="1"/>
  <c r="R1074" i="5" s="1"/>
  <c r="S1074" i="5" s="1"/>
  <c r="H1074" i="5"/>
  <c r="K1073" i="5"/>
  <c r="L1073" i="5" s="1"/>
  <c r="M1073" i="5" s="1"/>
  <c r="N1073" i="5" s="1"/>
  <c r="R1073" i="5" s="1"/>
  <c r="S1073" i="5" s="1"/>
  <c r="K1072" i="5"/>
  <c r="L1072" i="5" s="1"/>
  <c r="M1072" i="5" s="1"/>
  <c r="N1072" i="5" s="1"/>
  <c r="R1072" i="5" s="1"/>
  <c r="S1072" i="5" s="1"/>
  <c r="H1072" i="5"/>
  <c r="K1071" i="5"/>
  <c r="L1071" i="5" s="1"/>
  <c r="M1071" i="5" s="1"/>
  <c r="N1071" i="5" s="1"/>
  <c r="R1071" i="5" s="1"/>
  <c r="S1071" i="5" s="1"/>
  <c r="H1071" i="5"/>
  <c r="K1070" i="5"/>
  <c r="L1070" i="5" s="1"/>
  <c r="M1070" i="5" s="1"/>
  <c r="N1070" i="5" s="1"/>
  <c r="R1070" i="5" s="1"/>
  <c r="S1070" i="5" s="1"/>
  <c r="H1070" i="5"/>
  <c r="H1122" i="5" s="1"/>
  <c r="K1069" i="5"/>
  <c r="L1069" i="5" s="1"/>
  <c r="M1069" i="5" s="1"/>
  <c r="N1069" i="5" s="1"/>
  <c r="R1069" i="5" s="1"/>
  <c r="S1069" i="5" s="1"/>
  <c r="K1068" i="5"/>
  <c r="L1068" i="5" s="1"/>
  <c r="M1068" i="5" s="1"/>
  <c r="N1068" i="5" s="1"/>
  <c r="R1068" i="5" s="1"/>
  <c r="S1068" i="5" s="1"/>
  <c r="K1067" i="5"/>
  <c r="L1067" i="5" s="1"/>
  <c r="M1067" i="5" s="1"/>
  <c r="N1067" i="5" s="1"/>
  <c r="R1067" i="5" s="1"/>
  <c r="S1067" i="5" s="1"/>
  <c r="K1066" i="5"/>
  <c r="L1066" i="5" s="1"/>
  <c r="M1066" i="5" s="1"/>
  <c r="N1066" i="5" s="1"/>
  <c r="R1066" i="5" s="1"/>
  <c r="S1066" i="5" s="1"/>
  <c r="K1065" i="5"/>
  <c r="L1065" i="5" s="1"/>
  <c r="M1065" i="5" s="1"/>
  <c r="N1065" i="5" s="1"/>
  <c r="R1065" i="5" s="1"/>
  <c r="S1065" i="5" s="1"/>
  <c r="K1064" i="5"/>
  <c r="L1064" i="5" s="1"/>
  <c r="M1064" i="5" s="1"/>
  <c r="N1064" i="5" s="1"/>
  <c r="R1064" i="5" s="1"/>
  <c r="S1064" i="5" s="1"/>
  <c r="K1063" i="5"/>
  <c r="L1063" i="5" s="1"/>
  <c r="M1063" i="5" s="1"/>
  <c r="N1063" i="5" s="1"/>
  <c r="R1063" i="5" s="1"/>
  <c r="S1063" i="5" s="1"/>
  <c r="K1062" i="5"/>
  <c r="L1062" i="5" s="1"/>
  <c r="M1062" i="5" s="1"/>
  <c r="N1062" i="5" s="1"/>
  <c r="R1062" i="5" s="1"/>
  <c r="S1062" i="5" s="1"/>
  <c r="K1061" i="5"/>
  <c r="L1061" i="5" s="1"/>
  <c r="M1061" i="5" s="1"/>
  <c r="N1061" i="5" s="1"/>
  <c r="R1061" i="5" s="1"/>
  <c r="S1061" i="5" s="1"/>
  <c r="K1060" i="5"/>
  <c r="L1060" i="5" s="1"/>
  <c r="M1060" i="5" s="1"/>
  <c r="N1060" i="5" s="1"/>
  <c r="R1060" i="5" s="1"/>
  <c r="S1060" i="5" s="1"/>
  <c r="K1059" i="5"/>
  <c r="L1059" i="5" s="1"/>
  <c r="M1059" i="5" s="1"/>
  <c r="N1059" i="5" s="1"/>
  <c r="R1059" i="5" s="1"/>
  <c r="S1059" i="5" s="1"/>
  <c r="K1058" i="5"/>
  <c r="L1058" i="5" s="1"/>
  <c r="M1058" i="5" s="1"/>
  <c r="N1058" i="5" s="1"/>
  <c r="R1058" i="5" s="1"/>
  <c r="S1058" i="5" s="1"/>
  <c r="K1057" i="5"/>
  <c r="L1057" i="5" s="1"/>
  <c r="M1057" i="5" s="1"/>
  <c r="N1057" i="5" s="1"/>
  <c r="R1057" i="5" s="1"/>
  <c r="S1057" i="5" s="1"/>
  <c r="K1056" i="5"/>
  <c r="L1056" i="5" s="1"/>
  <c r="M1056" i="5" s="1"/>
  <c r="N1056" i="5" s="1"/>
  <c r="R1056" i="5" s="1"/>
  <c r="S1056" i="5" s="1"/>
  <c r="K1055" i="5"/>
  <c r="L1055" i="5" s="1"/>
  <c r="M1055" i="5" s="1"/>
  <c r="N1055" i="5" s="1"/>
  <c r="R1055" i="5" s="1"/>
  <c r="S1055" i="5" s="1"/>
  <c r="K1054" i="5"/>
  <c r="L1054" i="5" s="1"/>
  <c r="M1054" i="5" s="1"/>
  <c r="N1054" i="5" s="1"/>
  <c r="R1054" i="5" s="1"/>
  <c r="S1054" i="5" s="1"/>
  <c r="K1053" i="5"/>
  <c r="L1053" i="5" s="1"/>
  <c r="M1053" i="5" s="1"/>
  <c r="N1053" i="5" s="1"/>
  <c r="R1053" i="5" s="1"/>
  <c r="S1053" i="5" s="1"/>
  <c r="K363" i="4"/>
  <c r="L363" i="4" s="1"/>
  <c r="M363" i="4" s="1"/>
  <c r="N363" i="4" s="1"/>
  <c r="O363" i="4" s="1"/>
  <c r="P363" i="4" s="1"/>
  <c r="Q363" i="4" s="1"/>
  <c r="R363" i="4" s="1"/>
  <c r="S363" i="4" s="1"/>
  <c r="K362" i="4"/>
  <c r="L362" i="4" s="1"/>
  <c r="M362" i="4" s="1"/>
  <c r="N362" i="4" s="1"/>
  <c r="O362" i="4" s="1"/>
  <c r="P362" i="4" s="1"/>
  <c r="Q362" i="4" s="1"/>
  <c r="R362" i="4" s="1"/>
  <c r="S362" i="4" s="1"/>
  <c r="K361" i="4"/>
  <c r="L361" i="4" s="1"/>
  <c r="M361" i="4" s="1"/>
  <c r="N361" i="4" s="1"/>
  <c r="O361" i="4" s="1"/>
  <c r="P361" i="4" s="1"/>
  <c r="Q361" i="4" s="1"/>
  <c r="R361" i="4" s="1"/>
  <c r="S361" i="4" s="1"/>
  <c r="H361" i="4"/>
  <c r="H384" i="4" s="1"/>
  <c r="K360" i="4"/>
  <c r="L360" i="4" s="1"/>
  <c r="M360" i="4" s="1"/>
  <c r="N360" i="4" s="1"/>
  <c r="O360" i="4" s="1"/>
  <c r="P360" i="4" s="1"/>
  <c r="Q360" i="4" s="1"/>
  <c r="R360" i="4" s="1"/>
  <c r="S360" i="4" s="1"/>
  <c r="K359" i="4"/>
  <c r="L359" i="4" s="1"/>
  <c r="M359" i="4" s="1"/>
  <c r="N359" i="4" s="1"/>
  <c r="O359" i="4" s="1"/>
  <c r="P359" i="4" s="1"/>
  <c r="Q359" i="4" s="1"/>
  <c r="R359" i="4" s="1"/>
  <c r="S359" i="4" s="1"/>
  <c r="K358" i="4"/>
  <c r="L358" i="4" s="1"/>
  <c r="M358" i="4" s="1"/>
  <c r="N358" i="4" s="1"/>
  <c r="O358" i="4" s="1"/>
  <c r="P358" i="4" s="1"/>
  <c r="Q358" i="4" s="1"/>
  <c r="R358" i="4" s="1"/>
  <c r="S358" i="4" s="1"/>
  <c r="K357" i="4"/>
  <c r="L357" i="4" s="1"/>
  <c r="M357" i="4" s="1"/>
  <c r="N357" i="4" s="1"/>
  <c r="O357" i="4" s="1"/>
  <c r="P357" i="4" s="1"/>
  <c r="Q357" i="4" s="1"/>
  <c r="R357" i="4" s="1"/>
  <c r="S357" i="4" s="1"/>
  <c r="H357" i="4"/>
  <c r="K356" i="4"/>
  <c r="L356" i="4" s="1"/>
  <c r="M356" i="4" s="1"/>
  <c r="N356" i="4" s="1"/>
  <c r="O356" i="4" s="1"/>
  <c r="P356" i="4" s="1"/>
  <c r="Q356" i="4" s="1"/>
  <c r="R356" i="4" s="1"/>
  <c r="S356" i="4" s="1"/>
  <c r="K355" i="4"/>
  <c r="L355" i="4" s="1"/>
  <c r="M355" i="4" s="1"/>
  <c r="N355" i="4" s="1"/>
  <c r="O355" i="4" s="1"/>
  <c r="P355" i="4" s="1"/>
  <c r="Q355" i="4" s="1"/>
  <c r="R355" i="4" s="1"/>
  <c r="S355" i="4" s="1"/>
  <c r="K354" i="4"/>
  <c r="L354" i="4" s="1"/>
  <c r="M354" i="4" s="1"/>
  <c r="N354" i="4" s="1"/>
  <c r="O354" i="4" s="1"/>
  <c r="P354" i="4" s="1"/>
  <c r="Q354" i="4" s="1"/>
  <c r="R354" i="4" s="1"/>
  <c r="S354" i="4" s="1"/>
  <c r="K353" i="4"/>
  <c r="L353" i="4" s="1"/>
  <c r="M353" i="4" s="1"/>
  <c r="N353" i="4" s="1"/>
  <c r="O353" i="4" s="1"/>
  <c r="P353" i="4" s="1"/>
  <c r="Q353" i="4" s="1"/>
  <c r="R353" i="4" s="1"/>
  <c r="S353" i="4" s="1"/>
  <c r="C5" i="8" l="1"/>
  <c r="C4" i="8"/>
  <c r="K291" i="6"/>
  <c r="L291" i="6" s="1"/>
  <c r="M291" i="6" s="1"/>
  <c r="N291" i="6" s="1"/>
  <c r="R291" i="6" s="1"/>
  <c r="S291" i="6" s="1"/>
  <c r="K290" i="6"/>
  <c r="L290" i="6" s="1"/>
  <c r="M290" i="6" s="1"/>
  <c r="N290" i="6" s="1"/>
  <c r="R290" i="6" s="1"/>
  <c r="S290" i="6" s="1"/>
  <c r="K289" i="6"/>
  <c r="L289" i="6" s="1"/>
  <c r="M289" i="6" s="1"/>
  <c r="N289" i="6" s="1"/>
  <c r="R289" i="6" s="1"/>
  <c r="S289" i="6" s="1"/>
  <c r="K288" i="6"/>
  <c r="L288" i="6" s="1"/>
  <c r="M288" i="6" s="1"/>
  <c r="N288" i="6" s="1"/>
  <c r="R288" i="6" s="1"/>
  <c r="S288" i="6" s="1"/>
  <c r="K325" i="4"/>
  <c r="L325" i="4" s="1"/>
  <c r="M325" i="4" s="1"/>
  <c r="N325" i="4" s="1"/>
  <c r="O325" i="4" s="1"/>
  <c r="P325" i="4" s="1"/>
  <c r="Q325" i="4" s="1"/>
  <c r="R325" i="4" s="1"/>
  <c r="S325" i="4" s="1"/>
  <c r="K278" i="6" l="1"/>
  <c r="L278" i="6" s="1"/>
  <c r="M278" i="6" s="1"/>
  <c r="N278" i="6" s="1"/>
  <c r="R278" i="6" s="1"/>
  <c r="S278" i="6" s="1"/>
  <c r="K277" i="6"/>
  <c r="L277" i="6" s="1"/>
  <c r="M277" i="6" s="1"/>
  <c r="N277" i="6" s="1"/>
  <c r="R277" i="6" s="1"/>
  <c r="S277" i="6" s="1"/>
  <c r="K276" i="6"/>
  <c r="L276" i="6" s="1"/>
  <c r="M276" i="6" s="1"/>
  <c r="N276" i="6" s="1"/>
  <c r="R276" i="6" s="1"/>
  <c r="S276" i="6" s="1"/>
  <c r="K275" i="6"/>
  <c r="L275" i="6" s="1"/>
  <c r="M275" i="6" s="1"/>
  <c r="N275" i="6" s="1"/>
  <c r="R275" i="6" s="1"/>
  <c r="S275" i="6" s="1"/>
  <c r="K788" i="5"/>
  <c r="L788" i="5" s="1"/>
  <c r="M788" i="5" s="1"/>
  <c r="N788" i="5" s="1"/>
  <c r="R788" i="5" s="1"/>
  <c r="S788" i="5" s="1"/>
  <c r="K273" i="6" l="1"/>
  <c r="L273" i="6" s="1"/>
  <c r="M273" i="6" s="1"/>
  <c r="N273" i="6" s="1"/>
  <c r="R273" i="6" s="1"/>
  <c r="S273" i="6" s="1"/>
  <c r="K272" i="6"/>
  <c r="L272" i="6" s="1"/>
  <c r="M272" i="6" s="1"/>
  <c r="N272" i="6" s="1"/>
  <c r="R272" i="6" s="1"/>
  <c r="S272" i="6" s="1"/>
  <c r="K271" i="6"/>
  <c r="L271" i="6" s="1"/>
  <c r="M271" i="6" s="1"/>
  <c r="N271" i="6" s="1"/>
  <c r="R271" i="6" s="1"/>
  <c r="S271" i="6" s="1"/>
  <c r="K785" i="5"/>
  <c r="L785" i="5" s="1"/>
  <c r="M785" i="5" s="1"/>
  <c r="N785" i="5" s="1"/>
  <c r="R785" i="5" s="1"/>
  <c r="K784" i="5"/>
  <c r="L784" i="5" s="1"/>
  <c r="M784" i="5" s="1"/>
  <c r="N784" i="5" s="1"/>
  <c r="R784" i="5" s="1"/>
  <c r="K783" i="5"/>
  <c r="L783" i="5" s="1"/>
  <c r="M783" i="5" s="1"/>
  <c r="N783" i="5" s="1"/>
  <c r="R783" i="5" s="1"/>
  <c r="K782" i="5"/>
  <c r="L782" i="5" s="1"/>
  <c r="M782" i="5" s="1"/>
  <c r="N782" i="5" s="1"/>
  <c r="R782" i="5" s="1"/>
  <c r="K781" i="5"/>
  <c r="L781" i="5" s="1"/>
  <c r="M781" i="5" s="1"/>
  <c r="N781" i="5" s="1"/>
  <c r="R781" i="5" s="1"/>
  <c r="K780" i="5"/>
  <c r="L780" i="5" s="1"/>
  <c r="M780" i="5" s="1"/>
  <c r="N780" i="5" s="1"/>
  <c r="R780" i="5" s="1"/>
  <c r="K779" i="5"/>
  <c r="L779" i="5" s="1"/>
  <c r="M779" i="5" s="1"/>
  <c r="N779" i="5" s="1"/>
  <c r="R779" i="5" s="1"/>
  <c r="K778" i="5"/>
  <c r="L778" i="5" s="1"/>
  <c r="M778" i="5" s="1"/>
  <c r="N778" i="5" s="1"/>
  <c r="R778" i="5" s="1"/>
  <c r="K777" i="5"/>
  <c r="L777" i="5" s="1"/>
  <c r="M777" i="5" s="1"/>
  <c r="N777" i="5" s="1"/>
  <c r="R777" i="5" s="1"/>
  <c r="K776" i="5"/>
  <c r="L776" i="5" s="1"/>
  <c r="M776" i="5" s="1"/>
  <c r="N776" i="5" s="1"/>
  <c r="R776" i="5" s="1"/>
  <c r="K775" i="5"/>
  <c r="L775" i="5" s="1"/>
  <c r="M775" i="5" s="1"/>
  <c r="N775" i="5" s="1"/>
  <c r="R775" i="5" s="1"/>
  <c r="K774" i="5"/>
  <c r="L774" i="5" s="1"/>
  <c r="M774" i="5" s="1"/>
  <c r="N774" i="5" s="1"/>
  <c r="R774" i="5" s="1"/>
  <c r="C774" i="5"/>
  <c r="K773" i="5"/>
  <c r="L773" i="5" s="1"/>
  <c r="M773" i="5" s="1"/>
  <c r="N773" i="5" s="1"/>
  <c r="R773" i="5" s="1"/>
  <c r="S773" i="5" s="1"/>
  <c r="K772" i="5"/>
  <c r="L772" i="5" s="1"/>
  <c r="M772" i="5" s="1"/>
  <c r="N772" i="5" s="1"/>
  <c r="R772" i="5" s="1"/>
  <c r="S772" i="5" s="1"/>
  <c r="K309" i="4"/>
  <c r="L309" i="4" s="1"/>
  <c r="M309" i="4" s="1"/>
  <c r="N309" i="4" s="1"/>
  <c r="R309" i="4" s="1"/>
  <c r="K308" i="4"/>
  <c r="L308" i="4" s="1"/>
  <c r="M308" i="4" s="1"/>
  <c r="N308" i="4" s="1"/>
  <c r="O308" i="4" s="1"/>
  <c r="P308" i="4" s="1"/>
  <c r="Q308" i="4" s="1"/>
  <c r="R308" i="4" s="1"/>
  <c r="C308" i="4"/>
  <c r="K769" i="5" l="1"/>
  <c r="L769" i="5" s="1"/>
  <c r="M769" i="5" s="1"/>
  <c r="N769" i="5" s="1"/>
  <c r="R769" i="5" s="1"/>
  <c r="S769" i="5" s="1"/>
  <c r="K770" i="5"/>
  <c r="L770" i="5" s="1"/>
  <c r="M770" i="5" s="1"/>
  <c r="N770" i="5" s="1"/>
  <c r="R770" i="5" s="1"/>
  <c r="S770" i="5" s="1"/>
  <c r="K771" i="5"/>
  <c r="L771" i="5" s="1"/>
  <c r="M771" i="5" s="1"/>
  <c r="N771" i="5" s="1"/>
  <c r="R771" i="5" s="1"/>
  <c r="S771" i="5" s="1"/>
  <c r="K267" i="6" l="1"/>
  <c r="L267" i="6" s="1"/>
  <c r="M267" i="6" s="1"/>
  <c r="N267" i="6" s="1"/>
  <c r="R267" i="6" s="1"/>
  <c r="S267" i="6" s="1"/>
  <c r="K266" i="6"/>
  <c r="L266" i="6" s="1"/>
  <c r="M266" i="6" s="1"/>
  <c r="N266" i="6" s="1"/>
  <c r="R266" i="6" s="1"/>
  <c r="S266" i="6" s="1"/>
  <c r="K265" i="6"/>
  <c r="L265" i="6" s="1"/>
  <c r="M265" i="6" s="1"/>
  <c r="N265" i="6" s="1"/>
  <c r="R265" i="6" s="1"/>
  <c r="S265" i="6" s="1"/>
  <c r="K264" i="6"/>
  <c r="L264" i="6" s="1"/>
  <c r="M264" i="6" s="1"/>
  <c r="N264" i="6" s="1"/>
  <c r="R264" i="6" s="1"/>
  <c r="S264" i="6" s="1"/>
  <c r="K263" i="6"/>
  <c r="L263" i="6" s="1"/>
  <c r="M263" i="6" s="1"/>
  <c r="N263" i="6" s="1"/>
  <c r="R263" i="6" s="1"/>
  <c r="S263" i="6" s="1"/>
  <c r="K262" i="6"/>
  <c r="L262" i="6" s="1"/>
  <c r="M262" i="6" s="1"/>
  <c r="N262" i="6" s="1"/>
  <c r="R262" i="6" s="1"/>
  <c r="S262" i="6" s="1"/>
  <c r="K261" i="6"/>
  <c r="L261" i="6" s="1"/>
  <c r="M261" i="6" s="1"/>
  <c r="N261" i="6" s="1"/>
  <c r="R261" i="6" s="1"/>
  <c r="S261" i="6" s="1"/>
  <c r="K260" i="6"/>
  <c r="L260" i="6" s="1"/>
  <c r="M260" i="6" s="1"/>
  <c r="N260" i="6" s="1"/>
  <c r="R260" i="6" s="1"/>
  <c r="S260" i="6" s="1"/>
  <c r="K259" i="6"/>
  <c r="L259" i="6" s="1"/>
  <c r="M259" i="6" s="1"/>
  <c r="N259" i="6" s="1"/>
  <c r="R259" i="6" s="1"/>
  <c r="S259" i="6" s="1"/>
  <c r="K258" i="6"/>
  <c r="L258" i="6" s="1"/>
  <c r="M258" i="6" s="1"/>
  <c r="N258" i="6" s="1"/>
  <c r="R258" i="6" s="1"/>
  <c r="S258" i="6" s="1"/>
  <c r="K257" i="6"/>
  <c r="L257" i="6" s="1"/>
  <c r="M257" i="6" s="1"/>
  <c r="N257" i="6" s="1"/>
  <c r="R257" i="6" s="1"/>
  <c r="S257" i="6" s="1"/>
  <c r="K755" i="5"/>
  <c r="L755" i="5" s="1"/>
  <c r="M755" i="5" s="1"/>
  <c r="N755" i="5" s="1"/>
  <c r="R755" i="5" s="1"/>
  <c r="S755" i="5" s="1"/>
  <c r="K754" i="5"/>
  <c r="L754" i="5" s="1"/>
  <c r="M754" i="5" s="1"/>
  <c r="N754" i="5" s="1"/>
  <c r="R754" i="5" s="1"/>
  <c r="S754" i="5" s="1"/>
  <c r="K753" i="5"/>
  <c r="L753" i="5" s="1"/>
  <c r="M753" i="5" s="1"/>
  <c r="N753" i="5" s="1"/>
  <c r="R753" i="5" s="1"/>
  <c r="S753" i="5" s="1"/>
  <c r="K752" i="5"/>
  <c r="L752" i="5" s="1"/>
  <c r="M752" i="5" s="1"/>
  <c r="N752" i="5" s="1"/>
  <c r="R752" i="5" s="1"/>
  <c r="S752" i="5" s="1"/>
  <c r="K751" i="5"/>
  <c r="L751" i="5" s="1"/>
  <c r="M751" i="5" s="1"/>
  <c r="N751" i="5" s="1"/>
  <c r="R751" i="5" s="1"/>
  <c r="S751" i="5" s="1"/>
  <c r="K750" i="5"/>
  <c r="L750" i="5" s="1"/>
  <c r="M750" i="5" s="1"/>
  <c r="N750" i="5" s="1"/>
  <c r="R750" i="5" s="1"/>
  <c r="S750" i="5" s="1"/>
  <c r="K749" i="5"/>
  <c r="L749" i="5" s="1"/>
  <c r="M749" i="5" s="1"/>
  <c r="N749" i="5" s="1"/>
  <c r="R749" i="5" s="1"/>
  <c r="S749" i="5" s="1"/>
  <c r="K748" i="5"/>
  <c r="L748" i="5" s="1"/>
  <c r="M748" i="5" s="1"/>
  <c r="N748" i="5" s="1"/>
  <c r="R748" i="5" s="1"/>
  <c r="S748" i="5" s="1"/>
  <c r="K219" i="6" l="1"/>
  <c r="L219" i="6" s="1"/>
  <c r="M219" i="6" s="1"/>
  <c r="N219" i="6" s="1"/>
  <c r="R219" i="6" s="1"/>
  <c r="S219" i="6" s="1"/>
  <c r="K218" i="6"/>
  <c r="L218" i="6" s="1"/>
  <c r="M218" i="6" s="1"/>
  <c r="N218" i="6" s="1"/>
  <c r="R218" i="6" s="1"/>
  <c r="S218" i="6" s="1"/>
  <c r="K217" i="6"/>
  <c r="L217" i="6" s="1"/>
  <c r="M217" i="6" s="1"/>
  <c r="N217" i="6" s="1"/>
  <c r="R217" i="6" s="1"/>
  <c r="S217" i="6" s="1"/>
  <c r="H217" i="6"/>
  <c r="K216" i="6"/>
  <c r="L216" i="6" s="1"/>
  <c r="M216" i="6" s="1"/>
  <c r="N216" i="6" s="1"/>
  <c r="R216" i="6" s="1"/>
  <c r="S216" i="6" s="1"/>
  <c r="H216" i="6"/>
  <c r="K215" i="6"/>
  <c r="L215" i="6" s="1"/>
  <c r="M215" i="6" s="1"/>
  <c r="N215" i="6" s="1"/>
  <c r="R215" i="6" s="1"/>
  <c r="S215" i="6" s="1"/>
  <c r="H215" i="6"/>
  <c r="K214" i="6"/>
  <c r="L214" i="6" s="1"/>
  <c r="M214" i="6" s="1"/>
  <c r="N214" i="6" s="1"/>
  <c r="R214" i="6" s="1"/>
  <c r="S214" i="6" s="1"/>
  <c r="K213" i="6"/>
  <c r="L213" i="6" s="1"/>
  <c r="M213" i="6" s="1"/>
  <c r="N213" i="6" s="1"/>
  <c r="R213" i="6" s="1"/>
  <c r="S213" i="6" s="1"/>
  <c r="K473" i="5"/>
  <c r="L473" i="5" s="1"/>
  <c r="M473" i="5" s="1"/>
  <c r="N473" i="5" s="1"/>
  <c r="R473" i="5" s="1"/>
  <c r="S473" i="5" s="1"/>
  <c r="K517" i="5"/>
  <c r="L517" i="5" s="1"/>
  <c r="M517" i="5" s="1"/>
  <c r="N517" i="5" s="1"/>
  <c r="R517" i="5" s="1"/>
  <c r="S517" i="5" s="1"/>
  <c r="K516" i="5"/>
  <c r="L516" i="5" s="1"/>
  <c r="M516" i="5" s="1"/>
  <c r="N516" i="5" s="1"/>
  <c r="R516" i="5" s="1"/>
  <c r="S516" i="5" s="1"/>
  <c r="K515" i="5"/>
  <c r="L515" i="5" s="1"/>
  <c r="M515" i="5" s="1"/>
  <c r="N515" i="5" s="1"/>
  <c r="R515" i="5" s="1"/>
  <c r="S515" i="5" s="1"/>
  <c r="K514" i="5"/>
  <c r="L514" i="5" s="1"/>
  <c r="M514" i="5" s="1"/>
  <c r="N514" i="5" s="1"/>
  <c r="R514" i="5" s="1"/>
  <c r="S514" i="5" s="1"/>
  <c r="K513" i="5"/>
  <c r="L513" i="5" s="1"/>
  <c r="M513" i="5" s="1"/>
  <c r="N513" i="5" s="1"/>
  <c r="R513" i="5" s="1"/>
  <c r="S513" i="5" s="1"/>
  <c r="K512" i="5"/>
  <c r="L512" i="5" s="1"/>
  <c r="M512" i="5" s="1"/>
  <c r="N512" i="5" s="1"/>
  <c r="R512" i="5" s="1"/>
  <c r="S512" i="5" s="1"/>
  <c r="K511" i="5"/>
  <c r="L511" i="5" s="1"/>
  <c r="M511" i="5" s="1"/>
  <c r="N511" i="5" s="1"/>
  <c r="R511" i="5" s="1"/>
  <c r="S511" i="5" s="1"/>
  <c r="K510" i="5"/>
  <c r="L510" i="5" s="1"/>
  <c r="M510" i="5" s="1"/>
  <c r="N510" i="5" s="1"/>
  <c r="R510" i="5" s="1"/>
  <c r="S510" i="5" s="1"/>
  <c r="K509" i="5"/>
  <c r="L509" i="5" s="1"/>
  <c r="M509" i="5" s="1"/>
  <c r="N509" i="5" s="1"/>
  <c r="R509" i="5" s="1"/>
  <c r="S509" i="5" s="1"/>
  <c r="K508" i="5"/>
  <c r="L508" i="5" s="1"/>
  <c r="M508" i="5" s="1"/>
  <c r="N508" i="5" s="1"/>
  <c r="R508" i="5" s="1"/>
  <c r="S508" i="5" s="1"/>
  <c r="K507" i="5"/>
  <c r="L507" i="5" s="1"/>
  <c r="M507" i="5" s="1"/>
  <c r="N507" i="5" s="1"/>
  <c r="R507" i="5" s="1"/>
  <c r="S507" i="5" s="1"/>
  <c r="K506" i="5"/>
  <c r="L506" i="5" s="1"/>
  <c r="M506" i="5" s="1"/>
  <c r="N506" i="5" s="1"/>
  <c r="R506" i="5" s="1"/>
  <c r="S506" i="5" s="1"/>
  <c r="K505" i="5"/>
  <c r="L505" i="5" s="1"/>
  <c r="M505" i="5" s="1"/>
  <c r="N505" i="5" s="1"/>
  <c r="R505" i="5" s="1"/>
  <c r="S505" i="5" s="1"/>
  <c r="K504" i="5"/>
  <c r="L504" i="5" s="1"/>
  <c r="M504" i="5" s="1"/>
  <c r="N504" i="5" s="1"/>
  <c r="R504" i="5" s="1"/>
  <c r="S504" i="5" s="1"/>
  <c r="K503" i="5"/>
  <c r="L503" i="5" s="1"/>
  <c r="M503" i="5" s="1"/>
  <c r="N503" i="5" s="1"/>
  <c r="R503" i="5" s="1"/>
  <c r="S503" i="5" s="1"/>
  <c r="K502" i="5"/>
  <c r="L502" i="5" s="1"/>
  <c r="M502" i="5" s="1"/>
  <c r="N502" i="5" s="1"/>
  <c r="R502" i="5" s="1"/>
  <c r="S502" i="5" s="1"/>
  <c r="K501" i="5"/>
  <c r="L501" i="5" s="1"/>
  <c r="M501" i="5" s="1"/>
  <c r="N501" i="5" s="1"/>
  <c r="R501" i="5" s="1"/>
  <c r="S501" i="5" s="1"/>
  <c r="K500" i="5"/>
  <c r="L500" i="5" s="1"/>
  <c r="M500" i="5" s="1"/>
  <c r="N500" i="5" s="1"/>
  <c r="R500" i="5" s="1"/>
  <c r="S500" i="5" s="1"/>
  <c r="K499" i="5"/>
  <c r="L499" i="5" s="1"/>
  <c r="M499" i="5" s="1"/>
  <c r="N499" i="5" s="1"/>
  <c r="R499" i="5" s="1"/>
  <c r="S499" i="5" s="1"/>
  <c r="K498" i="5"/>
  <c r="L498" i="5" s="1"/>
  <c r="M498" i="5" s="1"/>
  <c r="N498" i="5" s="1"/>
  <c r="R498" i="5" s="1"/>
  <c r="S498" i="5" s="1"/>
  <c r="K497" i="5"/>
  <c r="L497" i="5" s="1"/>
  <c r="M497" i="5" s="1"/>
  <c r="N497" i="5" s="1"/>
  <c r="R497" i="5" s="1"/>
  <c r="S497" i="5" s="1"/>
  <c r="K496" i="5"/>
  <c r="L496" i="5" s="1"/>
  <c r="M496" i="5" s="1"/>
  <c r="N496" i="5" s="1"/>
  <c r="R496" i="5" s="1"/>
  <c r="S496" i="5" s="1"/>
  <c r="K495" i="5"/>
  <c r="L495" i="5" s="1"/>
  <c r="M495" i="5" s="1"/>
  <c r="N495" i="5" s="1"/>
  <c r="R495" i="5" s="1"/>
  <c r="S495" i="5" s="1"/>
  <c r="K494" i="5"/>
  <c r="L494" i="5" s="1"/>
  <c r="M494" i="5" s="1"/>
  <c r="N494" i="5" s="1"/>
  <c r="R494" i="5" s="1"/>
  <c r="S494" i="5" s="1"/>
  <c r="K493" i="5"/>
  <c r="L493" i="5" s="1"/>
  <c r="M493" i="5" s="1"/>
  <c r="N493" i="5" s="1"/>
  <c r="R493" i="5" s="1"/>
  <c r="S493" i="5" s="1"/>
  <c r="K492" i="5"/>
  <c r="L492" i="5" s="1"/>
  <c r="M492" i="5" s="1"/>
  <c r="N492" i="5" s="1"/>
  <c r="R492" i="5" s="1"/>
  <c r="S492" i="5" s="1"/>
  <c r="K491" i="5"/>
  <c r="L491" i="5" s="1"/>
  <c r="M491" i="5" s="1"/>
  <c r="N491" i="5" s="1"/>
  <c r="R491" i="5" s="1"/>
  <c r="S491" i="5" s="1"/>
  <c r="K490" i="5"/>
  <c r="L490" i="5" s="1"/>
  <c r="M490" i="5" s="1"/>
  <c r="N490" i="5" s="1"/>
  <c r="R490" i="5" s="1"/>
  <c r="S490" i="5" s="1"/>
  <c r="K489" i="5"/>
  <c r="L489" i="5" s="1"/>
  <c r="M489" i="5" s="1"/>
  <c r="N489" i="5" s="1"/>
  <c r="R489" i="5" s="1"/>
  <c r="S489" i="5" s="1"/>
  <c r="K488" i="5"/>
  <c r="L488" i="5" s="1"/>
  <c r="M488" i="5" s="1"/>
  <c r="N488" i="5" s="1"/>
  <c r="R488" i="5" s="1"/>
  <c r="S488" i="5" s="1"/>
  <c r="K487" i="5"/>
  <c r="L487" i="5" s="1"/>
  <c r="M487" i="5" s="1"/>
  <c r="N487" i="5" s="1"/>
  <c r="R487" i="5" s="1"/>
  <c r="S487" i="5" s="1"/>
  <c r="K486" i="5"/>
  <c r="L486" i="5" s="1"/>
  <c r="M486" i="5" s="1"/>
  <c r="N486" i="5" s="1"/>
  <c r="R486" i="5" s="1"/>
  <c r="S486" i="5" s="1"/>
  <c r="K485" i="5"/>
  <c r="L485" i="5" s="1"/>
  <c r="M485" i="5" s="1"/>
  <c r="N485" i="5" s="1"/>
  <c r="R485" i="5" s="1"/>
  <c r="S485" i="5" s="1"/>
  <c r="K484" i="5"/>
  <c r="L484" i="5" s="1"/>
  <c r="M484" i="5" s="1"/>
  <c r="N484" i="5" s="1"/>
  <c r="R484" i="5" s="1"/>
  <c r="S484" i="5" s="1"/>
  <c r="K483" i="5"/>
  <c r="L483" i="5" s="1"/>
  <c r="M483" i="5" s="1"/>
  <c r="N483" i="5" s="1"/>
  <c r="R483" i="5" s="1"/>
  <c r="S483" i="5" s="1"/>
  <c r="K482" i="5"/>
  <c r="L482" i="5" s="1"/>
  <c r="M482" i="5" s="1"/>
  <c r="N482" i="5" s="1"/>
  <c r="R482" i="5" s="1"/>
  <c r="S482" i="5" s="1"/>
  <c r="K481" i="5"/>
  <c r="L481" i="5" s="1"/>
  <c r="M481" i="5" s="1"/>
  <c r="N481" i="5" s="1"/>
  <c r="R481" i="5" s="1"/>
  <c r="S481" i="5" s="1"/>
  <c r="K480" i="5"/>
  <c r="L480" i="5" s="1"/>
  <c r="M480" i="5" s="1"/>
  <c r="N480" i="5" s="1"/>
  <c r="R480" i="5" s="1"/>
  <c r="S480" i="5" s="1"/>
  <c r="K479" i="5"/>
  <c r="L479" i="5" s="1"/>
  <c r="M479" i="5" s="1"/>
  <c r="N479" i="5" s="1"/>
  <c r="R479" i="5" s="1"/>
  <c r="S479" i="5" s="1"/>
  <c r="K478" i="5"/>
  <c r="L478" i="5" s="1"/>
  <c r="M478" i="5" s="1"/>
  <c r="N478" i="5" s="1"/>
  <c r="R478" i="5" s="1"/>
  <c r="S478" i="5" s="1"/>
  <c r="K477" i="5"/>
  <c r="L477" i="5" s="1"/>
  <c r="M477" i="5" s="1"/>
  <c r="N477" i="5" s="1"/>
  <c r="R477" i="5" s="1"/>
  <c r="S477" i="5" s="1"/>
  <c r="K476" i="5"/>
  <c r="L476" i="5" s="1"/>
  <c r="M476" i="5" s="1"/>
  <c r="N476" i="5" s="1"/>
  <c r="R476" i="5" s="1"/>
  <c r="S476" i="5" s="1"/>
  <c r="K475" i="5"/>
  <c r="L475" i="5" s="1"/>
  <c r="M475" i="5" s="1"/>
  <c r="N475" i="5" s="1"/>
  <c r="R475" i="5" s="1"/>
  <c r="S475" i="5" s="1"/>
  <c r="K474" i="5"/>
  <c r="L474" i="5" s="1"/>
  <c r="M474" i="5" s="1"/>
  <c r="N474" i="5" s="1"/>
  <c r="R474" i="5" s="1"/>
  <c r="S474" i="5" s="1"/>
  <c r="H369" i="6" l="1"/>
  <c r="C6" i="8" s="1"/>
  <c r="C8" i="8" s="1"/>
  <c r="K163" i="6"/>
  <c r="L163" i="6" s="1"/>
  <c r="M163" i="6" s="1"/>
  <c r="N163" i="6" s="1"/>
  <c r="R163" i="6" s="1"/>
  <c r="S163" i="6" s="1"/>
  <c r="K162" i="6"/>
  <c r="L162" i="6" s="1"/>
  <c r="M162" i="6" s="1"/>
  <c r="N162" i="6" s="1"/>
  <c r="R162" i="6" s="1"/>
  <c r="S162" i="6" s="1"/>
  <c r="K161" i="6"/>
  <c r="L161" i="6" s="1"/>
  <c r="M161" i="6" s="1"/>
  <c r="N161" i="6" s="1"/>
  <c r="R161" i="6" s="1"/>
  <c r="S161" i="6" s="1"/>
  <c r="K160" i="6"/>
  <c r="L160" i="6" s="1"/>
  <c r="M160" i="6" s="1"/>
  <c r="N160" i="6" s="1"/>
  <c r="R160" i="6" s="1"/>
  <c r="S160" i="6" s="1"/>
  <c r="K159" i="6"/>
  <c r="L159" i="6" s="1"/>
  <c r="M159" i="6" s="1"/>
  <c r="N159" i="6" s="1"/>
  <c r="R159" i="6" s="1"/>
  <c r="S159" i="6" s="1"/>
  <c r="K158" i="6"/>
  <c r="L158" i="6" s="1"/>
  <c r="M158" i="6" s="1"/>
  <c r="N158" i="6" s="1"/>
  <c r="R158" i="6" s="1"/>
  <c r="S158" i="6" s="1"/>
  <c r="K157" i="6"/>
  <c r="L157" i="6" s="1"/>
  <c r="M157" i="6" s="1"/>
  <c r="N157" i="6" s="1"/>
  <c r="R157" i="6" s="1"/>
  <c r="S157" i="6" s="1"/>
  <c r="K156" i="6"/>
  <c r="L156" i="6" s="1"/>
  <c r="M156" i="6" s="1"/>
  <c r="N156" i="6" s="1"/>
  <c r="R156" i="6" s="1"/>
  <c r="S156" i="6" s="1"/>
  <c r="K155" i="6"/>
  <c r="L155" i="6" s="1"/>
  <c r="M155" i="6" s="1"/>
  <c r="N155" i="6" s="1"/>
  <c r="R155" i="6" s="1"/>
  <c r="S155" i="6" s="1"/>
  <c r="K154" i="6"/>
  <c r="L154" i="6" s="1"/>
  <c r="M154" i="6" s="1"/>
  <c r="N154" i="6" s="1"/>
  <c r="R154" i="6" s="1"/>
  <c r="S154" i="6" s="1"/>
  <c r="K153" i="6"/>
  <c r="L153" i="6" s="1"/>
  <c r="M153" i="6" s="1"/>
  <c r="N153" i="6" s="1"/>
  <c r="R153" i="6" s="1"/>
  <c r="S153" i="6" s="1"/>
  <c r="K152" i="6"/>
  <c r="L152" i="6" s="1"/>
  <c r="M152" i="6" s="1"/>
  <c r="N152" i="6" s="1"/>
  <c r="R152" i="6" s="1"/>
  <c r="S152" i="6" s="1"/>
  <c r="K151" i="6"/>
  <c r="L151" i="6" s="1"/>
  <c r="M151" i="6" s="1"/>
  <c r="N151" i="6" s="1"/>
  <c r="R151" i="6" s="1"/>
  <c r="S151" i="6" s="1"/>
  <c r="K150" i="6"/>
  <c r="L150" i="6" s="1"/>
  <c r="M150" i="6" s="1"/>
  <c r="N150" i="6" s="1"/>
  <c r="R150" i="6" s="1"/>
  <c r="S150" i="6" s="1"/>
  <c r="K149" i="6"/>
  <c r="L149" i="6" s="1"/>
  <c r="M149" i="6" s="1"/>
  <c r="N149" i="6" s="1"/>
  <c r="R149" i="6" s="1"/>
  <c r="S149" i="6" s="1"/>
  <c r="K148" i="6"/>
  <c r="L148" i="6" s="1"/>
  <c r="M148" i="6" s="1"/>
  <c r="N148" i="6" s="1"/>
  <c r="R148" i="6" s="1"/>
  <c r="S148" i="6" s="1"/>
  <c r="K147" i="6"/>
  <c r="L147" i="6" s="1"/>
  <c r="M147" i="6" s="1"/>
  <c r="N147" i="6" s="1"/>
  <c r="R147" i="6" s="1"/>
  <c r="S147" i="6" s="1"/>
  <c r="K285" i="5"/>
  <c r="L285" i="5" s="1"/>
  <c r="M285" i="5" s="1"/>
  <c r="N285" i="5" s="1"/>
  <c r="R285" i="5" s="1"/>
  <c r="S285" i="5" s="1"/>
  <c r="K284" i="5"/>
  <c r="L284" i="5" s="1"/>
  <c r="M284" i="5" s="1"/>
  <c r="N284" i="5" s="1"/>
  <c r="R284" i="5" s="1"/>
  <c r="S284" i="5" s="1"/>
  <c r="K283" i="5"/>
  <c r="L283" i="5" s="1"/>
  <c r="M283" i="5" s="1"/>
  <c r="N283" i="5" s="1"/>
  <c r="R283" i="5" s="1"/>
  <c r="S283" i="5" s="1"/>
  <c r="K282" i="5"/>
  <c r="L282" i="5" s="1"/>
  <c r="M282" i="5" s="1"/>
  <c r="N282" i="5" s="1"/>
  <c r="R282" i="5" s="1"/>
  <c r="S282" i="5" s="1"/>
  <c r="K281" i="5"/>
  <c r="L281" i="5" s="1"/>
  <c r="M281" i="5" s="1"/>
  <c r="N281" i="5" s="1"/>
  <c r="R281" i="5" s="1"/>
  <c r="S281" i="5" s="1"/>
  <c r="K280" i="5"/>
  <c r="L280" i="5" s="1"/>
  <c r="M280" i="5" s="1"/>
  <c r="N280" i="5" s="1"/>
  <c r="R280" i="5" s="1"/>
  <c r="S280" i="5" s="1"/>
  <c r="K279" i="5"/>
  <c r="L279" i="5" s="1"/>
  <c r="M279" i="5" s="1"/>
  <c r="N279" i="5" s="1"/>
  <c r="R279" i="5" s="1"/>
  <c r="S279" i="5" s="1"/>
  <c r="K278" i="5"/>
  <c r="L278" i="5" s="1"/>
  <c r="M278" i="5" s="1"/>
  <c r="N278" i="5" s="1"/>
  <c r="R278" i="5" s="1"/>
  <c r="S278" i="5" s="1"/>
  <c r="K277" i="5"/>
  <c r="L277" i="5" s="1"/>
  <c r="M277" i="5" s="1"/>
  <c r="N277" i="5" s="1"/>
  <c r="R277" i="5" s="1"/>
  <c r="S277" i="5" s="1"/>
  <c r="K276" i="5"/>
  <c r="L276" i="5" s="1"/>
  <c r="M276" i="5" s="1"/>
  <c r="N276" i="5" s="1"/>
  <c r="R276" i="5" s="1"/>
  <c r="S276" i="5" s="1"/>
  <c r="K275" i="5"/>
  <c r="L275" i="5" s="1"/>
  <c r="M275" i="5" s="1"/>
  <c r="N275" i="5" s="1"/>
  <c r="R275" i="5" s="1"/>
  <c r="S275" i="5" s="1"/>
  <c r="K274" i="5"/>
  <c r="L274" i="5" s="1"/>
  <c r="M274" i="5" s="1"/>
  <c r="N274" i="5" s="1"/>
  <c r="R274" i="5" s="1"/>
  <c r="S274" i="5" s="1"/>
  <c r="K273" i="5"/>
  <c r="L273" i="5" s="1"/>
  <c r="M273" i="5" s="1"/>
  <c r="N273" i="5" s="1"/>
  <c r="R273" i="5" s="1"/>
  <c r="S273" i="5" s="1"/>
  <c r="K272" i="5"/>
  <c r="L272" i="5" s="1"/>
  <c r="M272" i="5" s="1"/>
  <c r="N272" i="5" s="1"/>
  <c r="R272" i="5" s="1"/>
  <c r="S272" i="5" s="1"/>
  <c r="K271" i="5"/>
  <c r="L271" i="5" s="1"/>
  <c r="M271" i="5" s="1"/>
  <c r="N271" i="5" s="1"/>
  <c r="R271" i="5" s="1"/>
  <c r="S271" i="5" s="1"/>
  <c r="K270" i="5"/>
  <c r="L270" i="5" s="1"/>
  <c r="M270" i="5" s="1"/>
  <c r="N270" i="5" s="1"/>
  <c r="R270" i="5" s="1"/>
  <c r="S270" i="5" s="1"/>
  <c r="K269" i="5"/>
  <c r="L269" i="5" s="1"/>
  <c r="M269" i="5" s="1"/>
  <c r="N269" i="5" s="1"/>
  <c r="R269" i="5" s="1"/>
  <c r="S269" i="5" s="1"/>
  <c r="K268" i="5"/>
  <c r="L268" i="5" s="1"/>
  <c r="M268" i="5" s="1"/>
  <c r="N268" i="5" s="1"/>
  <c r="R268" i="5" s="1"/>
  <c r="S268" i="5" s="1"/>
  <c r="K267" i="5"/>
  <c r="L267" i="5" s="1"/>
  <c r="M267" i="5" s="1"/>
  <c r="N267" i="5" s="1"/>
  <c r="R267" i="5" s="1"/>
  <c r="S267" i="5" s="1"/>
  <c r="K266" i="5"/>
  <c r="L266" i="5" s="1"/>
  <c r="M266" i="5" s="1"/>
  <c r="N266" i="5" s="1"/>
  <c r="R266" i="5" s="1"/>
  <c r="S266" i="5" s="1"/>
  <c r="K265" i="5"/>
  <c r="L265" i="5" s="1"/>
  <c r="M265" i="5" s="1"/>
  <c r="N265" i="5" s="1"/>
  <c r="R265" i="5" s="1"/>
  <c r="S265" i="5" s="1"/>
  <c r="K264" i="5"/>
  <c r="L264" i="5" s="1"/>
  <c r="M264" i="5" s="1"/>
  <c r="N264" i="5" s="1"/>
  <c r="R264" i="5" s="1"/>
  <c r="S264" i="5" s="1"/>
  <c r="K263" i="5"/>
  <c r="L263" i="5" s="1"/>
  <c r="M263" i="5" s="1"/>
  <c r="N263" i="5" s="1"/>
  <c r="R263" i="5" s="1"/>
  <c r="S263" i="5" s="1"/>
  <c r="K262" i="5"/>
  <c r="L262" i="5" s="1"/>
  <c r="M262" i="5" s="1"/>
  <c r="N262" i="5" s="1"/>
  <c r="R262" i="5" s="1"/>
  <c r="S262" i="5" s="1"/>
  <c r="K261" i="5"/>
  <c r="L261" i="5" s="1"/>
  <c r="M261" i="5" s="1"/>
  <c r="N261" i="5" s="1"/>
  <c r="R261" i="5" s="1"/>
  <c r="S261" i="5" s="1"/>
  <c r="K260" i="5"/>
  <c r="L260" i="5" s="1"/>
  <c r="M260" i="5" s="1"/>
  <c r="N260" i="5" s="1"/>
  <c r="R260" i="5" s="1"/>
  <c r="S260" i="5" s="1"/>
  <c r="K259" i="5"/>
  <c r="L259" i="5" s="1"/>
  <c r="M259" i="5" s="1"/>
  <c r="N259" i="5" s="1"/>
  <c r="R259" i="5" s="1"/>
  <c r="S259" i="5" s="1"/>
  <c r="K258" i="5"/>
  <c r="L258" i="5" s="1"/>
  <c r="M258" i="5" s="1"/>
  <c r="N258" i="5" s="1"/>
  <c r="R258" i="5" s="1"/>
  <c r="S258" i="5" s="1"/>
  <c r="K257" i="5"/>
  <c r="L257" i="5" s="1"/>
  <c r="M257" i="5" s="1"/>
  <c r="N257" i="5" s="1"/>
  <c r="R257" i="5" s="1"/>
  <c r="S257" i="5" s="1"/>
  <c r="K256" i="5"/>
  <c r="L256" i="5" s="1"/>
  <c r="M256" i="5" s="1"/>
  <c r="N256" i="5" s="1"/>
  <c r="R256" i="5" s="1"/>
  <c r="S256" i="5" s="1"/>
  <c r="K255" i="5"/>
  <c r="L255" i="5" s="1"/>
  <c r="M255" i="5" s="1"/>
  <c r="N255" i="5" s="1"/>
  <c r="R255" i="5" s="1"/>
  <c r="S255" i="5" s="1"/>
  <c r="K254" i="5"/>
  <c r="L254" i="5" s="1"/>
  <c r="M254" i="5" s="1"/>
  <c r="N254" i="5" s="1"/>
  <c r="R254" i="5" s="1"/>
  <c r="S254" i="5" s="1"/>
  <c r="K253" i="5"/>
  <c r="L253" i="5" s="1"/>
  <c r="M253" i="5" s="1"/>
  <c r="N253" i="5" s="1"/>
  <c r="R253" i="5" s="1"/>
  <c r="S253" i="5" s="1"/>
  <c r="K252" i="5"/>
  <c r="L252" i="5" s="1"/>
  <c r="M252" i="5" s="1"/>
  <c r="N252" i="5" s="1"/>
  <c r="R252" i="5" s="1"/>
  <c r="S252" i="5" s="1"/>
  <c r="K251" i="5"/>
  <c r="L251" i="5" s="1"/>
  <c r="M251" i="5" s="1"/>
  <c r="N251" i="5" s="1"/>
  <c r="R251" i="5" s="1"/>
  <c r="S251" i="5" s="1"/>
  <c r="K250" i="5"/>
  <c r="L250" i="5" s="1"/>
  <c r="M250" i="5" s="1"/>
  <c r="N250" i="5" s="1"/>
  <c r="R250" i="5" s="1"/>
  <c r="S250" i="5" s="1"/>
  <c r="K249" i="5"/>
  <c r="L249" i="5" s="1"/>
  <c r="M249" i="5" s="1"/>
  <c r="N249" i="5" s="1"/>
  <c r="R249" i="5" s="1"/>
  <c r="S249" i="5" s="1"/>
  <c r="K248" i="5"/>
  <c r="L248" i="5" s="1"/>
  <c r="M248" i="5" s="1"/>
  <c r="N248" i="5" s="1"/>
  <c r="R248" i="5" s="1"/>
  <c r="S248" i="5" s="1"/>
  <c r="K106" i="4"/>
  <c r="L106" i="4" s="1"/>
  <c r="M106" i="4" s="1"/>
  <c r="N106" i="4" s="1"/>
  <c r="O106" i="4" s="1"/>
  <c r="P106" i="4" s="1"/>
  <c r="Q106" i="4" s="1"/>
  <c r="R106" i="4" s="1"/>
  <c r="S106" i="4" s="1"/>
  <c r="K105" i="4"/>
  <c r="L105" i="4" s="1"/>
  <c r="M105" i="4" s="1"/>
  <c r="N105" i="4" s="1"/>
  <c r="O105" i="4" s="1"/>
  <c r="P105" i="4" s="1"/>
  <c r="Q105" i="4" s="1"/>
  <c r="R105" i="4" s="1"/>
  <c r="S105" i="4" s="1"/>
  <c r="K104" i="4"/>
  <c r="L104" i="4" s="1"/>
  <c r="M104" i="4" s="1"/>
  <c r="N104" i="4" s="1"/>
  <c r="O104" i="4" s="1"/>
  <c r="P104" i="4" s="1"/>
  <c r="Q104" i="4" s="1"/>
  <c r="R104" i="4" s="1"/>
  <c r="S104" i="4" s="1"/>
  <c r="K103" i="4"/>
  <c r="L103" i="4" s="1"/>
  <c r="M103" i="4" s="1"/>
  <c r="N103" i="4" s="1"/>
  <c r="O103" i="4" s="1"/>
  <c r="P103" i="4" s="1"/>
  <c r="Q103" i="4" s="1"/>
  <c r="R103" i="4" s="1"/>
  <c r="S103" i="4" s="1"/>
  <c r="K102" i="4"/>
  <c r="L102" i="4" s="1"/>
  <c r="M102" i="4" s="1"/>
  <c r="N102" i="4" s="1"/>
  <c r="O102" i="4" s="1"/>
  <c r="P102" i="4" s="1"/>
  <c r="Q102" i="4" s="1"/>
  <c r="R102" i="4" s="1"/>
  <c r="S102" i="4" s="1"/>
  <c r="K101" i="4"/>
  <c r="L101" i="4" s="1"/>
  <c r="M101" i="4" s="1"/>
  <c r="N101" i="4" s="1"/>
  <c r="O101" i="4" s="1"/>
  <c r="P101" i="4" s="1"/>
  <c r="Q101" i="4" s="1"/>
  <c r="R101" i="4" s="1"/>
  <c r="S101" i="4" s="1"/>
  <c r="K100" i="4"/>
  <c r="L100" i="4" s="1"/>
  <c r="M100" i="4" s="1"/>
  <c r="N100" i="4" s="1"/>
  <c r="O100" i="4" s="1"/>
  <c r="P100" i="4" s="1"/>
  <c r="Q100" i="4" s="1"/>
  <c r="R100" i="4" s="1"/>
  <c r="S100" i="4" s="1"/>
  <c r="K99" i="4"/>
  <c r="L99" i="4" s="1"/>
  <c r="M99" i="4" s="1"/>
  <c r="N99" i="4" s="1"/>
  <c r="O99" i="4" s="1"/>
  <c r="P99" i="4" s="1"/>
  <c r="Q99" i="4" s="1"/>
  <c r="R99" i="4" s="1"/>
  <c r="S99" i="4" s="1"/>
  <c r="K98" i="4"/>
  <c r="L98" i="4" s="1"/>
  <c r="M98" i="4" s="1"/>
  <c r="N98" i="4" s="1"/>
  <c r="O98" i="4" s="1"/>
  <c r="P98" i="4" s="1"/>
  <c r="Q98" i="4" s="1"/>
  <c r="R98" i="4" s="1"/>
  <c r="S98" i="4" s="1"/>
  <c r="K97" i="4"/>
  <c r="L97" i="4" s="1"/>
  <c r="M97" i="4" s="1"/>
  <c r="N97" i="4" s="1"/>
  <c r="O97" i="4" s="1"/>
  <c r="P97" i="4" s="1"/>
  <c r="Q97" i="4" s="1"/>
  <c r="R97" i="4" s="1"/>
  <c r="S97" i="4" s="1"/>
  <c r="K96" i="4"/>
  <c r="L96" i="4" s="1"/>
  <c r="M96" i="4" s="1"/>
  <c r="N96" i="4" s="1"/>
  <c r="O96" i="4" s="1"/>
  <c r="P96" i="4" s="1"/>
  <c r="Q96" i="4" s="1"/>
  <c r="R96" i="4" s="1"/>
  <c r="S96" i="4" s="1"/>
  <c r="K95" i="4"/>
  <c r="L95" i="4" s="1"/>
  <c r="M95" i="4" s="1"/>
  <c r="N95" i="4" s="1"/>
  <c r="O95" i="4" s="1"/>
  <c r="P95" i="4" s="1"/>
  <c r="Q95" i="4" s="1"/>
  <c r="R95" i="4" s="1"/>
  <c r="S95" i="4" s="1"/>
  <c r="K94" i="4"/>
  <c r="L94" i="4" s="1"/>
  <c r="M94" i="4" s="1"/>
  <c r="N94" i="4" s="1"/>
  <c r="R94" i="4" s="1"/>
  <c r="S94" i="4" s="1"/>
  <c r="K93" i="4"/>
  <c r="L93" i="4" s="1"/>
  <c r="M93" i="4" s="1"/>
  <c r="N93" i="4" s="1"/>
  <c r="O93" i="4" s="1"/>
  <c r="P93" i="4" s="1"/>
  <c r="Q93" i="4" s="1"/>
  <c r="R93" i="4" s="1"/>
  <c r="S93" i="4" s="1"/>
  <c r="S138" i="6" l="1"/>
  <c r="K138" i="6"/>
  <c r="L138" i="6" s="1"/>
  <c r="M138" i="6" s="1"/>
  <c r="N138" i="6" s="1"/>
  <c r="R138" i="6" s="1"/>
  <c r="K137" i="6"/>
  <c r="L137" i="6" s="1"/>
  <c r="M137" i="6" s="1"/>
  <c r="N137" i="6" s="1"/>
  <c r="R137" i="6" s="1"/>
  <c r="S137" i="6" s="1"/>
  <c r="K136" i="6"/>
  <c r="L136" i="6" s="1"/>
  <c r="M136" i="6" s="1"/>
  <c r="N136" i="6" s="1"/>
  <c r="R136" i="6" s="1"/>
  <c r="S136" i="6" s="1"/>
  <c r="K135" i="6"/>
  <c r="L135" i="6" s="1"/>
  <c r="M135" i="6" s="1"/>
  <c r="N135" i="6" s="1"/>
  <c r="R135" i="6" s="1"/>
  <c r="S135" i="6" s="1"/>
  <c r="K134" i="6"/>
  <c r="L134" i="6" s="1"/>
  <c r="M134" i="6" s="1"/>
  <c r="N134" i="6" s="1"/>
  <c r="R134" i="6" s="1"/>
  <c r="S134" i="6" s="1"/>
  <c r="S133" i="6"/>
  <c r="K133" i="6"/>
  <c r="L133" i="6" s="1"/>
  <c r="M133" i="6" s="1"/>
  <c r="N133" i="6" s="1"/>
  <c r="R133" i="6" s="1"/>
  <c r="K132" i="6"/>
  <c r="L132" i="6" s="1"/>
  <c r="M132" i="6" s="1"/>
  <c r="N132" i="6" s="1"/>
  <c r="R132" i="6" s="1"/>
  <c r="S132" i="6" s="1"/>
  <c r="K131" i="6"/>
  <c r="L131" i="6" s="1"/>
  <c r="M131" i="6" s="1"/>
  <c r="N131" i="6" s="1"/>
  <c r="R131" i="6" s="1"/>
  <c r="S131" i="6" s="1"/>
  <c r="K130" i="6"/>
  <c r="L130" i="6" s="1"/>
  <c r="M130" i="6" s="1"/>
  <c r="N130" i="6" s="1"/>
  <c r="R130" i="6" s="1"/>
  <c r="S130" i="6" s="1"/>
  <c r="K129" i="6"/>
  <c r="L129" i="6" s="1"/>
  <c r="M129" i="6" s="1"/>
  <c r="N129" i="6" s="1"/>
  <c r="R129" i="6" s="1"/>
  <c r="S129" i="6" s="1"/>
  <c r="K128" i="6"/>
  <c r="L128" i="6" s="1"/>
  <c r="M128" i="6" s="1"/>
  <c r="N128" i="6" s="1"/>
  <c r="R128" i="6" s="1"/>
  <c r="S128" i="6" s="1"/>
  <c r="K127" i="6"/>
  <c r="L127" i="6" s="1"/>
  <c r="M127" i="6" s="1"/>
  <c r="N127" i="6" s="1"/>
  <c r="R127" i="6" s="1"/>
  <c r="S127" i="6" s="1"/>
  <c r="K126" i="6"/>
  <c r="L126" i="6" s="1"/>
  <c r="M126" i="6" s="1"/>
  <c r="N126" i="6" s="1"/>
  <c r="R126" i="6" s="1"/>
  <c r="S126" i="6" s="1"/>
  <c r="K121" i="6" l="1"/>
  <c r="L121" i="6" s="1"/>
  <c r="M121" i="6" s="1"/>
  <c r="N121" i="6" s="1"/>
  <c r="R121" i="6" s="1"/>
  <c r="S121" i="6" s="1"/>
  <c r="K120" i="6"/>
  <c r="L120" i="6" s="1"/>
  <c r="M120" i="6" s="1"/>
  <c r="N120" i="6" s="1"/>
  <c r="R120" i="6" s="1"/>
  <c r="S120" i="6" s="1"/>
  <c r="K119" i="6"/>
  <c r="L119" i="6" s="1"/>
  <c r="M119" i="6" s="1"/>
  <c r="N119" i="6" s="1"/>
  <c r="R119" i="6" s="1"/>
  <c r="S119" i="6" s="1"/>
  <c r="K118" i="6"/>
  <c r="L118" i="6" s="1"/>
  <c r="M118" i="6" s="1"/>
  <c r="N118" i="6" s="1"/>
  <c r="R118" i="6" s="1"/>
  <c r="S118" i="6" s="1"/>
  <c r="K117" i="6"/>
  <c r="L117" i="6" s="1"/>
  <c r="M117" i="6" s="1"/>
  <c r="N117" i="6" s="1"/>
  <c r="R117" i="6" s="1"/>
  <c r="S117" i="6" s="1"/>
  <c r="K116" i="6"/>
  <c r="L116" i="6" s="1"/>
  <c r="M116" i="6" s="1"/>
  <c r="N116" i="6" s="1"/>
  <c r="R116" i="6" s="1"/>
  <c r="S116" i="6" s="1"/>
  <c r="K115" i="6"/>
  <c r="L115" i="6" s="1"/>
  <c r="M115" i="6" s="1"/>
  <c r="N115" i="6" s="1"/>
  <c r="R115" i="6" s="1"/>
  <c r="S115" i="6" s="1"/>
  <c r="K114" i="6"/>
  <c r="L114" i="6" s="1"/>
  <c r="M114" i="6" s="1"/>
  <c r="N114" i="6" s="1"/>
  <c r="R114" i="6" s="1"/>
  <c r="S114" i="6" s="1"/>
  <c r="K113" i="6"/>
  <c r="L113" i="6" s="1"/>
  <c r="M113" i="6" s="1"/>
  <c r="N113" i="6" s="1"/>
  <c r="R113" i="6" s="1"/>
  <c r="S113" i="6" s="1"/>
  <c r="K112" i="6"/>
  <c r="L112" i="6" s="1"/>
  <c r="M112" i="6" s="1"/>
  <c r="N112" i="6" s="1"/>
  <c r="R112" i="6" s="1"/>
  <c r="S112" i="6" s="1"/>
  <c r="K111" i="6"/>
  <c r="L111" i="6" s="1"/>
  <c r="M111" i="6" s="1"/>
  <c r="N111" i="6" s="1"/>
  <c r="R111" i="6" s="1"/>
  <c r="S111" i="6" s="1"/>
  <c r="K110" i="6"/>
  <c r="L110" i="6" s="1"/>
  <c r="M110" i="6" s="1"/>
  <c r="N110" i="6" s="1"/>
  <c r="R110" i="6" s="1"/>
  <c r="S110" i="6" s="1"/>
  <c r="K204" i="5"/>
  <c r="L204" i="5" s="1"/>
  <c r="M204" i="5" s="1"/>
  <c r="N204" i="5" s="1"/>
  <c r="R204" i="5" s="1"/>
  <c r="S204" i="5" s="1"/>
  <c r="K84" i="4"/>
  <c r="L84" i="4" s="1"/>
  <c r="M84" i="4" s="1"/>
  <c r="N84" i="4" s="1"/>
  <c r="O84" i="4" s="1"/>
  <c r="P84" i="4" s="1"/>
  <c r="Q84" i="4" s="1"/>
  <c r="R84" i="4" s="1"/>
  <c r="S84" i="4" s="1"/>
  <c r="K83" i="4"/>
  <c r="L83" i="4" s="1"/>
  <c r="M83" i="4" s="1"/>
  <c r="N83" i="4" s="1"/>
  <c r="O83" i="4" s="1"/>
  <c r="P83" i="4" s="1"/>
  <c r="Q83" i="4" s="1"/>
  <c r="R83" i="4" s="1"/>
  <c r="S83" i="4" s="1"/>
  <c r="K82" i="4"/>
  <c r="L82" i="4" s="1"/>
  <c r="M82" i="4" s="1"/>
  <c r="N82" i="4" s="1"/>
  <c r="O82" i="4" s="1"/>
  <c r="P82" i="4" s="1"/>
  <c r="Q82" i="4" s="1"/>
  <c r="R82" i="4" s="1"/>
  <c r="S82" i="4" s="1"/>
  <c r="K81" i="4"/>
  <c r="L81" i="4" s="1"/>
  <c r="M81" i="4" s="1"/>
  <c r="N81" i="4" s="1"/>
  <c r="O81" i="4" s="1"/>
  <c r="P81" i="4" s="1"/>
  <c r="Q81" i="4" s="1"/>
  <c r="R81" i="4" s="1"/>
  <c r="S81" i="4" s="1"/>
</calcChain>
</file>

<file path=xl/sharedStrings.xml><?xml version="1.0" encoding="utf-8"?>
<sst xmlns="http://schemas.openxmlformats.org/spreadsheetml/2006/main" count="16052" uniqueCount="4044">
  <si>
    <t>Review Type</t>
  </si>
  <si>
    <t>GO</t>
  </si>
  <si>
    <t>Prior</t>
  </si>
  <si>
    <t>CS</t>
  </si>
  <si>
    <t>CW</t>
  </si>
  <si>
    <t>Procurement Category Code</t>
  </si>
  <si>
    <t>NC</t>
  </si>
  <si>
    <t xml:space="preserve">RFP </t>
  </si>
  <si>
    <t xml:space="preserve">QCBS </t>
  </si>
  <si>
    <t>Goods</t>
  </si>
  <si>
    <t>Post</t>
  </si>
  <si>
    <t xml:space="preserve">RFB </t>
  </si>
  <si>
    <t xml:space="preserve">FBS </t>
  </si>
  <si>
    <t xml:space="preserve">RFQ </t>
  </si>
  <si>
    <t xml:space="preserve">LCS </t>
  </si>
  <si>
    <t>Consultant Services</t>
  </si>
  <si>
    <t xml:space="preserve">DIR </t>
  </si>
  <si>
    <t xml:space="preserve">QBS </t>
  </si>
  <si>
    <t xml:space="preserve">NC </t>
  </si>
  <si>
    <t>Non-Consulting Services</t>
  </si>
  <si>
    <t xml:space="preserve">UN </t>
  </si>
  <si>
    <t xml:space="preserve">CDS </t>
  </si>
  <si>
    <t xml:space="preserve">EA </t>
  </si>
  <si>
    <t xml:space="preserve">CDD </t>
  </si>
  <si>
    <t xml:space="preserve">INDV </t>
  </si>
  <si>
    <t>Procurement Method Definition</t>
  </si>
  <si>
    <t>IMP</t>
  </si>
  <si>
    <t xml:space="preserve">FCA </t>
  </si>
  <si>
    <t>Quality and Cost-Based Selection</t>
  </si>
  <si>
    <t>Request for Proposals</t>
  </si>
  <si>
    <t>COMM</t>
  </si>
  <si>
    <t xml:space="preserve">APA </t>
  </si>
  <si>
    <t xml:space="preserve">NPO </t>
  </si>
  <si>
    <t>Fixed Budget Selection</t>
  </si>
  <si>
    <t>Request for Bids</t>
  </si>
  <si>
    <t xml:space="preserve">PPP </t>
  </si>
  <si>
    <t>BANK</t>
  </si>
  <si>
    <t>Least Cost Selection</t>
  </si>
  <si>
    <t>Request for Quotations</t>
  </si>
  <si>
    <t xml:space="preserve">CP </t>
  </si>
  <si>
    <t xml:space="preserve">PRA </t>
  </si>
  <si>
    <t>Quality Based Selection</t>
  </si>
  <si>
    <t>Direct Selection</t>
  </si>
  <si>
    <t xml:space="preserve">CAPA </t>
  </si>
  <si>
    <t xml:space="preserve">CQS </t>
  </si>
  <si>
    <t>Consultant Qualification Selection</t>
  </si>
  <si>
    <t xml:space="preserve">CCP </t>
  </si>
  <si>
    <t>UN Agencies (Direct)</t>
  </si>
  <si>
    <t>Individual Consultant Selection</t>
  </si>
  <si>
    <t>Procurement Agents</t>
  </si>
  <si>
    <t>Force Account</t>
  </si>
  <si>
    <t>Public Private Partnerships</t>
  </si>
  <si>
    <t>Type of Competition Code</t>
  </si>
  <si>
    <t>OC</t>
  </si>
  <si>
    <t>LC</t>
  </si>
  <si>
    <t>DC</t>
  </si>
  <si>
    <t xml:space="preserve">Open Competition </t>
  </si>
  <si>
    <t xml:space="preserve">Limited Competition </t>
  </si>
  <si>
    <t xml:space="preserve">Direct Competition </t>
  </si>
  <si>
    <t xml:space="preserve">Type of Competition </t>
  </si>
  <si>
    <t xml:space="preserve">Invitation Date </t>
  </si>
  <si>
    <t xml:space="preserve">Opening Date </t>
  </si>
  <si>
    <t xml:space="preserve">Evaluation Date </t>
  </si>
  <si>
    <t xml:space="preserve">Approval Date </t>
  </si>
  <si>
    <t xml:space="preserve">Contract Vetting </t>
  </si>
  <si>
    <t xml:space="preserve">Contract Signing </t>
  </si>
  <si>
    <t xml:space="preserve">Request Submission Date  
</t>
  </si>
  <si>
    <t>INDV</t>
  </si>
  <si>
    <t xml:space="preserve">Combined Evaluation </t>
  </si>
  <si>
    <t>Opening of Financial Proposal</t>
  </si>
  <si>
    <t>Sourcing Category Code</t>
  </si>
  <si>
    <t>Sourcing Type of Competition</t>
  </si>
  <si>
    <t>Sourcing Category Definition</t>
  </si>
  <si>
    <t>Sourcing Method Definition</t>
  </si>
  <si>
    <t>Sourcing Method Code (GO)</t>
  </si>
  <si>
    <t>Sourcing Method Code (CS)</t>
  </si>
  <si>
    <t>Sourcing Method Code (NC)</t>
  </si>
  <si>
    <t>W</t>
  </si>
  <si>
    <t>Works</t>
  </si>
  <si>
    <t>Sourcing Method Code (W)</t>
  </si>
  <si>
    <t>Sourcing 
Method</t>
  </si>
  <si>
    <t xml:space="preserve">
Category - Sourcing </t>
  </si>
  <si>
    <t xml:space="preserve">Non-Consultancy Services </t>
  </si>
  <si>
    <t xml:space="preserve">Goods </t>
  </si>
  <si>
    <t xml:space="preserve">Works </t>
  </si>
  <si>
    <t>RFQ</t>
  </si>
  <si>
    <r>
      <rPr>
        <b/>
        <u/>
        <sz val="11"/>
        <color indexed="9"/>
        <rFont val="Arial"/>
        <family val="2"/>
      </rPr>
      <t>Reference No</t>
    </r>
    <r>
      <rPr>
        <b/>
        <sz val="11"/>
        <color indexed="9"/>
        <rFont val="Arial"/>
        <family val="2"/>
      </rPr>
      <t xml:space="preserve">. 
</t>
    </r>
  </si>
  <si>
    <r>
      <rPr>
        <b/>
        <u/>
        <sz val="11"/>
        <color indexed="9"/>
        <rFont val="Arial"/>
        <family val="2"/>
      </rPr>
      <t>Estimated Amount</t>
    </r>
    <r>
      <rPr>
        <b/>
        <sz val="11"/>
        <color indexed="9"/>
        <rFont val="Arial"/>
        <family val="2"/>
      </rPr>
      <t xml:space="preserve"> in US$
</t>
    </r>
  </si>
  <si>
    <r>
      <rPr>
        <b/>
        <u/>
        <sz val="11"/>
        <color indexed="9"/>
        <rFont val="Arial"/>
        <family val="2"/>
      </rPr>
      <t>Financed By</t>
    </r>
    <r>
      <rPr>
        <b/>
        <sz val="11"/>
        <color indexed="9"/>
        <rFont val="Arial"/>
        <family val="2"/>
      </rPr>
      <t xml:space="preserve">
</t>
    </r>
  </si>
  <si>
    <t>DIR</t>
  </si>
  <si>
    <t>Member States</t>
  </si>
  <si>
    <t>N/A</t>
  </si>
  <si>
    <t>AUC/ACDC/G/015</t>
  </si>
  <si>
    <t>AUC/ACDC/G/016</t>
  </si>
  <si>
    <t>AUC/ACDC/G/017</t>
  </si>
  <si>
    <t>AUC/ACDC/G/018</t>
  </si>
  <si>
    <t>AUC/ACDC/G/019</t>
  </si>
  <si>
    <t>AUC/ACDC/G/020</t>
  </si>
  <si>
    <t>AUC/ACDC/G/021</t>
  </si>
  <si>
    <t>AUC/ACDC/G/022</t>
  </si>
  <si>
    <t>AUC/ACDC/G/023</t>
  </si>
  <si>
    <t>RFB</t>
  </si>
  <si>
    <r>
      <rPr>
        <b/>
        <u/>
        <sz val="11"/>
        <color indexed="9"/>
        <rFont val="Arial"/>
        <family val="2"/>
      </rPr>
      <t>Description</t>
    </r>
    <r>
      <rPr>
        <b/>
        <sz val="11"/>
        <color indexed="9"/>
        <rFont val="Arial"/>
        <family val="2"/>
      </rPr>
      <t xml:space="preserve">
</t>
    </r>
  </si>
  <si>
    <t>Develop internal Africa CDC system for analysing, assessing risk, and reporting on public health events  - External Expertise - Project/short term Consultants - Project/short term Consultants</t>
  </si>
  <si>
    <t>AUC/ACDC/C/001</t>
  </si>
  <si>
    <t>IND</t>
  </si>
  <si>
    <t>Provide technical support for the implementation of antimicrobial-resistant bacteria. - External Expertise - Project/short term Consultants - Project/short term Consultants</t>
  </si>
  <si>
    <t>AUC/ACDC/C/002</t>
  </si>
  <si>
    <t>Provide technical Support to  Member States to strengthen event-based surveillance  - External Expertise - Project/short term Consultants</t>
  </si>
  <si>
    <t>AUC/ACDC/C/003</t>
  </si>
  <si>
    <t>Build capacity of  Member States through RCC on  laboratory information systems - External Expertise - Project/short term Consultants - Project/short term Consultants</t>
  </si>
  <si>
    <t>AUC/ACDC/C/004</t>
  </si>
  <si>
    <t>Partner</t>
  </si>
  <si>
    <t>Build capacity of Member States through RCC on  laboratory specimen transport systems - External Expertise - Project/short term Consultants - Project/short term Consultants</t>
  </si>
  <si>
    <t>AUC/ACDC/C/005</t>
  </si>
  <si>
    <t>Build capacity of Member States through RCC on laboratory quality management systems  - External Expertise - Project/short term Consultants - Project/short term Consultants</t>
  </si>
  <si>
    <t>AUC/ACDC/C/006</t>
  </si>
  <si>
    <t>Build capacity of Member States through Regional Collaborating Centers (RCC) on  laboratory policy and strategic plans - External Expertise - Project/short term Consultants - Project/short term Consultants</t>
  </si>
  <si>
    <t>AUC/ACDC/C/007</t>
  </si>
  <si>
    <t>Build capacity to Member States through RCC on  Bio-safety and Biosecurity for highly dangerous pathogens - External Expertise - Project/short term Consultants - Project/short term Consultants</t>
  </si>
  <si>
    <t>AUC/ACDC/C/008</t>
  </si>
  <si>
    <t>Build capacity to Member States through RCC on  laboratory equipment maintenance and certification - External Expertise - Project/short term Consultants - Project/short term Consultants</t>
  </si>
  <si>
    <t>AUC/ACDC/C/009</t>
  </si>
  <si>
    <t>Establish next generation sequencing for rapid disease detection and characterizations of outbreaks in Member States - External Expertise - Project/short term Consultants - Project/short term Consultants</t>
  </si>
  <si>
    <t>AUC/ACDC/C/010</t>
  </si>
  <si>
    <t>Assessment  and identification of logistics, supplies and stockpiling for surge capacity building in public health emergencies - External Expertise - Project/short term Consultants - Project/short term Consultants</t>
  </si>
  <si>
    <t>AUC/ACDC/C/011</t>
  </si>
  <si>
    <t>AUC/ACDC/C/012</t>
  </si>
  <si>
    <t>CDS</t>
  </si>
  <si>
    <t>Emergency procurement</t>
  </si>
  <si>
    <t>Establish and maintain operational roster of Emergence Response Teams (ERTs)/ AVoHC and work with other institutions in the continent   - External Expertise - Project/short term Consultants</t>
  </si>
  <si>
    <t>AUC/ACDC/C/013</t>
  </si>
  <si>
    <t>AUC/ACDC/C/014</t>
  </si>
  <si>
    <t>QBS</t>
  </si>
  <si>
    <t>AUC/ACDC/C/015</t>
  </si>
  <si>
    <t>AUC/ACDC/C/016</t>
  </si>
  <si>
    <t>AUC/ACDC/C/017</t>
  </si>
  <si>
    <t>Engage a consultant to design training programs and develop training materials for National Public Health Institutes (NPHIs) - External Expertise - Project/short term Consultants</t>
  </si>
  <si>
    <t>AUC/ACDC/C/018</t>
  </si>
  <si>
    <t>Provide capacity building for the establishment and strengthening  of National Public Health Institutes - External Expertise - Regular Honorarium - Regular Honorarium</t>
  </si>
  <si>
    <t>AUC/ACDC/C/019</t>
  </si>
  <si>
    <t>AUC/ACDC/C/020</t>
  </si>
  <si>
    <t>AUC/ACDC/C/021</t>
  </si>
  <si>
    <t>CQS</t>
  </si>
  <si>
    <t>AUC/ACDC/C/022</t>
  </si>
  <si>
    <t>Conduct immersion training on Extension for Community Healthcare Outcomes (ECHO) to Member States through Regional Collaborating Centres (RCC) - External Expertise - Project/short term Consultants</t>
  </si>
  <si>
    <t>AUC/ACDC/C/023</t>
  </si>
  <si>
    <t>Partner (USAID)</t>
  </si>
  <si>
    <t>Conduct, monitor and evaluate implementation of disease surveillance platform - External Expertise - Project/short term Consultants</t>
  </si>
  <si>
    <t>AUC/ACDC/C/024</t>
  </si>
  <si>
    <t>Engage Consultant to support calls, meetings, and communications regarding Africa CDC data and data exchange standards  - External Expertise - Project/short term Consultants</t>
  </si>
  <si>
    <t>AUC/ACDC/C/025</t>
  </si>
  <si>
    <r>
      <rPr>
        <b/>
        <u/>
        <sz val="10"/>
        <color indexed="9"/>
        <rFont val="Arial"/>
        <family val="2"/>
      </rPr>
      <t>Description</t>
    </r>
    <r>
      <rPr>
        <b/>
        <sz val="10"/>
        <color indexed="9"/>
        <rFont val="Arial"/>
        <family val="2"/>
      </rPr>
      <t xml:space="preserve">
</t>
    </r>
    <r>
      <rPr>
        <b/>
        <sz val="9"/>
        <color indexed="9"/>
        <rFont val="Arial"/>
        <family val="2"/>
      </rPr>
      <t>(Value cannot exceed 250 Characters)</t>
    </r>
    <r>
      <rPr>
        <b/>
        <sz val="10"/>
        <color indexed="9"/>
        <rFont val="Arial"/>
        <family val="2"/>
      </rPr>
      <t xml:space="preserve">
</t>
    </r>
  </si>
  <si>
    <r>
      <rPr>
        <b/>
        <u/>
        <sz val="10"/>
        <color indexed="9"/>
        <rFont val="Arial"/>
        <family val="2"/>
      </rPr>
      <t>Reference No</t>
    </r>
    <r>
      <rPr>
        <b/>
        <sz val="10"/>
        <color indexed="9"/>
        <rFont val="Arial"/>
        <family val="2"/>
      </rPr>
      <t xml:space="preserve">. 
</t>
    </r>
  </si>
  <si>
    <r>
      <rPr>
        <b/>
        <u/>
        <sz val="10"/>
        <color indexed="9"/>
        <rFont val="Arial"/>
        <family val="2"/>
      </rPr>
      <t>Estimated Amount</t>
    </r>
    <r>
      <rPr>
        <b/>
        <sz val="10"/>
        <color indexed="9"/>
        <rFont val="Arial"/>
        <family val="2"/>
      </rPr>
      <t xml:space="preserve"> in US$
</t>
    </r>
  </si>
  <si>
    <r>
      <rPr>
        <b/>
        <u/>
        <sz val="10"/>
        <color indexed="9"/>
        <rFont val="Arial"/>
        <family val="2"/>
      </rPr>
      <t>Financed By</t>
    </r>
    <r>
      <rPr>
        <b/>
        <sz val="10"/>
        <color indexed="9"/>
        <rFont val="Arial"/>
        <family val="2"/>
      </rPr>
      <t xml:space="preserve">
</t>
    </r>
  </si>
  <si>
    <t>AUC/ACDC/NC/001</t>
  </si>
  <si>
    <t>AUC/ACDC/NC/002</t>
  </si>
  <si>
    <t>AUC/ACDC/NC/005</t>
  </si>
  <si>
    <t>Organise continent wide meeting to review progress in Anti Microbial  Resistant Surveillance Network (AMRSNET) - Other Costs - Not Listed - Costs per Unit  - Communication (internet, printing, photocopying and interpretation)</t>
  </si>
  <si>
    <t>AUC/ACDC/NC/010</t>
  </si>
  <si>
    <t>AUC/ACDC/NC/011</t>
  </si>
  <si>
    <t>Organise training workshop on event-based surveillance  - Other Costs - Not Listed - Costs per Unit  - Conference stationaries</t>
  </si>
  <si>
    <t>AUC/ACDC/NC/013</t>
  </si>
  <si>
    <t>AUC/ACDC/NC/014</t>
  </si>
  <si>
    <t>AUC/ACDC/NC/015</t>
  </si>
  <si>
    <t>AUC/ACDC/NC/016</t>
  </si>
  <si>
    <t>Organise training workshop on event-based surveillance  - Conference Materials - Translation Equipment (UP to 200 Persons (charge per Person)</t>
  </si>
  <si>
    <t>AUC/ACDC/NC/017</t>
  </si>
  <si>
    <t>Organise training workshop on event-based surveillance  - Conference Materials - Technician - Per Day</t>
  </si>
  <si>
    <t>AUC/ACDC/NC/018</t>
  </si>
  <si>
    <t>Organise training workshop on event-based surveillance  - Other Costs - Not Listed - Costs per Unit  - Interpretation costs for 3 languages</t>
  </si>
  <si>
    <t>AUC/ACDC/NC/019</t>
  </si>
  <si>
    <t>Build capacity of  Member States through RCC on  laboratory information systems - Ground Transportation - Ground Transportation - Car</t>
  </si>
  <si>
    <t>AUC/ACDC/NC/020</t>
  </si>
  <si>
    <t>Build capacity of  Member States through RCC on  laboratory information systems - Conference Facilities - Conference OUTSIDE Addis - 100--200 People</t>
  </si>
  <si>
    <t>AUC/ACDC/NC/021</t>
  </si>
  <si>
    <t>Build capacity of  Member States through RCC on  laboratory information systems - Conference Materials - Translation Equipment (UP to 200 Persons (charge per Person)</t>
  </si>
  <si>
    <t>AUC/ACDC/NC/022</t>
  </si>
  <si>
    <t>Build capacity of  Member States through RCC on  laboratory information systems - Retreat - Workshop - Meeting - CD Rewritable</t>
  </si>
  <si>
    <t>AUC/ACDC/NC/024</t>
  </si>
  <si>
    <t>Build capacity of Member States through RCC on  laboratory specimen transport systems - Ground Transportation - Ground Transportation - Car</t>
  </si>
  <si>
    <t>AUC/ACDC/NC/025</t>
  </si>
  <si>
    <t>AUC/ACDC/NC/026</t>
  </si>
  <si>
    <t>AUC/ACDC/NC/027</t>
  </si>
  <si>
    <t>Build capacity of Member States through RCC on laboratory quality management systems  - Conference Materials - Translation Equipment (UP to 200 Persons (charge per Person)</t>
  </si>
  <si>
    <t>AUC/ACDC/NC/029</t>
  </si>
  <si>
    <t>Build capacity of Member States through RCC on laboratory quality management systems  - Conference Facilities - Conference OUTSIDE Addis - More than 500 People</t>
  </si>
  <si>
    <t>AUC/ACDC/NC/030</t>
  </si>
  <si>
    <t>Build capacity of Member States through RCC on laboratory quality management systems  - Ground Transportation - Ground Transportation - Car</t>
  </si>
  <si>
    <t>AUC/ACDC/NC/032</t>
  </si>
  <si>
    <t>Build capacity of Member States through Regional Collaborating Centers (RCC) on  laboratory policy and strategic plans - Ground Transportation - Ground Transportation - Car</t>
  </si>
  <si>
    <t>AUC/ACDC/NC/034</t>
  </si>
  <si>
    <t>AUC/ACDC/NC/035</t>
  </si>
  <si>
    <t>Build capacity to Member States through RCC on  Bio-safety and Biosecurity for highly dangerous pathogens - Ground Transportation - Ground Transportation - Car</t>
  </si>
  <si>
    <t>AUC/ACDC/NC/036</t>
  </si>
  <si>
    <t>AUC/ACDC/NC/037</t>
  </si>
  <si>
    <t>AUC/ACDC/NC/039</t>
  </si>
  <si>
    <t>Build capacity to Member States through RCC on  laboratory equipment maintenance and certification - Ground Transportation - Ground Transportation - Car</t>
  </si>
  <si>
    <t>AUC/ACDC/NC/040</t>
  </si>
  <si>
    <t>AUC/ACDC/NC/041</t>
  </si>
  <si>
    <t>AUC/ACDC/NC/042</t>
  </si>
  <si>
    <t>Establish next generation sequencing for rapid disease detection and characterizations of outbreaks in Member States - Ground Transportation - Ground Transportation - Car - Ground Transportation - Car</t>
  </si>
  <si>
    <t>AUC/ACDC/NC/044</t>
  </si>
  <si>
    <t>AUC/ACDC/NC/045</t>
  </si>
  <si>
    <t>AUC/ACDC/NC/047</t>
  </si>
  <si>
    <t>AUC/ACDC/NC/048</t>
  </si>
  <si>
    <t>AUC/ACDC/NC/049</t>
  </si>
  <si>
    <t>Undertake implementation of Laboratory mapping at National Level in Member States - Ground Transportation - Ground Transportation - Car</t>
  </si>
  <si>
    <t>AUC/ACDC/NC/051</t>
  </si>
  <si>
    <t>AUC/ACDC/NC/052</t>
  </si>
  <si>
    <t>Conduct training on Emergency Response Teams as part of African Volunteers Health Corp (AVoHC) platform creation - Conference Facilities - Conference OUTSIDE Addis - Buffet Lunch</t>
  </si>
  <si>
    <t>AUC/ACDC/NC/053</t>
  </si>
  <si>
    <t>AUC/ACDC/NC/054</t>
  </si>
  <si>
    <t>Conduct training on Emergency Response Teams as part of African Volunteers Health Corp (AVoHC) platform creation - Conference Facilities - Conference Addis - 100--200 People</t>
  </si>
  <si>
    <t>AUC/ACDC/NC/056</t>
  </si>
  <si>
    <t>Deploy Emergency Response Teams to Member States affected with Public Health Events - Ground Transportation - Ground Transportation - Car - Ground Transportation - Car</t>
  </si>
  <si>
    <t>AUC/ACDC/NC/057</t>
  </si>
  <si>
    <t>Conduct public health leadership, fellowship and scholar programmes - Other Costs - Not Listed - Costs per Unit  - Health and life insurance for the volunteers</t>
  </si>
  <si>
    <t>AUC/ACDC/NC/058</t>
  </si>
  <si>
    <t>AUC/ACDC/NC/059</t>
  </si>
  <si>
    <t>AUC/ACDC/NC/060</t>
  </si>
  <si>
    <t>Organise  public health conference in Africa - Conference Materials - Technician - Per Day</t>
  </si>
  <si>
    <t>AUC/ACDC/NC/061</t>
  </si>
  <si>
    <t>Organise  public health conference in Africa - Retreat - Workshop - Meeting - Stationary (Per person) - Stationary (Per person)</t>
  </si>
  <si>
    <t>AUC/ACDC/NC/063</t>
  </si>
  <si>
    <t>Organise validation workshop for NPHI framework and scorecard - Conference Materials - Technician - Per Day</t>
  </si>
  <si>
    <t>AUC/ACDC/NC/064</t>
  </si>
  <si>
    <t>Organise validation workshop for NPHI framework and scorecard - Retreat - Workshop - Meeting - Stationary (Per person) - Stationary (Per person)</t>
  </si>
  <si>
    <t>Produce weekly morbidity and mortality bulletin - Other Costs - Not Listed - Costs per Unit  - Publication of Weekly Morbidity and Mortality Bulletin</t>
  </si>
  <si>
    <t>AUC/ACDC/NC/066</t>
  </si>
  <si>
    <t>AUC/ACDC/NC/067</t>
  </si>
  <si>
    <t>Provide capacity building for the establishment and strengthening  of National Public Health Institutes - Retreat - Workshop - Meeting - Stationary (Per person) - Stationary (Per person)</t>
  </si>
  <si>
    <t>AUC/ACDC/NC/069</t>
  </si>
  <si>
    <t>AUC/ACDC/NC/070</t>
  </si>
  <si>
    <t>AUC/ACDC/NC/071</t>
  </si>
  <si>
    <t>AUC/ACDC/NC/072</t>
  </si>
  <si>
    <t>AUC/ACDC/NC/074</t>
  </si>
  <si>
    <t>AUC/ACDC/NC/075</t>
  </si>
  <si>
    <t>AUC/ACDC/NC/076</t>
  </si>
  <si>
    <t>AUC/ACDC/NC/078</t>
  </si>
  <si>
    <t>AUC/ACDC/NC/079</t>
  </si>
  <si>
    <t>AUC/ACDC/NC/080</t>
  </si>
  <si>
    <t>Provide support to selected  MS in establishing functional Public Health Emergency Operation Centre (PHEOC) at national level - Conference Facilities - Conference OUTSIDE Addis - Buffet Lunch</t>
  </si>
  <si>
    <t>AUC/ACDC/NC/082</t>
  </si>
  <si>
    <t>Provide support to selected  MS in establishing functional Public Health Emergency Operation Centre (PHEOC) at national level - Other Costs - Not Listed - Costs per Unit  - Purchace of licence, installation and maintenance of EOC system software</t>
  </si>
  <si>
    <t>AUC/ACDC/NC/083</t>
  </si>
  <si>
    <t>AUC/ACDC/NC/084</t>
  </si>
  <si>
    <t>AUC/ACDC/NC/085</t>
  </si>
  <si>
    <t>Convene Advisory Council meeting - Conference Facilities - Conference Addis - Lunch - Per Person</t>
  </si>
  <si>
    <t>AUC/ACDC/NC/086</t>
  </si>
  <si>
    <t>AUC/ACDC/NC/087</t>
  </si>
  <si>
    <t>Convene Advisory Council meeting - Retreat - Workshop - Meeting - Stationary (Per person)</t>
  </si>
  <si>
    <t>Convene Advisory Council meeting - Other Costs - Not Listed - Costs per Unit  - Interpretation costs for 3 languages</t>
  </si>
  <si>
    <t>AUC/ACDC/NC/089</t>
  </si>
  <si>
    <t>Convene Governing Board Meeting - Conference Facilities - Conference Addis - Lunch - Per Person</t>
  </si>
  <si>
    <t>AUC/ACDC/NC/090</t>
  </si>
  <si>
    <t>AUC/ACDC/NC/091</t>
  </si>
  <si>
    <t>Convene Governing Board Meeting - Conference Facilities - Conference Addis - Cocktail - Per Person</t>
  </si>
  <si>
    <t>AUC/ACDC/NC/092</t>
  </si>
  <si>
    <t>Convene Governing Board Meeting - Ground Transportation - Ground Transportation - Car</t>
  </si>
  <si>
    <t>AUC/ACDC/NC/093</t>
  </si>
  <si>
    <t>Convene Governing Board Meeting - Other Costs - Not Listed - Costs per Unit  - Interpretation costs for 3 languages</t>
  </si>
  <si>
    <t>AUC/ACDC/NC/094</t>
  </si>
  <si>
    <t>Convene Governing Board Meeting - Retreat - Workshop - Meeting - Stationary (Per person)</t>
  </si>
  <si>
    <t>Produce advocacy and promotional materials for Africa CDC - Other Costs - Not Listed - Costs per Unit  - Printing of advocacy and promotional materials for Africa CDC</t>
  </si>
  <si>
    <t>AUC/ACDC/NC/097</t>
  </si>
  <si>
    <t>AUC/ACDC/NC/099</t>
  </si>
  <si>
    <t>AUC/ACDC/NC/100</t>
  </si>
  <si>
    <t>AUC/ACDC/NC/101</t>
  </si>
  <si>
    <t>AUC/ACDC/NC/102</t>
  </si>
  <si>
    <t>Organise a Consultation meeting with the African Private Sector - Ground Transportation - Ground Transportation - Car</t>
  </si>
  <si>
    <t>AUC/ACDC/NC/104</t>
  </si>
  <si>
    <t>AUC/ACDC/NC/105</t>
  </si>
  <si>
    <t>AUC/ACDC/NC/106</t>
  </si>
  <si>
    <t>AUC/ACDC/NC/108</t>
  </si>
  <si>
    <t>AUC/ACDC/NC/109</t>
  </si>
  <si>
    <t>AUC/ACDC/NC/111</t>
  </si>
  <si>
    <t>AUC/ACDC/NC/112</t>
  </si>
  <si>
    <t>AUC/ACDC/NC/114</t>
  </si>
  <si>
    <t>AUC/ACDC/NC/115</t>
  </si>
  <si>
    <t>AUC/ACDC/NC/117</t>
  </si>
  <si>
    <t>AUC/ACDC/NC/118</t>
  </si>
  <si>
    <t>AUC/ACDC/NC/119</t>
  </si>
  <si>
    <t>AUC/ACDC/NC/121</t>
  </si>
  <si>
    <t>AUC/ACDC/NC/122</t>
  </si>
  <si>
    <t>AUC/ACDC/NC/123</t>
  </si>
  <si>
    <t>AUC/ACDC/NC/125</t>
  </si>
  <si>
    <t>AUC/ACDC/NC/126</t>
  </si>
  <si>
    <t>AUC/ACDC/NC/127</t>
  </si>
  <si>
    <t>AUC/ACDC/NC/128</t>
  </si>
  <si>
    <t>AUC/ACDC/NC/130</t>
  </si>
  <si>
    <t>AUC/ACDC/NC/131</t>
  </si>
  <si>
    <t>AUC/ACDC/NC/132</t>
  </si>
  <si>
    <t>AUC/ACDC/NC/133</t>
  </si>
  <si>
    <t>AUC/ACDC/NC/135</t>
  </si>
  <si>
    <t>AUC/ACDC/NC/136</t>
  </si>
  <si>
    <t>AUC/ACDC/NC/137</t>
  </si>
  <si>
    <t>AUC/ACDC/NC/139</t>
  </si>
  <si>
    <t>AUC/ACDC/NC/140</t>
  </si>
  <si>
    <t>AUC/ACDC/NC/141</t>
  </si>
  <si>
    <t>AUC/ACDC/NC/142</t>
  </si>
  <si>
    <t>AUC/ACDC/G/002</t>
  </si>
  <si>
    <t>AUC/ACDC/G/003</t>
  </si>
  <si>
    <t>AUC/ACDC/G/004</t>
  </si>
  <si>
    <t>AUC/ACDC/G/005</t>
  </si>
  <si>
    <t>Build capacity of  Member States through RCC on  laboratory information systems - Other Items - Supplies - USB flash Disk: USB 2.0 flash Drive 512MB GENx - Per Pcs</t>
  </si>
  <si>
    <t>AUC/ACDC/G/006</t>
  </si>
  <si>
    <t>AUC/ACDC/G/007</t>
  </si>
  <si>
    <t>AUC/ACDC/G/008</t>
  </si>
  <si>
    <t>AUC/ACDC/G/009</t>
  </si>
  <si>
    <t>AUC/ACDC/G/010</t>
  </si>
  <si>
    <t>AUC/ACDC/G/011</t>
  </si>
  <si>
    <t>AUC/ACDC/G/012</t>
  </si>
  <si>
    <t>AUC/ACDC/G/013</t>
  </si>
  <si>
    <t>AUC/ACDC/W/001</t>
  </si>
  <si>
    <t>AUC/ACDC/W/002</t>
  </si>
  <si>
    <t>Renovation of Building A for the office of Africa CDC</t>
  </si>
  <si>
    <t>AUC/ACDC/W/003</t>
  </si>
  <si>
    <r>
      <rPr>
        <b/>
        <u/>
        <sz val="10"/>
        <color indexed="9"/>
        <rFont val="Arial"/>
        <family val="2"/>
      </rPr>
      <t>Description</t>
    </r>
    <r>
      <rPr>
        <b/>
        <sz val="10"/>
        <color indexed="9"/>
        <rFont val="Arial"/>
        <family val="2"/>
      </rPr>
      <t xml:space="preserve">
</t>
    </r>
    <r>
      <rPr>
        <b/>
        <sz val="10"/>
        <color indexed="9"/>
        <rFont val="Arial"/>
        <family val="2"/>
      </rPr>
      <t xml:space="preserve">
</t>
    </r>
  </si>
  <si>
    <t>Rental of Premises (DCP and Commissioners' residences)</t>
  </si>
  <si>
    <t>MS(100%)</t>
  </si>
  <si>
    <t>Maintenance of Vehicles</t>
  </si>
  <si>
    <t>DIRECT</t>
  </si>
  <si>
    <t>RFP</t>
  </si>
  <si>
    <t>MS (100%)</t>
  </si>
  <si>
    <t>Maintenance of Premises (Landscaping)</t>
  </si>
  <si>
    <t>Maintenance of Premises (Janitorial)</t>
  </si>
  <si>
    <t>Maintenance of Equipment (Preventive and Corrective)</t>
  </si>
  <si>
    <t>Coordination and Supervision and Project management of AU/IBAR New Office project</t>
  </si>
  <si>
    <t>Facilities Management Software subscription and upgrades (ARCHIBUS)</t>
  </si>
  <si>
    <t>Coordination cost  for requirement setting, preliminary design and cost estimation for major upgrading</t>
  </si>
  <si>
    <t>Acquisition or development of Online tools (Online Parking reservation, online conference room booking)</t>
  </si>
  <si>
    <t>Develop FMU Policies: Cleaning, Gardening, Catering events organising, Facilities rental, office space</t>
  </si>
  <si>
    <t>Draft Waste management strategy at AUC - Waste management equipment and tools</t>
  </si>
  <si>
    <t>CAD Architectural  and Engineering Software</t>
  </si>
  <si>
    <t>Purchase of Telephone Airtime Scratch Cards</t>
  </si>
  <si>
    <t>AUC/AFMD/G/001</t>
  </si>
  <si>
    <t>Uniforms for Drivers</t>
  </si>
  <si>
    <t>AUC/AFMD/G/002</t>
  </si>
  <si>
    <t>Purchase of tyres for Headquarters' vehicles</t>
  </si>
  <si>
    <t>AUC/AFMD/G/003</t>
  </si>
  <si>
    <t>Fuel and Lubricants for Vehicles and Generators</t>
  </si>
  <si>
    <t>AUC/AFMD/G/004</t>
  </si>
  <si>
    <t>Maintenance Plumbing consumable materials</t>
  </si>
  <si>
    <t>AUC/AFMD/G/005</t>
  </si>
  <si>
    <t>Maintenance Electrical consumable materials</t>
  </si>
  <si>
    <t>AUC/AFMD/G/006</t>
  </si>
  <si>
    <t>Maintenance Carpentary consumable materials</t>
  </si>
  <si>
    <t>AUC/AFMD/G/007</t>
  </si>
  <si>
    <t>Purchase of Equipment (Computers) for re-configuration of AUREMS in SAFGRAD, CIEFFA, Yaounde &amp; Niamey</t>
  </si>
  <si>
    <t>AUC/AFMD/G/008</t>
  </si>
  <si>
    <t>Purchase of Fujitsu  FI-7770 Document Scanners and Consumable Kits for AUREMS implementation  in SAFGRAD, CIEFFA, Yaounde &amp; Niamey</t>
  </si>
  <si>
    <t>AUC/AFMD/G/009</t>
  </si>
  <si>
    <t>Purchase of Fujitsu  FI-7770 Document Scanners &amp; Consumable Kits for AUREMS implementation  in MNJTF-N'djamena, AULO Ndjamena, AULO-Bissau, AULO-Antananarivo, AFRIPOL, CLB-Douala, AULO-Monrovia</t>
  </si>
  <si>
    <t>AUC/AFMD/G/010</t>
  </si>
  <si>
    <t>PSD (100%)</t>
  </si>
  <si>
    <t>Purchase of E-Passport Equipment</t>
  </si>
  <si>
    <t>AUC/AFMD/G/011</t>
  </si>
  <si>
    <t>Renovation of Building C Phase 1</t>
  </si>
  <si>
    <t>AUC/AFMD/W/001</t>
  </si>
  <si>
    <t>Construction of 100,000 litres of water reservoir</t>
  </si>
  <si>
    <t>AUC/AFMD/W/002</t>
  </si>
  <si>
    <t>Façade cladding works and water proofing for existing AUC Conference / Office building</t>
  </si>
  <si>
    <t>AUC/AFMD/W/003</t>
  </si>
  <si>
    <t>Renovation and Upgrading of New York Old Premises</t>
  </si>
  <si>
    <t>AUC/AFMD/W/004</t>
  </si>
  <si>
    <t>Renovation of AU Brussels old premises</t>
  </si>
  <si>
    <t>AUC/AFMD/W/005</t>
  </si>
  <si>
    <t>Maintenance of Premises (Minor maintenance works)</t>
  </si>
  <si>
    <t>AUC/AFMD/W/006</t>
  </si>
  <si>
    <t>Improvement to Premises</t>
  </si>
  <si>
    <t>AUC/AFMD/W/007</t>
  </si>
  <si>
    <t>AU Emerging Leaders Programme - Training consultants</t>
  </si>
  <si>
    <t>AUC/AHRM/C/004</t>
  </si>
  <si>
    <t>Women in Leadership Programme  - Training consultants</t>
  </si>
  <si>
    <t>AUC/AHRM/C/005</t>
  </si>
  <si>
    <t>Leading the African Union Way Programme - Training consultants</t>
  </si>
  <si>
    <t>AUC/AHRM/C/006</t>
  </si>
  <si>
    <t>Report Writing and Presentation Skills Training</t>
  </si>
  <si>
    <t>AUC/AHRM/C/007</t>
  </si>
  <si>
    <t>Effective Communication Skills for A2063 Results  - Training consultants</t>
  </si>
  <si>
    <t>AUC/AHRM/C/008</t>
  </si>
  <si>
    <t>Strategic Management for Agenda 2063  - Training consultants</t>
  </si>
  <si>
    <t>AUC/AHRM/C/009</t>
  </si>
  <si>
    <t>Diplomacy   - Training consultants</t>
  </si>
  <si>
    <t>AUC/AHRM/C/010</t>
  </si>
  <si>
    <t>Policy Research &amp; Analysis  - Training consultants</t>
  </si>
  <si>
    <t>AUC/AHRM/C/011</t>
  </si>
  <si>
    <t>Delivering Service Excellence  - Training consultants</t>
  </si>
  <si>
    <t>AUC/AHRM/C/012</t>
  </si>
  <si>
    <t>Innovating AU for Agenda 2063  - Training consultants</t>
  </si>
  <si>
    <t>AUC/AHRM/C/013</t>
  </si>
  <si>
    <t>ICT productivity (Microsoft Trainings) -  Training consultants</t>
  </si>
  <si>
    <t>AUC/AHRM/C/014</t>
  </si>
  <si>
    <t>Training of Trainers Programme  - Training consultants</t>
  </si>
  <si>
    <t>AUC/AHRM/C/015</t>
  </si>
  <si>
    <t xml:space="preserve">Elearning Design and Development Consultants </t>
  </si>
  <si>
    <t>AUC/AHRM/C/016</t>
  </si>
  <si>
    <t>Curricula Design and Training Content Development Consultant</t>
  </si>
  <si>
    <t>AUC/AHRM/C/017</t>
  </si>
  <si>
    <t xml:space="preserve">Accomodation and conference package for training on  Recruitment Management </t>
  </si>
  <si>
    <t>AUC/AHRM/NC/001</t>
  </si>
  <si>
    <t>Accomodation and conference package for workshop on enhancing the recruitment system and employee branding</t>
  </si>
  <si>
    <t>AUC/AHRM/NC/002</t>
  </si>
  <si>
    <t>Accomodation and Conference Package for the review of developed policies</t>
  </si>
  <si>
    <t>AUC/AHRM/NC/003</t>
  </si>
  <si>
    <t>Accomodation and conference package to inistitutionalize smooth employee relations system (Greievance Panel and Disciplinary Board)</t>
  </si>
  <si>
    <t>AUC/AHRM/NC/004</t>
  </si>
  <si>
    <t>Accomodation and conference package for the review of the Staff Regulations and Rules</t>
  </si>
  <si>
    <t>AUC/AHRM/NC/005</t>
  </si>
  <si>
    <t>Accomodation and conference package for the workshop on adoption and popularization of  the new pension and insurance scheme</t>
  </si>
  <si>
    <t>AUC/AHRM/NC/006</t>
  </si>
  <si>
    <t>Accomodation and Conference package for the support of regional, liason, technical offices and AU Organs</t>
  </si>
  <si>
    <t>AUC/AHRM/NC/007</t>
  </si>
  <si>
    <t xml:space="preserve">AU Emerging Leaders Programme - Accommodation and Conference Package </t>
  </si>
  <si>
    <t>AUC/AHRM/NC/008</t>
  </si>
  <si>
    <t xml:space="preserve">Women in Leadership Programme - Accommodation and Conference Package </t>
  </si>
  <si>
    <t>AUC/AHRM/NC/009</t>
  </si>
  <si>
    <t xml:space="preserve">Leading the African Union Way Programme - Accommodation and Conference Package </t>
  </si>
  <si>
    <t>AUC/AHRM/NC/010</t>
  </si>
  <si>
    <t xml:space="preserve">Performance Management &amp; Supervisory Skills - Accommodation and Conference Package </t>
  </si>
  <si>
    <t>AUC/AHRM/NC/011</t>
  </si>
  <si>
    <t xml:space="preserve">Report Writing and Presentation Skills Training  - Accommodation and Conference Package </t>
  </si>
  <si>
    <t>AUC/AHRM/NC/012</t>
  </si>
  <si>
    <t xml:space="preserve">Effective Communication Skills for A2063 Results Training  - Conference Package </t>
  </si>
  <si>
    <t>AUC/AHRM/NC/013</t>
  </si>
  <si>
    <t xml:space="preserve">Strategic Management for Agenda 2063  Training - Accommodation and Conference Package </t>
  </si>
  <si>
    <t>AUC/AHRM/NC/014</t>
  </si>
  <si>
    <t xml:space="preserve">Diplomacy Training  - Accommodation and Conference Package </t>
  </si>
  <si>
    <t>AUC/AHRM/NC/015</t>
  </si>
  <si>
    <t xml:space="preserve">Policy Research &amp; Analysis  Training   - Accommodation and Conference Package </t>
  </si>
  <si>
    <t>AUC/AHRM/NC/016</t>
  </si>
  <si>
    <t xml:space="preserve">Delivering Service Excellence Training  -  Accommodation and Conference Package </t>
  </si>
  <si>
    <t>AUC/AHRM/NC/017</t>
  </si>
  <si>
    <t xml:space="preserve">Innovating AU for Agenda 2063 Training  - Accommodation and Conference Package </t>
  </si>
  <si>
    <t>AUC/AHRM/NC/018</t>
  </si>
  <si>
    <t xml:space="preserve">ICT productivity (Microsoft Trainings) - Conference Package </t>
  </si>
  <si>
    <t>AUC/AHRM/NC/019</t>
  </si>
  <si>
    <t xml:space="preserve">Training of Trainers Programme  - Accommodation and Conference Package </t>
  </si>
  <si>
    <t>AUC/AHRM/NC/020</t>
  </si>
  <si>
    <t xml:space="preserve">Elearning and Curricula development workshop  - Accommodation and Conference Package </t>
  </si>
  <si>
    <t>AUC/AHRM/NC/021</t>
  </si>
  <si>
    <t xml:space="preserve">Health, Safety and Security - Refreshments </t>
  </si>
  <si>
    <t>AUC/AHRM/NC/022</t>
  </si>
  <si>
    <t xml:space="preserve">Code of Ethics and Conduct - Refreshments </t>
  </si>
  <si>
    <t>AUC/AHRM/NC/023</t>
  </si>
  <si>
    <t xml:space="preserve">Performance Management - Refreshments </t>
  </si>
  <si>
    <t>AUC/AHRM/NC/024</t>
  </si>
  <si>
    <t xml:space="preserve">Communication Skills - Refreshments </t>
  </si>
  <si>
    <t>AUC/AHRM/NC/025</t>
  </si>
  <si>
    <t xml:space="preserve">Emergency Preparedness - Refreshments </t>
  </si>
  <si>
    <t>AUC/AHRM/NC/026</t>
  </si>
  <si>
    <t xml:space="preserve">Financial Resources Management for Non Finance staff   Accommodation and Conference Package </t>
  </si>
  <si>
    <t>AUC/AHRM/NC/027</t>
  </si>
  <si>
    <t xml:space="preserve">Results-based Project/Programme Management  - Accommodation and Conference Package </t>
  </si>
  <si>
    <t>AUC/AHRM/NC/028</t>
  </si>
  <si>
    <t xml:space="preserve">Managing Risk  - Accommodation and Conference Package </t>
  </si>
  <si>
    <t>AUC/AHRM/NC/029</t>
  </si>
  <si>
    <t xml:space="preserve">Foundational Course on Agenda 2063 - Accommodation and Conference Package </t>
  </si>
  <si>
    <t>AUC/AHRM/NC/030</t>
  </si>
  <si>
    <t xml:space="preserve">Innovating AU for Agenda 2063 - Accommodation and Conference Package </t>
  </si>
  <si>
    <t>AUC/AHRM/NC/031</t>
  </si>
  <si>
    <t xml:space="preserve">Staff Induction -   Accommodation and Conference Package </t>
  </si>
  <si>
    <t>AUC/AHRM/NC/032</t>
  </si>
  <si>
    <t xml:space="preserve"> AU Learning Networks - Internal Experts Workshop (HR, Finance, MIS, Strategic Planning, Communications team  ) Accommodation and Conference Package </t>
  </si>
  <si>
    <t>AUC/AHRM/NC/033</t>
  </si>
  <si>
    <t xml:space="preserve">OIF sponsored trainings (Women in leadership/ Public speaking/ RB Program mgt) - Accommodation and Conference Package </t>
  </si>
  <si>
    <t>AUC/AHRM/NC/034</t>
  </si>
  <si>
    <t>HRMD team building and strategy formulation(catering)</t>
  </si>
  <si>
    <t>AUC/AHRM/NC/035</t>
  </si>
  <si>
    <t>Smart TV 65" (10)</t>
  </si>
  <si>
    <t>AUC/AHRM/G/001</t>
  </si>
  <si>
    <t>Overhead Projector (2)</t>
  </si>
  <si>
    <t>AUC/AHRM/G/002</t>
  </si>
  <si>
    <t>Pull down screens (2)</t>
  </si>
  <si>
    <t>AUC/AHRM/G/003</t>
  </si>
  <si>
    <t>Wall mounted Clocks (10)</t>
  </si>
  <si>
    <t>AUC/AHRM/G/004</t>
  </si>
  <si>
    <t>Presentation pointers (5)</t>
  </si>
  <si>
    <t>AUC/AHRM/G/005</t>
  </si>
  <si>
    <t>Portable Printer (colour) (2)</t>
  </si>
  <si>
    <t>AUC/AHRM/G/006</t>
  </si>
  <si>
    <t>Printer cartridges 10)</t>
  </si>
  <si>
    <t>AUC/AHRM/G/007</t>
  </si>
  <si>
    <t>Portable speaker ( wireless) (1)</t>
  </si>
  <si>
    <t>AUC/AHRM/G/008</t>
  </si>
  <si>
    <t>Booklets (250 English/French) (500)</t>
  </si>
  <si>
    <t>AUC/AHRM/G/009</t>
  </si>
  <si>
    <t>Flyers (1000)</t>
  </si>
  <si>
    <t>AUC/AHRM/G/010</t>
  </si>
  <si>
    <t>Document folders (1000)</t>
  </si>
  <si>
    <t>AUC/AHRM/G/011</t>
  </si>
  <si>
    <t>Non woven bags (500)</t>
  </si>
  <si>
    <t>AUC/AHRM/G/012</t>
  </si>
  <si>
    <t>2019 Catalogue  (150 English/French) (300)</t>
  </si>
  <si>
    <t>AUC/AHRM/G/013</t>
  </si>
  <si>
    <t>Flash drives 16gb (500)</t>
  </si>
  <si>
    <t>AUC/AHRM/G/014</t>
  </si>
  <si>
    <t>Pens (2000)</t>
  </si>
  <si>
    <t>AUC/AHRM/G/015</t>
  </si>
  <si>
    <t>Flip chart stand ( with wheels) (4)</t>
  </si>
  <si>
    <t>AUC/AHRM/G/016</t>
  </si>
  <si>
    <t>Training briefcase (3)</t>
  </si>
  <si>
    <t>AUC/AHRM/G/017</t>
  </si>
  <si>
    <t>3M Post-it® Easel Pad, 25 in x 30 in, White, 30 Sheets (20)</t>
  </si>
  <si>
    <t>AUC/AHRM/G/018</t>
  </si>
  <si>
    <t>3M Post-it® Super Sticky Notes, 8 in x 6 in, Rio de Janeiro Collection (50)</t>
  </si>
  <si>
    <t>AUC/AHRM/G/019</t>
  </si>
  <si>
    <t>Thought Bubble Sticky Pads (10)</t>
  </si>
  <si>
    <t>AUC/AHRM/G/020</t>
  </si>
  <si>
    <t>White board magnets (200)</t>
  </si>
  <si>
    <t>AUC/AHRM/G/021</t>
  </si>
  <si>
    <t>Perspex A5 Flyer  Holder (50)</t>
  </si>
  <si>
    <t>AUC/AHRM/G/022</t>
  </si>
  <si>
    <t>White board markers (dry) (100)</t>
  </si>
  <si>
    <t>AUC/AHRM/G/023</t>
  </si>
  <si>
    <t>Coaching  Sofa (Three seater) (1)</t>
  </si>
  <si>
    <t>AUC/AHRM/G/024</t>
  </si>
  <si>
    <t>Coat stand (10)</t>
  </si>
  <si>
    <t>AUC/AHRM/G/025</t>
  </si>
  <si>
    <t>Freight (Estimated)</t>
  </si>
  <si>
    <t>AUC/AHRM/G/026</t>
  </si>
  <si>
    <t>AUC/BCP/C/001</t>
  </si>
  <si>
    <t>EU(100%)</t>
  </si>
  <si>
    <t>Accomodatio for special guests for AU Summit</t>
  </si>
  <si>
    <t>AUC/BCP/NC/001</t>
  </si>
  <si>
    <t>Accomodatio for AU High representative for financing the Union</t>
  </si>
  <si>
    <t>AUC/BCP/NC/002</t>
  </si>
  <si>
    <t>Accomodation for AU High representative for silencing the gun in Africa</t>
  </si>
  <si>
    <t>AUC/BCP/NC/003</t>
  </si>
  <si>
    <t>Bottled Water</t>
  </si>
  <si>
    <t>AUC/BCP/G/001</t>
  </si>
  <si>
    <t xml:space="preserve">Consultancy Services to the AUC on Overall 7 Pillar Assessment </t>
  </si>
  <si>
    <t>AUC/BDCP/C/001</t>
  </si>
  <si>
    <t>QCBS</t>
  </si>
  <si>
    <t>Consultancy Services for Code of Ethics</t>
  </si>
  <si>
    <t>AUC/BDCP/C/002</t>
  </si>
  <si>
    <t xml:space="preserve">Consultancy Services for Administrative Tribunal </t>
  </si>
  <si>
    <t>AUC/BDCP/C/003</t>
  </si>
  <si>
    <t>Consultancy services for the for Project  Gender Parity and Youth Inclusion</t>
  </si>
  <si>
    <t>AUC/BDCP/C/004</t>
  </si>
  <si>
    <t>Conference package for Workshop to evaluate implementation of Africa's roads and highways</t>
  </si>
  <si>
    <t>AUC/BDCP/NC/001</t>
  </si>
  <si>
    <t xml:space="preserve">Conference package for retreat on validation pillar assessement </t>
  </si>
  <si>
    <t>AUC/BDCP/NC/002</t>
  </si>
  <si>
    <t>Conference package for F15 Meetings</t>
  </si>
  <si>
    <t>AUC/BDCP/NC/003</t>
  </si>
  <si>
    <t>Unveiling ceremony of the statue of Emperor Selassie</t>
  </si>
  <si>
    <t>AUC/BDCP/NC/004</t>
  </si>
  <si>
    <t xml:space="preserve">Procurement of 1 Color printer </t>
  </si>
  <si>
    <t>AUC/BDCP/G/001</t>
  </si>
  <si>
    <t xml:space="preserve">Procurement of 3 printers for DCoS &amp; officers </t>
  </si>
  <si>
    <t>AUC/BDCP/G/002</t>
  </si>
  <si>
    <t>Procurement of 2 heavy duty scanner (BDCP Registry &amp; Administrative tribunal)</t>
  </si>
  <si>
    <t>AUC/BDCP/G/003</t>
  </si>
  <si>
    <t>Color cartridge for the printer in BDCP registry office</t>
  </si>
  <si>
    <t>AUC/BDCP/G/004</t>
  </si>
  <si>
    <t>Procurement of 4 shredders (DCoS, registry, DCP &amp; Adminstrative Tribunal)</t>
  </si>
  <si>
    <t>AUC/BDCP/G/005</t>
  </si>
  <si>
    <t>Stationary (Per person) - Retreat - Workshop - Meeting</t>
  </si>
  <si>
    <t>AUC/BDCP/G/006</t>
  </si>
  <si>
    <t>Translation of AU Ethics Policies into the four languages and printing thereof</t>
  </si>
  <si>
    <t>AUC/BDCP/G/007</t>
  </si>
  <si>
    <t>Flyers and promotional material to promote code of Ethics</t>
  </si>
  <si>
    <t>AUC/BDCP/G/008</t>
  </si>
  <si>
    <t>Procurement of 1 Color printer - Financing of the Union Secretariat</t>
  </si>
  <si>
    <t>AUC/BDCP/G/009</t>
  </si>
  <si>
    <t>Procurement of 1 heavy duty 3 in 1 printer, scanner, copier - FoU Secretariat</t>
  </si>
  <si>
    <t>AUC/BDCP/G/010</t>
  </si>
  <si>
    <t>Color cartridges - FoU Secretariat</t>
  </si>
  <si>
    <t>AUC/BDCP/G/011</t>
  </si>
  <si>
    <t>Procurement of 1 shredder - FoU Secretariat</t>
  </si>
  <si>
    <t>AUC/BDCP/G/012</t>
  </si>
  <si>
    <t>Consultancy Services to Support to Diaspora Network</t>
  </si>
  <si>
    <t>AUC/CIDO/C/001</t>
  </si>
  <si>
    <t>Consultancy Services to Diaspora Legacy Projects</t>
  </si>
  <si>
    <t>AUC/CIDO/C/002</t>
  </si>
  <si>
    <t>Consultancy Services to Interfaith Dialogue and it role on preventing PVE</t>
  </si>
  <si>
    <t>AUC/CIDO/C/003</t>
  </si>
  <si>
    <t>Provision for Ground Transportation for  Capacity Focal Workshop - West Africa</t>
  </si>
  <si>
    <t>AUC/CIDO/NC/001</t>
  </si>
  <si>
    <t>Conference Facilites for Capacity Building Diaspora Worksop - West Africa</t>
  </si>
  <si>
    <t>AUC/CIDO/NC/002</t>
  </si>
  <si>
    <t>Provision for Ground Transportation for  MS CS Engagement Workshop - Southern Africa</t>
  </si>
  <si>
    <t>AUC/CIDO/NC/003</t>
  </si>
  <si>
    <t>Conference Facilites for MS CS Engagement Workshop - Southern Africa</t>
  </si>
  <si>
    <t>AUC/CIDO/NC/004</t>
  </si>
  <si>
    <t>Provision of Conference Materials for MS CS Engagement Workshop - Sourthern Africa</t>
  </si>
  <si>
    <t>AUC/CIDO/NC/005</t>
  </si>
  <si>
    <t>Conference Facilites for CSO Consultations Workshop - Eastern Africa</t>
  </si>
  <si>
    <t>AUC/CIDO/NC/006</t>
  </si>
  <si>
    <t>Provision of Conference Materials for CSO Consultation Workshop - Eastern Africa</t>
  </si>
  <si>
    <t>AUC/CIDO/NC/007</t>
  </si>
  <si>
    <t>Provision for Ground Transportation for  Support to Diaspora Network  -  America/Asia/Europe</t>
  </si>
  <si>
    <t>AUC/CIDO/NC/008</t>
  </si>
  <si>
    <t>Conference Facilites for Support to Diaspora Network - America/ Asia/ Europe</t>
  </si>
  <si>
    <t>AUC/CIDO/NC/009</t>
  </si>
  <si>
    <t>Provision for Ground Transportation for Diaspora Legacy Projects  - Southern Africa</t>
  </si>
  <si>
    <t>AUC/CIDO/NC/010</t>
  </si>
  <si>
    <t>Conference Facilites for Diaspora Legacy Projects - Southern Africa</t>
  </si>
  <si>
    <t>AUC/CIDO/NC/011</t>
  </si>
  <si>
    <t>Conference Facilites for International Decade for People of African Decent - West Africa</t>
  </si>
  <si>
    <t>AUC/CIDO/NC/012</t>
  </si>
  <si>
    <t>Provision for Ground Transportation for International Decade for People of African Decent - West Africa</t>
  </si>
  <si>
    <t>AUC/CIDO/NC/013</t>
  </si>
  <si>
    <t>AUC/CIDO/NC/014</t>
  </si>
  <si>
    <t>Provision of Conference Materials for International Decade of People of African Decent - West Africa</t>
  </si>
  <si>
    <t>AUC/CIDO/NC/015</t>
  </si>
  <si>
    <t>Provision of Conference Facilities for International Decade of People of African Decent - West Africa</t>
  </si>
  <si>
    <t>AUC/CIDO/NC/016</t>
  </si>
  <si>
    <t>AUC/CIDO/NC/017</t>
  </si>
  <si>
    <t>AUC/CIDO/NC/018</t>
  </si>
  <si>
    <t>Provision of Interpretation and Translation for International Decade of People of African Decent - West Africa</t>
  </si>
  <si>
    <t>AUC/CIDO/NC/019</t>
  </si>
  <si>
    <t>Conference Facilites for Interfaith Dialogue &amp; its role on PVE - North Africa</t>
  </si>
  <si>
    <t>AUC/CIDO/NC/020</t>
  </si>
  <si>
    <t>Printing of Publication for Knowledge Creation , Enhancement &amp; Management</t>
  </si>
  <si>
    <t>AUC/CIDO/NC/021</t>
  </si>
  <si>
    <t>AUC/CIDO/NC/022</t>
  </si>
  <si>
    <t>Conference Facilites for Popularising the theme of the AUC CS/DS - Southern Africa</t>
  </si>
  <si>
    <t>AUC/CIDO/NC/023</t>
  </si>
  <si>
    <t>Provision of Interpretation and Translation for Popularising the theme of the AU CS/Diaspora Divisions - Southern Africa</t>
  </si>
  <si>
    <t>AUC/CIDO/NC/024</t>
  </si>
  <si>
    <t>Provision of Conference Materials for Popularising the theme of the AU CS/Diaspora Divisions - Southern Africa</t>
  </si>
  <si>
    <t>AUC/CIDO/NC/025</t>
  </si>
  <si>
    <t>Provision for Ground Transportation for Trade Union workshop - West Africa</t>
  </si>
  <si>
    <t>AUC/CIDO/NC/026</t>
  </si>
  <si>
    <t>Conference Facilites for Trade Union - West Africa</t>
  </si>
  <si>
    <t>AUC/CIDO/NC/027</t>
  </si>
  <si>
    <t>Provision of Conference Materials for Trade Union - West Africa</t>
  </si>
  <si>
    <t>AUC/CIDO/NC/028</t>
  </si>
  <si>
    <t>Procurement of Consultancy service to develop printing polices and publications</t>
  </si>
  <si>
    <t>AUC/DCMP/C/001</t>
  </si>
  <si>
    <t>AUC/DCMP/G/001</t>
  </si>
  <si>
    <t>Annual Renewal and Maintenance Fee for AlignFactory and Davexpress</t>
  </si>
  <si>
    <t>AUC/DCMP/G/002</t>
  </si>
  <si>
    <t>Bulk Purchase of flash with label for Summits (1000) Unit</t>
  </si>
  <si>
    <t>AUC/DCMP/G/003</t>
  </si>
  <si>
    <t>Professional Photo Camera to provide HD pictures for best Standard publication quality</t>
  </si>
  <si>
    <t>AUC/DCMP/G/004</t>
  </si>
  <si>
    <t xml:space="preserve"> installation of hazard protection system and mechanisms</t>
  </si>
  <si>
    <t>AUC/DCMP/G/005</t>
  </si>
  <si>
    <t>Purchase of Flash Duplicator for Dispatching Summit Documents</t>
  </si>
  <si>
    <t>AUC/DCMP/G/006</t>
  </si>
  <si>
    <t>Purchase of IT Equipment’s (Laptops) for Mobile staff of the Directorate (Translators and Revisers)</t>
  </si>
  <si>
    <t>AUC/DCMP/G/007</t>
  </si>
  <si>
    <t>Purchase of Proofing software -English/ Portuguese Grammar editing application</t>
  </si>
  <si>
    <t>AUC/DCMP/G/008</t>
  </si>
  <si>
    <t>Purchase of Spare Parts for Interpretation System, Audio and Video systems</t>
  </si>
  <si>
    <t>AUC/DCMP/G/009</t>
  </si>
  <si>
    <t>Purchase of spare-parts and accessories for the newly acquired equipment’s</t>
  </si>
  <si>
    <t>AUC/DCMP/G/010</t>
  </si>
  <si>
    <t>Purchase of special coated and engraved papers and consumables</t>
  </si>
  <si>
    <t>AUC/DCMP/G/011</t>
  </si>
  <si>
    <t>Purchase of Testing and Measuring devices</t>
  </si>
  <si>
    <t>AUC/DCMP/G/012</t>
  </si>
  <si>
    <t>Yearly subscription fee for the Adobe Creative Cloud graphic software</t>
  </si>
  <si>
    <t>AUC/DCMP/G/013</t>
  </si>
  <si>
    <t>INDV/QBS</t>
  </si>
  <si>
    <t>AUSPIII (100%)</t>
  </si>
  <si>
    <t>Consultancy Services - Creative Communication &amp; Advertising Expert within the Directorate of Information &amp; Communication</t>
  </si>
  <si>
    <t>AUC/DIC/C/003</t>
  </si>
  <si>
    <t>Produce and disseminate  Print &amp; Audio Visual content on Agenda 2063</t>
  </si>
  <si>
    <t>AUC/DIC/NC/002</t>
  </si>
  <si>
    <t>Upgrade and popularize Graphic brand identity manual</t>
  </si>
  <si>
    <t>AUC/DIC/NC/005</t>
  </si>
  <si>
    <t>AUC/DIC/NC/012</t>
  </si>
  <si>
    <t>EU (100%)</t>
  </si>
  <si>
    <t>Issue regular communication of AU activities on digital platforms</t>
  </si>
  <si>
    <t>AUC/DIC/NC/014</t>
  </si>
  <si>
    <t>Printing of Corporate Communication material Eg. Diary, calendar, etc…</t>
  </si>
  <si>
    <t>Third Annual Communication Officers Meeting Conference Package</t>
  </si>
  <si>
    <t>AUC/DIC/NC/021</t>
  </si>
  <si>
    <t>WB (100%)</t>
  </si>
  <si>
    <t>Third Annual Communication Officers Meeting - Hiring a training firm</t>
  </si>
  <si>
    <t>AUC/DIC/NC/022</t>
  </si>
  <si>
    <t>AUC/DIC/G/001</t>
  </si>
  <si>
    <t>Visibility Branding Material</t>
  </si>
  <si>
    <t>AUC/DIC/G/002</t>
  </si>
  <si>
    <t>Communications Training &amp; Workshops Branding material</t>
  </si>
  <si>
    <t>AUC/DIC/G/004</t>
  </si>
  <si>
    <t>Table and chair for Director's office</t>
  </si>
  <si>
    <t>AUC/DIC/G/009</t>
  </si>
  <si>
    <t xml:space="preserve">Chairs for meeting rooms and staff </t>
  </si>
  <si>
    <t>AUC/DIC/G/010</t>
  </si>
  <si>
    <t>Merging of the Briefing Rooms</t>
  </si>
  <si>
    <t>AUC/DIC/W/001</t>
  </si>
  <si>
    <t>Painting the DIC Rooms</t>
  </si>
  <si>
    <t>Preventive and functional mainternance for DIC PCs</t>
  </si>
  <si>
    <t>Hiring of Consutants for technical Assistance to State Parties for Report Development</t>
  </si>
  <si>
    <t>Hiring of Consultants for technical assistance to Member States in implementing the road map for the Protocol on Free Movement of Persons</t>
  </si>
  <si>
    <t>Hiring of Consultants to provide Electoral Assistance to EMBs through Training, Expert Deployment, Peer Learning, and Networks Strengthening</t>
  </si>
  <si>
    <t>EU &amp; JPA (100%)</t>
  </si>
  <si>
    <t>Hiring of Consultants to develop the African Charter on Housing, Urban Development and Human Settlements or a Model law for Housing, Urbanization and Human Settlement in Africa</t>
  </si>
  <si>
    <t>Hiring of Long Term Observers and Experts to conduct Election Observation in the Continent</t>
  </si>
  <si>
    <t>Hiring of five (5) Consultants to implement the 2019 Project on Humanitarian issues, Refugees &amp; IDPs</t>
  </si>
  <si>
    <t>INDVs</t>
  </si>
  <si>
    <t>UN &amp; MS</t>
  </si>
  <si>
    <t xml:space="preserve">Hiring of Consutants for Development of Concepts and organise events to mark AU 2019 Theme (Project 2019) </t>
  </si>
  <si>
    <t>Hiring of Consultants for technical assistance to Member States in implementing the road map for 2019 Theme and Operationalisation of new AU humanitarian archiecture and Data Strategy</t>
  </si>
  <si>
    <t>Hiring of Consultants to develop operational/implementaion manual for AHA</t>
  </si>
  <si>
    <t>Hiring of Consultants and Expetrts to write commentary on 1969 OAU Convnetion and 2010  AU Convention on IDPs</t>
  </si>
  <si>
    <t xml:space="preserve">Hiring of four (4) Consultants to undertake survey/analysis on political parties in the continent </t>
  </si>
  <si>
    <t xml:space="preserve">Hiring of Consultants for deployment as Rule of Law and Constitutional Experts </t>
  </si>
  <si>
    <t xml:space="preserve">Hiring of consultant for the study on constitutional trends, development of promotional materials, policy briefs on constitutionalism and rule of law  </t>
  </si>
  <si>
    <t>hiring of a team of consultants to undertake a study on AU Political Party Programming</t>
  </si>
  <si>
    <t>Conference Package for the AGA Statutory Technical and Political Meetings</t>
  </si>
  <si>
    <t>Conference Package for the AGA Secretariat, Clusters and Focal Person Retreat</t>
  </si>
  <si>
    <t>Hiring of Conference venue with full package for the AGA Roadmap Activities - RECs, and AGA/APRM Joint Work plan</t>
  </si>
  <si>
    <t>Conference Package for the National Multi Stakeholder Validation Workshops for Draft State Reports</t>
  </si>
  <si>
    <t>Conference Package  for Capacity Building programs for Member State on ACDEG implementation and reporting as well as for AGA Platform Members</t>
  </si>
  <si>
    <t xml:space="preserve">Hiring of Conference venue with full package to organize the AU Youth Electoral Participation Activities &amp; Peace-Building Initiatives </t>
  </si>
  <si>
    <t>Hiring of Conference venue with full package to convene regional Youth Consultations and Gender Consultation to the Annual High Level Dialogue</t>
  </si>
  <si>
    <t xml:space="preserve">Conference Package to organize trainings and provide technical Assistance to Member States on Youth Participation as well as on the AGA Women Engagement Strategy </t>
  </si>
  <si>
    <t>Operationalize the PRC Sub-committee on Democracy, Governance, Human Rights and Elections</t>
  </si>
  <si>
    <t>Convene regional consultations to promote free movement of persons in Africa and the African Passport</t>
  </si>
  <si>
    <t>Hiring of Conference Venue to hold five (5) Rule of Law Regional Trainings for Rule of Law Stakeholders as well as two (2) Consultative workshops with national institutions to develop guidelines on Constitutionalism and rule of law</t>
  </si>
  <si>
    <t>Commemorate Human Rights Events (Genocide against the Tutsi in Rwanda,Africa Human Rights Day, International Tolerance Day, International Human Rights Day and Abolition of Slavery Day)</t>
  </si>
  <si>
    <t>Deployment of Human Rights Observers to countries experiencing or emerging out of conflicts</t>
  </si>
  <si>
    <t>Support to the Pan African Human rights Institute (PAHRI)</t>
  </si>
  <si>
    <t>Deploy post-election follow up missions in Member States to contribute to electoral reform processes</t>
  </si>
  <si>
    <t>Engage and support national democratic institutions such as political parties, parliaments and CSOs to promote and entrench democratic principles and practices</t>
  </si>
  <si>
    <t>Hiring of Conference venue &amp; Office Space with full package (car hire, etc.) to improve capacity and output of African Union Election Observation Mission through BRIDGE, Other  Training, Follow-Up Missions &amp; Coordination with RECs</t>
  </si>
  <si>
    <t>Conference Package &amp; Office Space with full package (car hire, etc.) when observing elections on the Continent through Deployment of Long and Short Term Election Observation Missions</t>
  </si>
  <si>
    <t>Conference Package to commence work on the Development of the African Charter/Model Law on Housing, Urban Development and Human Settlements</t>
  </si>
  <si>
    <t>Hiring of Conference venue with full package for Regional Consultative Meetings on the Charter on Public Service and Celebration of the 2019 APSD</t>
  </si>
  <si>
    <t>Hiring of Conference venue with full package for regional meetings on the Charter on Decentralization and Celebration of the 2019 ADLD</t>
  </si>
  <si>
    <t>Hiring of Conference venue with full package for all related activites of the AU-STC8</t>
  </si>
  <si>
    <t>Organize Capacity Building programs on the domestication and implementation of the Kampala Convention</t>
  </si>
  <si>
    <t>Conduct Humanitarian Assessment mission for better understanding of Humanitarian needs by MS</t>
  </si>
  <si>
    <t>Provide resource for technical and logistical arrangements for the C10 meeting and UNSC Reforms</t>
  </si>
  <si>
    <t>Hiring of Conference venuw with full package to organize the Annual African Humanitarian Symposium</t>
  </si>
  <si>
    <t>Conference Package to organize a Pledging Conference to replenish the Special Emergency Fund (SEAF) for timely response</t>
  </si>
  <si>
    <t>Hiring of Conference venue with full package to hold regional trainings on the operationalization of the AU Humanitarian Policy Framework</t>
  </si>
  <si>
    <t>Hiring of Conference venue and office space with full package including interpretation Equipments for Annual EMBs Forum</t>
  </si>
  <si>
    <t xml:space="preserve">Conference Package for the AU Humanitarian Achitecture:Training and Policy Training programme in Livingstone, Zambia (Livingstone Syllabus) </t>
  </si>
  <si>
    <t>Conference Package for the PRC Training Session on Humaniatrian Law and Policy in March'2019</t>
  </si>
  <si>
    <t>Hiring of Conference venue with full package for the DPA/HARDP activities to finalise the AU Forced Dispalcement Data Strategy</t>
  </si>
  <si>
    <t>Conference Package  for Capacity Building programs for Member State on AU Humanitrian Archiecture as well as for Disasters ManagersPlat forms</t>
  </si>
  <si>
    <t xml:space="preserve">Hiring of Conference Venue with full package (Interpretation equipment, interpretation and translation, coffee and lunch, vehicles hire)  to hold two (2) consultative workshops </t>
  </si>
  <si>
    <t xml:space="preserve">Hiring of Conference Venue with full package (Interpretation equipment, interpretation and translation, coffee and lunch, vehicles hire)  to hold the Expert validation Workshop on the ACDEG Mainstreaming  in the school curricula </t>
  </si>
  <si>
    <t>Conference package (coffee and lunch)  to present the UCG Strategy to Peace and Security Council</t>
  </si>
  <si>
    <t xml:space="preserve">Organise 5 regional consultative workshops with political parties to promote and entrench democratic prinicples and practices (Ghana, Tunisia, Botswana, Kenya, Morrocco) </t>
  </si>
  <si>
    <t xml:space="preserve">Produce and disseminate Knowledge and communication on Democratic Governance Trends (DGTrends) </t>
  </si>
  <si>
    <t xml:space="preserve">Development of promotional materials, policy briefs and studies on Constitutionalism, Rule of Law and Justice as well as training manuals and mainstreaming of ACDEG in school curricula.  </t>
  </si>
  <si>
    <t>Purchase of items for the Resource Centre on Democracy, Governance and Human Rights</t>
  </si>
  <si>
    <t>Purchase of items for the AU Human Rights Memorial Project</t>
  </si>
  <si>
    <t>2 colour printers for DPA (commissioner offcice+secretariat)</t>
  </si>
  <si>
    <t>2 UPS - back-up ((commissioner offcice+secretariat)</t>
  </si>
  <si>
    <t>HEAVY DUTY Printer-Scanner</t>
  </si>
  <si>
    <t>Refill of the Heavy Duty Printer-Scanner</t>
  </si>
  <si>
    <t>New Computer for DPA commissioner</t>
  </si>
  <si>
    <t>New Chair for DPA commissioner</t>
  </si>
  <si>
    <t>Purchase of  Jackets, t-shirts and caps for Human Rights Observers and Election Observers in AU MS</t>
  </si>
  <si>
    <t>Procurement of assorted items for AU Conference on Internal Displacement in Africa (promotional items)</t>
  </si>
  <si>
    <t>Produce and disseminate Knowledge and communication on Livingstone Syllabus</t>
  </si>
  <si>
    <t>Development of promotional materials, policy briefs and studies on humanitarian issues as well as training manuals</t>
  </si>
  <si>
    <t>Purchase of items for the AU Humaniatrian Law and Policy Training Center-Livingstone</t>
  </si>
  <si>
    <t>Purchase of memorabilia items for the 1969 OAU Convention on Refugees and AU 2009 Convention on IDPs</t>
  </si>
  <si>
    <t>Consultancy services/Engagement of a Resource Person to provide training in Modern Organic Production and Marketing to smallholder farmers and practitioners</t>
  </si>
  <si>
    <t>AUC/DREA/C/001</t>
  </si>
  <si>
    <t>Basic Honorarium for Academicians for a meeting to build member states capacity on IPM strategies -IAPSC</t>
  </si>
  <si>
    <t>AUC/DREA/C/002</t>
  </si>
  <si>
    <t>Basic Honorarium for Academicians for a meeting to enhance member states capacity to mitigate plant pests and develop phytosanitary information systems -IAPSC</t>
  </si>
  <si>
    <t>AUC/DREA/C/003</t>
  </si>
  <si>
    <t>Consultancy services to carry out regional assessments of code pastoral issues in all five regions of Africa</t>
  </si>
  <si>
    <t>AUC/DREA/C/004</t>
  </si>
  <si>
    <t>Consultancy services to organize regional consultative workshops in each sub-region of Africa</t>
  </si>
  <si>
    <t>AUC/DREA/C/005</t>
  </si>
  <si>
    <t>Consultancy services to organize regional assessment and validation workshops for the Rural Infrastructure Policy Framework</t>
  </si>
  <si>
    <t>AUC/DREA/C/006</t>
  </si>
  <si>
    <t>Consultancy Services to support RECs and Member States on National/Regional Agriculture Investment Plans formulation and implementation</t>
  </si>
  <si>
    <t>AUC/DREA/C/007</t>
  </si>
  <si>
    <t>Hiring of Interpreters  and consultants to support a meeting for the promotion of strategic agricultural commodities value chains development in Africa -SAFGRAD</t>
  </si>
  <si>
    <t>AUC/DREA/C/008</t>
  </si>
  <si>
    <t>Hiring of interpreters for a meeting to coordinate efforts to support member states to comply with ISPM-IAPSC</t>
  </si>
  <si>
    <t>AUC/DREA/C/009</t>
  </si>
  <si>
    <t>Hiring of interpreters for a meeting to promote member states' adoption of  standards setting process -IAPSC</t>
  </si>
  <si>
    <t>AUC/DREA/C/010</t>
  </si>
  <si>
    <t>Consultancy services to strengthen member states and Regional Economic Communities capacity to control migratory and inter-boundary pests; Case study of Fall Army worm -IAPSC</t>
  </si>
  <si>
    <t>AUC/DREA/C/011</t>
  </si>
  <si>
    <t>Consultancy services to support implementation of the continental sanitary and phytosanitary policy framework</t>
  </si>
  <si>
    <t>AUC/DREA/C/012</t>
  </si>
  <si>
    <t>Consultancy services to facilitate the processes to establish a continental food safety reference laboratory within the context of the Food Safety Coordination Mechanism for Africa</t>
  </si>
  <si>
    <t>AUC/DREA/C/013</t>
  </si>
  <si>
    <t>Consultancy services to develop a continental framework for boosting IntraAfrican Trade in priority Agricultural commodities</t>
  </si>
  <si>
    <t>AUC/DREA/C/014</t>
  </si>
  <si>
    <t>Consultancy services for the enhancement of Post-Harvest Management</t>
  </si>
  <si>
    <t>AUC/DREA/C/015</t>
  </si>
  <si>
    <t>FAO (100%)</t>
  </si>
  <si>
    <t>Basic Honorarium for Academicians to support mainstreaming of food safety and aflatoxin control in continental frameworks -PACA</t>
  </si>
  <si>
    <t>AUC/DREA/C/016</t>
  </si>
  <si>
    <t>Meridian Institute (100%)</t>
  </si>
  <si>
    <t>Consulting services to support improved access to premium markets for produce that meets aflatoxin standards- Technical Support -PACA</t>
  </si>
  <si>
    <t>AUC/DREA/C/017</t>
  </si>
  <si>
    <t>Consulting services to support implementation of certification schemes - Technical support -PACA</t>
  </si>
  <si>
    <t>AUC/DREA/C/018</t>
  </si>
  <si>
    <t>Consulting services for extension and media training, communication events and materials to raise awareness about aflatoxin and their control -PACA</t>
  </si>
  <si>
    <t>AUC/DREA/C/019</t>
  </si>
  <si>
    <t>Consulting services to support national project staff to implement national aflatoxin control plans -PACA</t>
  </si>
  <si>
    <t>AUC/DREA/C/020</t>
  </si>
  <si>
    <t>Consulting services to track implementation progress of country plans -PACA</t>
  </si>
  <si>
    <t>AUC/DREA/C/021</t>
  </si>
  <si>
    <t>Hiring of Resource Mobilization Expert to support implementation of the PACA Medium Term Plan</t>
  </si>
  <si>
    <t>AUC/DREA/C/022</t>
  </si>
  <si>
    <t>Hiring of Interpreters for a meeting to review and update member states plant quarantine legislation and laws in compliance with international standards-IAPSC</t>
  </si>
  <si>
    <t>AUC/DREA/C/023</t>
  </si>
  <si>
    <t>Basic Honorarium to Academicians to support AfricaSeeds in the implementation of the AU Africa Seed and Biotechnology Programme (ASBP)</t>
  </si>
  <si>
    <t>AUC/DREA/C/024</t>
  </si>
  <si>
    <t>Hiring of Interpreters for the AU-EU Agriculture Ministerial Conference</t>
  </si>
  <si>
    <t>AUC/DREA/C/025</t>
  </si>
  <si>
    <t>Consulting Services to provide support to AfricaAIMS partner institutions</t>
  </si>
  <si>
    <t>AUC/DREA/C/026</t>
  </si>
  <si>
    <t>Consulting services to develop Aflatoxin Decision Support Systems (DSS)</t>
  </si>
  <si>
    <t>AUC/DREA/C/027</t>
  </si>
  <si>
    <t>Hiring of Interpreters and Basic Honorarium to Academicians to facilitate the generation and implementation of policies and strategies on key issues affecting resilience of small holders livelihood in drylands of Africa- AU-SAFGRAD</t>
  </si>
  <si>
    <t>AUC/DREA/C/028</t>
  </si>
  <si>
    <t>Hiring of Interpreters and payment of Basic honorarium to Academicians to support the engagement of NSA organizations in the implementation of Malabo Declaration in Africa -AU-SAFGRAD</t>
  </si>
  <si>
    <t>AUC/DREA/C/029</t>
  </si>
  <si>
    <t>Hiring of Interpreters and payment of Basic Honorarium to Academicians to facilitate agricultural research and transfer of technologies that would enhance resilience of livelihoods of smallholders in Africa -AU-SAFGRAD</t>
  </si>
  <si>
    <t>AUC/DREA/C/030</t>
  </si>
  <si>
    <t>Hiring of Interpreters for meetings for communication visibility</t>
  </si>
  <si>
    <t>AUC/DREA/C/031</t>
  </si>
  <si>
    <t>Hiring of Interpreters for the biannual Africa Working Group Meeting and Programme Steering Committee Meeting on DRR</t>
  </si>
  <si>
    <t>AUC/DREA/C/032</t>
  </si>
  <si>
    <t>Hiring of Interpreters for meetings of the Science and Technology Advisory Group and Youth Advisory Group for DRR</t>
  </si>
  <si>
    <t>AUC/DREA/C/033</t>
  </si>
  <si>
    <t>Hiring of Interpreters to facilitate member states, the African Group of Negotiators on Climate change</t>
  </si>
  <si>
    <t>AUC/DREA/C/034</t>
  </si>
  <si>
    <t>Hiring of Interpreters for meetings of CAHOSCC</t>
  </si>
  <si>
    <t>AUC/DREA/C/035</t>
  </si>
  <si>
    <t>Hiring of Interpreters for meetings of CAHOSCC Youth Programme</t>
  </si>
  <si>
    <t>AUC/DREA/C/036</t>
  </si>
  <si>
    <t xml:space="preserve">Hiring of Interpreters for meeting to support member states to mobilize climate finance for the implementation of NDCs </t>
  </si>
  <si>
    <t>AUC/DREA/C/037</t>
  </si>
  <si>
    <t>Basic Honorarium for Academicians to update the Regional Harmonized Strategy of the GGWI to take into consideration emerging environmental issues</t>
  </si>
  <si>
    <t>AUC/DREA/C/038</t>
  </si>
  <si>
    <t>Basic Honorarium for Former Ministers and Special Envoy to follow-up on activities recommended at the 2018 African Dry Land Week and Africa Environment Day 2018</t>
  </si>
  <si>
    <t>AUC/DREA/C/039</t>
  </si>
  <si>
    <t>Consulting services for GFCS programme coordination and supervision</t>
  </si>
  <si>
    <t>AUC/DREA/C/040</t>
  </si>
  <si>
    <t>Hiring of Interpreters for the meeting of GFCS Programme Steering Committee (PSC), TEC</t>
  </si>
  <si>
    <t>AUC/DREA/C/041</t>
  </si>
  <si>
    <t>Consultancy services for the development of GFCS M&amp;E and Reporting System</t>
  </si>
  <si>
    <t>AUC/DREA/C/042</t>
  </si>
  <si>
    <t>Consultancy services for African Climate Services Programme-Communication and Visibility</t>
  </si>
  <si>
    <t>AUC/DREA/C/043</t>
  </si>
  <si>
    <t>Consultancy services for the provision of training to MS and RECs on Climate Services</t>
  </si>
  <si>
    <t>AUC/DREA/C/044</t>
  </si>
  <si>
    <t>Consultancy services to faclitate the establishment of the African Framework for Climate Services and the Roadmap/Action Plan</t>
  </si>
  <si>
    <t>AUC/DREA/C/045</t>
  </si>
  <si>
    <t>Hiring of Interpreters for the 3rd Session of the AU Experts Group and Technical Advisory Committee on the implementation of the strategy</t>
  </si>
  <si>
    <t>AUC/DREA/C/046</t>
  </si>
  <si>
    <t>Hiring of Interpreters for the meeting to finalize and facilitate implementation of the Africa Regional  Strategy for Sustainable Forest Management</t>
  </si>
  <si>
    <t>AUC/DREA/C/047</t>
  </si>
  <si>
    <t>Hiring of Interpreters for regional forum for UNCCD negotiators to develop an African position</t>
  </si>
  <si>
    <t>AUC/DREA/C/048</t>
  </si>
  <si>
    <t>Hiring of Interpreters for a regional workshop for AU MS to domesticate the African Drought Policy Strategy</t>
  </si>
  <si>
    <t>AUC/DREA/C/049</t>
  </si>
  <si>
    <t>Consultancy services and hiring of interpreters for a meeting to facilitate the operationalization of  platform of desertification and strengthen the implementation of UNCCD process in Africa</t>
  </si>
  <si>
    <t>AUC/DREA/C/050</t>
  </si>
  <si>
    <t>Consultancy services to re-orient and realign the terms of reference of the AU Conakry office and provide support to ECOWAS in the implementation of the programme</t>
  </si>
  <si>
    <t>AUC/DREA/C/051</t>
  </si>
  <si>
    <t>Consultancy services for a regional training workshop for Parliamentarians on mainstreaming MEAs into national development plans</t>
  </si>
  <si>
    <t>AUC/DREA/C/052</t>
  </si>
  <si>
    <t>Consultancy services and hiring of revisers to develop legislative and regulatory framework for POPs management in 2 selected African countries</t>
  </si>
  <si>
    <t>AUC/DREA/C/053</t>
  </si>
  <si>
    <t>Consultancy services for the development of environmental biosafety regulations in 2 selected countries</t>
  </si>
  <si>
    <t>AUC/DREA/C/054</t>
  </si>
  <si>
    <t>Consultancy services to develop an African Strategy for phasing out toxic chemicals in artisinal mining and dental  amalgum</t>
  </si>
  <si>
    <t>AUC/DREA/C/055</t>
  </si>
  <si>
    <t>Hiring of Interpreters for a meeting to facilitate RECs and MS in the development of National Strategies/Policy on Meoteorology</t>
  </si>
  <si>
    <t>AUC/DREA/C/056</t>
  </si>
  <si>
    <t>Consultant to support Biennial Report process on the Programme of Action for the Implementation of the Sendai Framework for DRR in Africa (2015-2030).</t>
  </si>
  <si>
    <t>AUC/DREA/C/057</t>
  </si>
  <si>
    <t>Conference package for a Meeting to strengthen country and regional partnerships and alliances including cooperatives, farmer organizations, agribusiness apex bodies and CSOs</t>
  </si>
  <si>
    <t>Conference package for a Training in Modern Organic Production and Marketing for smallholder farmers and practitioners</t>
  </si>
  <si>
    <t>Conference Package for 11th and 12th Continental EOA Sub-Committee and Continental EOA Steering Committee Meetings</t>
  </si>
  <si>
    <t>Conference package for a meeting to build member states capacity on IPM strategies and implementation of IPM for sustainable agriculture -IAPSC</t>
  </si>
  <si>
    <t>Conference package for a meeting to enhance member states capacity to mitigate plant pests and develop phytosanitary information systems -IAPSC</t>
  </si>
  <si>
    <t>Conference package for regional assessment and validation workshops for Rural Infrastructure Policy Framework</t>
  </si>
  <si>
    <t>Rental of Conference Hall for a meeting to enhance strategic knowledge management and scale up</t>
  </si>
  <si>
    <t>Conference package for meeting to strengthen continental, RECs, Country level coordination, partnerships and resource mobilization</t>
  </si>
  <si>
    <t>Conference package for meetings to enhance continental mutual accountability, Malabo Declaration Reviews and M&amp;E System/Reporting on CAADP</t>
  </si>
  <si>
    <t>Conference package for a meeting to support the promotion of strategic agricultural commodities value chain development in Africa</t>
  </si>
  <si>
    <t>Conference package for a meeting to coordinate efforts to support member states to comply with ISPMs -IAPSC</t>
  </si>
  <si>
    <t>Conference package for a meeting to promote member states' adoption of  standards setting process -IAPSC</t>
  </si>
  <si>
    <t>Conference package for a meeting to strengthen member states and Regional Economic Communities capacity to control migratory and inter-boundary pests; Case study of Fall Army worm -IAPSC</t>
  </si>
  <si>
    <t>Hiring of Translation booth for a meeting to support implementation of the Action Plan for the Continental Strategy for Geographic Indications in Africa</t>
  </si>
  <si>
    <t xml:space="preserve">Conference package for the consultative meeting of the Continental Sanitary and Phytosanitary (SPS) Committee </t>
  </si>
  <si>
    <t>Ground Transportation to support implementation of the continental sanitary and phytosanitary policy framework</t>
  </si>
  <si>
    <t>Ground Transportation for a meeting to facilitate the processes to establish a continental food safety reference laboratory within the context of the Food Safety Coordination Mechanism for Africa</t>
  </si>
  <si>
    <t>Conference package for meetings for the enhancement of post-harvest management</t>
  </si>
  <si>
    <t>Conference package to support Forum for Africa Seed Testing (FAST) in the implementation of the AU ASBP</t>
  </si>
  <si>
    <t>Conference package for a meeting to support mainstreaming of food safety and aflatoxin control in Continental frameworks -PACA</t>
  </si>
  <si>
    <t>Ground transportation to support improved access to premium markets for produce that meets aflatoxin standards -PACA</t>
  </si>
  <si>
    <t>Conference package for extension and media training, communication events and materials to raise awareness about aflatoxin -PACA</t>
  </si>
  <si>
    <t>Conference package for the organization of the biannual PACA Steering Committee Meetings</t>
  </si>
  <si>
    <t>Conference package for a meeting to review and update member states plant quarantine legislation and laws in compliance with international standards -IAPSC</t>
  </si>
  <si>
    <t>Conference package for a meeting to support AfricaSeeds in the implementation of AU-ASBP</t>
  </si>
  <si>
    <t>Conference package for review and planning meetings with Consultants</t>
  </si>
  <si>
    <t>Conference package to organize knowledge management platforms on best practices in building agricultural resilience with special attention on initiatives from CILSS and IGAD-CAADP</t>
  </si>
  <si>
    <t>Conference package for meetings to faciliate the generation and implementation of policies and strategies on key issues affecting resilience of smallholders livelihood in drylands of Africa-AU-SAFGRAD</t>
  </si>
  <si>
    <t>Conference package for meetings to support the engagment of NSA organizations in the implementation of Malabo Declaration in Africa-AU-SAFGRAD</t>
  </si>
  <si>
    <t>Conference package for meetings to strengthen the capacity of the African Young Researchers and other relevant stakeholders in the challenges of agricultural development in African drylands -AU-SAFGRAD</t>
  </si>
  <si>
    <t>Conference package to facilitate agricultural research and transfer of technologies that would enhance resilience of livelihood of smallholders in Africa</t>
  </si>
  <si>
    <t>Conference package to organize training workshops to build the capacity of MS and RECs on analyzing agricultural resilience focusing on RIMA - CAADP</t>
  </si>
  <si>
    <t>Ground transportation to facilitate AUC participation in regional and global discussions on DRR</t>
  </si>
  <si>
    <t>Conference package to support RECs and MS in rollout and domestication of Africa Programme of Action for the implementation of Sendai Framework on DRR 2015-2030</t>
  </si>
  <si>
    <t>Conference package, banners , booklets and brochures for communication visibility for DRR</t>
  </si>
  <si>
    <t>Conference package for biannual Africa Working Group Meeting and Programme Steering Committee Meeting on DRR</t>
  </si>
  <si>
    <t>Rental of Conference Hall for a meeting to establish STAG and YAH for DRR</t>
  </si>
  <si>
    <t>Rental of Conference Hall for meetings of UNFCCC COP 25, SBI and SBSTA</t>
  </si>
  <si>
    <t>Conference package for CAHOSCC Meetings</t>
  </si>
  <si>
    <t>Conference package for the participation and support of African Scientists in IPCC</t>
  </si>
  <si>
    <t xml:space="preserve">Hiring of Projector for meetings of CAHOSCC Gender and Women Programme </t>
  </si>
  <si>
    <t>Conference package of meetings of  CAHOSCC Youth Programme in High level Programme on CC Action in Africa</t>
  </si>
  <si>
    <t>Conference package  for meeting to finalize and popularize the African Strategy on Climate Change</t>
  </si>
  <si>
    <t>Conference package for meeting to support MS in mobilizing climate finance for the implementation of NDC</t>
  </si>
  <si>
    <t>Conference package for meeting to support Regional Climate Actions including those set up at the UNFCCC COP 22 for the Sahel region, the Congo Basin region and the Island States</t>
  </si>
  <si>
    <t>Conference package for 2 working sessions to develop the GGWI concept in 5 member states of SADC</t>
  </si>
  <si>
    <t>Conference package to support 5 MS of the SADC region in the development of their National Action Plans for the GGWI</t>
  </si>
  <si>
    <t>Conference package for  meeting to facilitate the integration and launch of the GGWI in MS and ECOWAS and ECCAS</t>
  </si>
  <si>
    <t>Conference package for capacity building (training) sessions on the use of OE information for environmental reporting for SADC MS</t>
  </si>
  <si>
    <t>Conference package for meeting on updating the Regional Harmonized Strategy of the GWWI to take into consideration emerging environmental issues</t>
  </si>
  <si>
    <t>Conference package for capacity building (training) sessions for National Focal Points on the involvement of Private sector in land restoration and sustainable land management in ECOWAS, ECCAS and SADC</t>
  </si>
  <si>
    <t>Conference package for follow-up activities recommended at the 2018 African Dry land week and Africa Environment Day 2018</t>
  </si>
  <si>
    <t>Conference package to organize side events and awareness raising activities at relevant events including at UNCCCD COPs</t>
  </si>
  <si>
    <t>Rental of Conference Hall for the meeting of the GFCS Programme Steering Committee, The Technical Experts Advisory Committee</t>
  </si>
  <si>
    <t>Rental of Conference Hall to establish and coordinate continental GFCS User Interface Platforms in agriculture, and food security, DRR, health and water sector</t>
  </si>
  <si>
    <t>Rental of Conference Hall for the meeting to finalize and facilitate implementation of the Africa Regional  Strategy for Sustainable Forest Management</t>
  </si>
  <si>
    <t>Rental of Conference Hall to organize a regional forum for UNCCD negotiators to develop an African position</t>
  </si>
  <si>
    <t>Rental of Conference Hall for a regional workshop for AU MS to domesticate the African Drought Policy Strategy</t>
  </si>
  <si>
    <t>Conference package for a meeting to facilitate the operationalization of  platform of desertification and strengthen the implementation of UNCCD process in Africa -AU-SAFGRAD</t>
  </si>
  <si>
    <t>Rental of conference hall for a meeting to facilitate the implementation of the African Environmental Partnership Platform (AEPP)</t>
  </si>
  <si>
    <t>Ground Transportation for the commemoration of Africa Environment and Wangari Maathai Day</t>
  </si>
  <si>
    <t>Conference package for a regional training workshop for Parliamentarians on mainstreaming MEAs into national development plans</t>
  </si>
  <si>
    <t>Conference package for a meeting to develop legislative and regulatory frameworks for POPs management in 2 selected African countries</t>
  </si>
  <si>
    <t>Rental of conference hall for a meeting for the development of environmental biosafety regulations in 2 selected countries</t>
  </si>
  <si>
    <t>Rental of conference hall for a meeting to develop an African Strategy for phasing out toxic chemicals in artisinal mining and dental  amalgum</t>
  </si>
  <si>
    <t>Conference package for a meeting to facilitate water and climate change activities of the African River/Lake Basin Organizations</t>
  </si>
  <si>
    <t>Rental of conference hall for the meeting of AMCOW under the STC on Agriculture, Rural Development, Water and Environment</t>
  </si>
  <si>
    <t>Conference package for a meeting to support the implementation of the African Water Sector M&amp;E System in the achievement of SDGs and Agenda 2063</t>
  </si>
  <si>
    <t>Rental of conference hall for a meeting to facilitate the implementation of the African Water Management Priority Action Programme</t>
  </si>
  <si>
    <t>1-Apr-19</t>
  </si>
  <si>
    <t>Conference package for a meeting to support 10 countries in the Operation 2M4M</t>
  </si>
  <si>
    <t>Rental of conference hall for a meeting to facilitate RECs and MS in the development of National Strategies/Policy on Meoteorology</t>
  </si>
  <si>
    <t>Conference package for training of MS and RECs on Risk Assessment and Disaster Risk Information Management system and Reporting</t>
  </si>
  <si>
    <t>1-Jan-19</t>
  </si>
  <si>
    <t>Procurement of Reporting and Publishing services for IPM strategies and implementation -IAPSC</t>
  </si>
  <si>
    <t>Procurement of Stationary, A4 Paper, USB Flask Disk and reporting and publishing services for IASPC</t>
  </si>
  <si>
    <t>Procurement of Banners, Flyers, booklets and brochures to expand strategic communication and advocacy for CAADP</t>
  </si>
  <si>
    <t>Procurement for the design, translation and printing of booklets in support to RECs for harmonization of regulatory frameworks and registration of aflatoxin control technologies -PACA</t>
  </si>
  <si>
    <t>Procurement of website hosting and maintenance, design, translation and printing of communication materials and reports,  video production, KM infrastructure, data mining and analysis</t>
  </si>
  <si>
    <t>Purchase of  testing kits and screening laboratory equipment for Aflatoxin -PACA</t>
  </si>
  <si>
    <t>Procurement of A4 Tying paper, printer and other supplies -PACA</t>
  </si>
  <si>
    <t>Procurement of M&amp;E reports design and printing -PACA</t>
  </si>
  <si>
    <t>Purchase of stationary,  USB Flash disk, envelopes, white correcting fluid, writing pad,  wire band note book, box files -PACA</t>
  </si>
  <si>
    <t>Purchase of ink for copier and printer, USB Flask disk and other supplies -IAPSC</t>
  </si>
  <si>
    <t>Procurement of sampling equipment,  AfricaAIMS consumables and equipment support</t>
  </si>
  <si>
    <t>Purchase of center table - furniture for DRR</t>
  </si>
  <si>
    <t xml:space="preserve"> Purchase of  USB Flash disk and other supplies for UNFCCC COP 25</t>
  </si>
  <si>
    <t>Purchase of USB Flash disk and other supplies for CAHOSCC Meetings</t>
  </si>
  <si>
    <t>Purchase of USB Flash disk and other supplies for African scientists in sessions of  IPCC</t>
  </si>
  <si>
    <t>Purchase of USB Flash disks, pens and wrting pads  for CAHOSCC Gender and Women Programme</t>
  </si>
  <si>
    <t>Purchase of USB Flash disks, pens and wrting pads  for CAHOSCC Youth Programme</t>
  </si>
  <si>
    <t>Design of programme logo</t>
  </si>
  <si>
    <t>Procurement of Flash disks, note books, T-Shirts and Caps for MEAs</t>
  </si>
  <si>
    <t>Procurement of Flash disks and other supplies</t>
  </si>
  <si>
    <t xml:space="preserve">AUC/DSA/C/001 </t>
  </si>
  <si>
    <t>AUC/DSA/C/002</t>
  </si>
  <si>
    <t xml:space="preserve">Consultancy - Online Child Sexual Exploitation Mapping Exercise </t>
  </si>
  <si>
    <t>AUC/DSA/C/003</t>
  </si>
  <si>
    <t>UK (100%)</t>
  </si>
  <si>
    <t>Consutancy - Compilation of Progress Report in the Implementation of the AUPA on Drug Control (2018-2018</t>
  </si>
  <si>
    <t>AUC/DSA/C/004</t>
  </si>
  <si>
    <t>Consultancies (X3)  - Incountry drug epidemiology Assessments</t>
  </si>
  <si>
    <t>AUC/DSA/C/005</t>
  </si>
  <si>
    <t>USA (100%)</t>
  </si>
  <si>
    <t>Consultancy - Compilation &amp; Publication of Pan African Drug Use Epidemiology report</t>
  </si>
  <si>
    <t>AUC/DSA/C/006</t>
  </si>
  <si>
    <t xml:space="preserve">Consultancy - OCSE National Roundtables </t>
  </si>
  <si>
    <t>AUC/DSA/C/007</t>
  </si>
  <si>
    <t xml:space="preserve">Consultancy - DDR Continental Consultation </t>
  </si>
  <si>
    <t>AUC/DSA/C/008</t>
  </si>
  <si>
    <t xml:space="preserve">Consultancy - STC on Health, Population and Drug Control  </t>
  </si>
  <si>
    <t>AUC/DSA/C/009</t>
  </si>
  <si>
    <t>AUC/DSA/C/010</t>
  </si>
  <si>
    <t>AU(100%)</t>
  </si>
  <si>
    <t xml:space="preserve">Consultancy Services 2019 MNCH Status Report </t>
  </si>
  <si>
    <t>AUC/DSA/C/011</t>
  </si>
  <si>
    <t>USAID(100%)</t>
  </si>
  <si>
    <t>Consultancey for the Development of CARMMA Accountability Framework</t>
  </si>
  <si>
    <t>AUC/DSA/C/012</t>
  </si>
  <si>
    <t>Consultancy to Evaluate the ACERWC Strategic Plan 2015-2019 and develop the Strategic plan 2020-2024</t>
  </si>
  <si>
    <t>AUC/DSA/C/013</t>
  </si>
  <si>
    <t>Audit of the Project EU PANAF</t>
  </si>
  <si>
    <t>AUC/DSA/C/014</t>
  </si>
  <si>
    <t>Freelance Language Services for 33rd,  34th ordinary sessions of the ACERWC and related activities</t>
  </si>
  <si>
    <t>AUC/DSA/C/015</t>
  </si>
  <si>
    <t xml:space="preserve">Consultancy Services African Games Expert </t>
  </si>
  <si>
    <t>AUC/DSA/C/016</t>
  </si>
  <si>
    <t>Consultancy for Sport Policy document</t>
  </si>
  <si>
    <t>AUC/DSA/C/017</t>
  </si>
  <si>
    <t xml:space="preserve">Conf. Package, Hire of Ground transportation, Interpretaion Equipment - Continental Consultation on Online Child Sexual Exploitation, Addis Ababa, ethiopia </t>
  </si>
  <si>
    <t>AUC/DSA/NC/001</t>
  </si>
  <si>
    <t>UK(100%)</t>
  </si>
  <si>
    <t xml:space="preserve">Conf. Package, Hire of Ground transportation, Interpretaion Equipment - STC on Health, Population and Drug Control , Shamel Sheik, Egypt. </t>
  </si>
  <si>
    <t>AUC/DSA/NC/002</t>
  </si>
  <si>
    <t xml:space="preserve">Conf. Package, Hire of Ground transportation, Interpretaion Equipment - Continental Technical Consultation on Drug Demand Reduction, </t>
  </si>
  <si>
    <t>AUC/DSA/NC/003</t>
  </si>
  <si>
    <t>USA(100%)</t>
  </si>
  <si>
    <t xml:space="preserve">Conf. Package, Hire of Ground transportation, Interpretaion Equipment - International Consortium of Universities for Drug Demand Reduction  Meeting </t>
  </si>
  <si>
    <t>AUC/DSA/NC/004</t>
  </si>
  <si>
    <t>Conf. Package, Hire of Ground transportation, Interpretaion Equipment - 5 National Round Tables to secure country level Commitment against OCSE</t>
  </si>
  <si>
    <t>AUC/DSA/NC/005</t>
  </si>
  <si>
    <t xml:space="preserve">Conf. Package, Hire of Ground transportation, Interpretaion Equipment - We Protect Global Summit, Addis Ababa, Ethiopia </t>
  </si>
  <si>
    <t>AUC/DSA/NC/006</t>
  </si>
  <si>
    <t>Printing/Publication - Pan African Drug Epidemiology Report</t>
  </si>
  <si>
    <t>AUC/DSA/NC/007</t>
  </si>
  <si>
    <t xml:space="preserve">Conf. Package and Hire of Ground Transportation - Drug Epidemiology Assessments to 10 AU Member States </t>
  </si>
  <si>
    <t>AUC/DSA/NC/008</t>
  </si>
  <si>
    <t xml:space="preserve">CARMMA  Launch, Sao Tome, South Sudan Morroco and Egypt </t>
  </si>
  <si>
    <t>AUC/DSA/NC/009</t>
  </si>
  <si>
    <t>CARMMA Week Commemoration</t>
  </si>
  <si>
    <t>AUC/DSA/NC/010</t>
  </si>
  <si>
    <t>11th Africa Task Force for Food and Nutrition Security (ATFFND)</t>
  </si>
  <si>
    <t>AUC/DSA/NC/011</t>
  </si>
  <si>
    <t xml:space="preserve">3rd Specialized Technical Committee on Health, Population and Drug Control </t>
  </si>
  <si>
    <t>AUC/DSA/NC/012</t>
  </si>
  <si>
    <t>Ground transportation  for the follow up the implementation of Concluding Observations in  Guinea and Liberia</t>
  </si>
  <si>
    <t>AUC/DSA/NC/013</t>
  </si>
  <si>
    <t>AUC/DSA/NC/014</t>
  </si>
  <si>
    <t>Ground transportation  to develop a General Comment on a provision of the Charter (Workshop)</t>
  </si>
  <si>
    <t>AUC/DSA/NC/015</t>
  </si>
  <si>
    <t>Ground transportation  for Advocacy visit to 2 members states on ratification and reporting</t>
  </si>
  <si>
    <t>AUC/DSA/NC/016</t>
  </si>
  <si>
    <t>Ground transportation  for Meeting with 2 REC's on cross border issues affecting children</t>
  </si>
  <si>
    <t>AUC/DSA/NC/017</t>
  </si>
  <si>
    <t>Ground transportation  for Enhance the participation of children and  Prepare/upgrade guidelines on national and sub-national Children Parliaments’ creation and functioning</t>
  </si>
  <si>
    <t>AUC/DSA/NC/018</t>
  </si>
  <si>
    <t>AUC/DSA/NC/019</t>
  </si>
  <si>
    <t>AUC/DSA/NC/020</t>
  </si>
  <si>
    <t xml:space="preserve">Ground transportation  for Sensitization workshop to parliamentarians and national executive on enhancing National capacity in law and policy reform on child rights issues  </t>
  </si>
  <si>
    <t>AUC/DSA/NC/021</t>
  </si>
  <si>
    <t>Conference package  for Support the mandate of special rapporteurs</t>
  </si>
  <si>
    <t>AUC/DSA/NC/022</t>
  </si>
  <si>
    <t>Ground transportation for Enhance the coordination within AGA, its plattform members and APSA</t>
  </si>
  <si>
    <t>AUC/DSA/NC/023</t>
  </si>
  <si>
    <t>AUC/DSA/NC/024</t>
  </si>
  <si>
    <t>AUC/DSA/NC/025</t>
  </si>
  <si>
    <t>Ground transportation for Develop a plattform for media and CSO on children rights</t>
  </si>
  <si>
    <t>AUC/DSA/NC/026</t>
  </si>
  <si>
    <t>Ground transportation for 33rd,  34th ordinary sessions of the ACERWC and related activities</t>
  </si>
  <si>
    <t>AUC/DSA/NC/027</t>
  </si>
  <si>
    <t>Coffee break and water for 33rd,  34th ordinary sessions of the ACERWC and related activities</t>
  </si>
  <si>
    <t>AUC/DSA/NC/029</t>
  </si>
  <si>
    <t>Ground transportation for ACERWC participation  to the AU Summits ( January and June), the PRC session on the Budget and report and related activities</t>
  </si>
  <si>
    <t>AUC/DSA/NC/030</t>
  </si>
  <si>
    <t>Printing/Publication - Drug News Africa Newsletter</t>
  </si>
  <si>
    <t>AUC/DSA/G/001</t>
  </si>
  <si>
    <t xml:space="preserve">Visibility materials  - Continental Consultation on Online Child Sexual Exploitation, Addis Ababa, ethiopia </t>
  </si>
  <si>
    <t>AUC/DSA/G/002</t>
  </si>
  <si>
    <t xml:space="preserve">Visibility materials  - Session of the ACERWC , Addis Ababa, ethiopia </t>
  </si>
  <si>
    <t>AUC/DSA/G/003</t>
  </si>
  <si>
    <t xml:space="preserve">Visibility Materials - STC on Health, Population and Drug Control , Shamel Sheik, Egypt. </t>
  </si>
  <si>
    <t>AUC/DSA/G/004</t>
  </si>
  <si>
    <t xml:space="preserve">Visibility materials - Continental Technical Consultation on Drug Demand Reduction, </t>
  </si>
  <si>
    <t>AUC/DSA/G/005</t>
  </si>
  <si>
    <t xml:space="preserve">Visibility materials - International Consortium of Universities for Drug Demand Reduction  Meeting </t>
  </si>
  <si>
    <t>AUC/DSA/G/006</t>
  </si>
  <si>
    <t>Visibility Materials - 5 National Round Tables to secure country level Commitment against OCSE</t>
  </si>
  <si>
    <t>AUC/DSA/G/007</t>
  </si>
  <si>
    <t xml:space="preserve">Visibility Materials  - We Protect Global Summit, Addis Ababa, Ethiopia </t>
  </si>
  <si>
    <t>AUC/DSA/G/008</t>
  </si>
  <si>
    <t xml:space="preserve">Procurement of Publicity </t>
  </si>
  <si>
    <t>AUC/DSA/G/009</t>
  </si>
  <si>
    <t xml:space="preserve">Procurement of Library books periodicals </t>
  </si>
  <si>
    <t>AUC/DSA/G/010</t>
  </si>
  <si>
    <t xml:space="preserve">Procurement Vehicles </t>
  </si>
  <si>
    <t>AUC/DSA/G/011</t>
  </si>
  <si>
    <t xml:space="preserve">Purchase of Office Furnitures </t>
  </si>
  <si>
    <t>AUC/DSA/G/012</t>
  </si>
  <si>
    <t>Purchase of OfficeEquipment</t>
  </si>
  <si>
    <t>AUC/DSA/G/013</t>
  </si>
  <si>
    <t>Purchase of Computer Equipment (Laptops) for 20 AU Member States as part of Capacity Blg for the establihsment of National Drug Use Surveillance Systems</t>
  </si>
  <si>
    <t>AUC/DSA/G/014</t>
  </si>
  <si>
    <t>Reproduction of guidelines in booklet for Enhance the participation of children and  Prepare/upgrade guidelines on national and sub-national Children Parliaments’ creation and functioning</t>
  </si>
  <si>
    <t>AUC/DSA/G/015</t>
  </si>
  <si>
    <t>Reproduction of Communication materials for Advocacy and communication activities during the AU-EU Human Rights Dialogue and the Day of the African Child (DAC)</t>
  </si>
  <si>
    <t>AUC/DSA/G/016</t>
  </si>
  <si>
    <t>Stationary (Pens, Pads, Papers, Folders, banners) for 33rd,  34th ordinary sessions of the ACERWC and related activities</t>
  </si>
  <si>
    <t>AUC/DSA/G/017</t>
  </si>
  <si>
    <t>AUC/DSA/G/018</t>
  </si>
  <si>
    <t>AUC/DSA/G/019</t>
  </si>
  <si>
    <t>AUC/DSA/G/020</t>
  </si>
  <si>
    <t>AUC/DSA/G/021</t>
  </si>
  <si>
    <t>AUC/DSA/G/022</t>
  </si>
  <si>
    <t>Advisory and Support for organization of the AfCFTA Business Forum</t>
  </si>
  <si>
    <t>AUC/TID/C/001</t>
  </si>
  <si>
    <t>Establishment of African Business Council Platform and engagement with stakeholders on Intra African Trade</t>
  </si>
  <si>
    <t>AUC/TID/C/004</t>
  </si>
  <si>
    <t>NORWAY(100%)</t>
  </si>
  <si>
    <t>Prepare briefing notes on AfCFTA for private sector federations</t>
  </si>
  <si>
    <t>AUC/TID/C/006</t>
  </si>
  <si>
    <t>GTZ(100%)</t>
  </si>
  <si>
    <t>Prepare background Paper on concept of CSIs in negotiation processes and implementation of trade agreements</t>
  </si>
  <si>
    <t>AUC/TID/C/008</t>
  </si>
  <si>
    <t>Undertake consultative meetings with RECs representatives and private sector federations on CSIs in each region</t>
  </si>
  <si>
    <t>AUC/TID/C/009</t>
  </si>
  <si>
    <t>Develop and finalise Memoranda of Understanding on CSIs</t>
  </si>
  <si>
    <t>AUC/TID/C/010</t>
  </si>
  <si>
    <t>Organise workshops and Seminars on commodities based industrialization in Africa</t>
  </si>
  <si>
    <t>AUC/TID/C/011</t>
  </si>
  <si>
    <t>Provide support to AUC, RECs and Member States in Industrial policy formulation ( Knowledge sharing)</t>
  </si>
  <si>
    <t>AUC/TID/C/012</t>
  </si>
  <si>
    <t>Provide support for the implementation of AU SME strategy Pillar 2 and Pillar 4</t>
  </si>
  <si>
    <t>AUC/TID/C/013</t>
  </si>
  <si>
    <t>Build the capacity of Member States and RECs to boost SMEs Access to Innovative Finance (Study and Policy briefs)</t>
  </si>
  <si>
    <t>AUC/TID/C/014</t>
  </si>
  <si>
    <t>Conduct a study on the value chain of the pharmaceutical Industry</t>
  </si>
  <si>
    <t>AUC/TID/C/015</t>
  </si>
  <si>
    <t>Provide support in the development of an African Industrial database</t>
  </si>
  <si>
    <t>AUC/TID/C/016</t>
  </si>
  <si>
    <t>Conduct Five (5 ) studies on regional value chain based on regional balance &amp; comparative advantages in each region</t>
  </si>
  <si>
    <t>AUC/TID/C/017</t>
  </si>
  <si>
    <t>Develop a Model Law on Special Economic Zones</t>
  </si>
  <si>
    <t>AUC/TID/C/018</t>
  </si>
  <si>
    <t>Undertake a comprehensive study on Special Economic Zones,Green Industrialization and climate change</t>
  </si>
  <si>
    <t>AUC/TID/C/019</t>
  </si>
  <si>
    <t>Design an online platform of the Enterprise Africa Network and organize a validation workshop.</t>
  </si>
  <si>
    <t>AUC/TID/C/020</t>
  </si>
  <si>
    <t>Provide support to the development of the Online Platforms for information sharing on MSMEs</t>
  </si>
  <si>
    <t>AUC/TID/C/021</t>
  </si>
  <si>
    <t>Engage a Consultant to draft the ASM Strategy</t>
  </si>
  <si>
    <t>AUC/TID/C/022</t>
  </si>
  <si>
    <t>Provide support to MS in conducting at least 10 country level AMGF Assessments</t>
  </si>
  <si>
    <t>AUC/TID/C/023</t>
  </si>
  <si>
    <t>Conduct studies and organize validation workshop on Post-BREXIT UK-Africa Trade Relations</t>
  </si>
  <si>
    <t>AUC/TID/C/024</t>
  </si>
  <si>
    <t>Carry-out a comprehensive study and consultative process with respect to AU's Blue Economy Strategy</t>
  </si>
  <si>
    <t>AUC/TID/C/025</t>
  </si>
  <si>
    <t>CANADA(100%)</t>
  </si>
  <si>
    <t>Editor for AFCFTA handbook</t>
  </si>
  <si>
    <t>AUC/TID/C/026</t>
  </si>
  <si>
    <t>Conference package to Organize the 8th Meeting of the AUC-RECs Customs Coordination Meeting</t>
  </si>
  <si>
    <t>AUC/TID/NC/001</t>
  </si>
  <si>
    <t>Conference Package to Facilitate development and implementation of regional customs transit systems to expedite the movement of goods</t>
  </si>
  <si>
    <t>AUC/TID/NC/002</t>
  </si>
  <si>
    <t>Conference Package to the 11th Meeting of the African Union Sub Committee of Directors General of Customs including the meeting of its Bureau and any related workshop/meeting</t>
  </si>
  <si>
    <t>AUC/TID/NC/003</t>
  </si>
  <si>
    <t>Conference Package for the Technical Working Group meeting on interconnectivity of Customs information systems</t>
  </si>
  <si>
    <t>AUC/TID/NC/004</t>
  </si>
  <si>
    <t>Conference Package to develop  a Services Sector Development Program</t>
  </si>
  <si>
    <t>AUC/TID/NC/005</t>
  </si>
  <si>
    <t>Conference Package  for the Development of Collaborative Pan African Programs on E-Commerce and BIAT Action Plan Programs, Activities and Strategies.</t>
  </si>
  <si>
    <t>AUC/TID/NC/006</t>
  </si>
  <si>
    <t>Conference Package  for the Operationalization of Phase 1 of the AU Trade Observatory project under the BIAT Program.</t>
  </si>
  <si>
    <t>AUC/TID/NC/007</t>
  </si>
  <si>
    <t>Conference Package for the Establishment of African Business Council Platform and engagement with stakeholders on Intra African Trade</t>
  </si>
  <si>
    <t>AUC/TID/NC/008</t>
  </si>
  <si>
    <t>Conference Package  for the capacity building on regional and continental trade arrangement for informal cross border trade including women and youth</t>
  </si>
  <si>
    <t>AUC/TID/NC/009</t>
  </si>
  <si>
    <t>Conference Package  for the training on PPD and support AUC in convening PPD Fora on African trade and investment policies.</t>
  </si>
  <si>
    <t>AUC/TID/NC/010</t>
  </si>
  <si>
    <t>Conference Package  for the Coordination of African Common Positions on WTO issues</t>
  </si>
  <si>
    <t>AUC/TID/NC/011</t>
  </si>
  <si>
    <t>Conference Package  for the Coordination sessions on the Implementation of the Economic Partnership Agreements</t>
  </si>
  <si>
    <t>AUC/TID/NC/012</t>
  </si>
  <si>
    <t xml:space="preserve">Conference Package  for the Coordination sessions on AGOA, including the development of National Utilization and post AGOA strategies and options 
</t>
  </si>
  <si>
    <t>AUC/TID/NC/013</t>
  </si>
  <si>
    <t>Conference Package  for the workshop on Pre-Shipment inspection for West and Central African region in collaboration with the WCO and WTO</t>
  </si>
  <si>
    <t>AUC/TID/NC/014</t>
  </si>
  <si>
    <t>Conference Package  for the 5th Customs experts trade facilitation Forum</t>
  </si>
  <si>
    <t>AUC/TID/NC/015</t>
  </si>
  <si>
    <t>Conference Package  for the Technical Working Group to address Security and other Customs Offence issues in collaboration with RECs</t>
  </si>
  <si>
    <t>AUC/TID/NC/016</t>
  </si>
  <si>
    <t>Conference Package  for the work of the AfCFTA Champion and High Level Representatives</t>
  </si>
  <si>
    <t>AUC/TID/NC/017</t>
  </si>
  <si>
    <t>Conference Package  for the sessions for African Group of Ambassadors in Geneva, Brussels, New York and Washington</t>
  </si>
  <si>
    <t>AUC/TID/NC/018</t>
  </si>
  <si>
    <t>Conference Package  for the 3 negotiation meetings on the Phase 2 negotiations</t>
  </si>
  <si>
    <t>AUC/TID/NC/019</t>
  </si>
  <si>
    <t>Conference Package  for the consultation meetings with African civil society representatives</t>
  </si>
  <si>
    <t>AUC/TID/NC/020</t>
  </si>
  <si>
    <t>AUC/TID/NC/021</t>
  </si>
  <si>
    <t>Conference Package  for the capacity building workshop for SMEs on the opportunities in AfCFTA</t>
  </si>
  <si>
    <t>AUC/TID/NC/022</t>
  </si>
  <si>
    <t>Conference Package  for the 2 regional meetings of State Parties for requests and offers under the Protocol on Trade in GOODS</t>
  </si>
  <si>
    <t>AUC/TID/NC/023</t>
  </si>
  <si>
    <t>Conference Package  for the 2 regional meetings of State Parties for requests and offers under the Protocol on SERVICES</t>
  </si>
  <si>
    <t>AUC/TID/NC/024</t>
  </si>
  <si>
    <t>Conference Package  for the domestication, advocacy, stakeholder engagement and implementation of the African Commodity Strategy ( 2 stakeholder meeting, 5 visits to RECs)</t>
  </si>
  <si>
    <t>AUC/TID/NC/025</t>
  </si>
  <si>
    <t>Conference Package  for the Coordination of ministries to improve policy implementation for the implementation of the AU Commodities Strategy</t>
  </si>
  <si>
    <t>AUC/TID/NC/026</t>
  </si>
  <si>
    <t>Conference Package  for the workshops and Seminars on mitigating Price Volatility in the Commodities Sector</t>
  </si>
  <si>
    <t>AUC/TID/NC/027</t>
  </si>
  <si>
    <t>Conference Package  for the workshops and Seminars on commodities based industrialization in Africa</t>
  </si>
  <si>
    <t>AUC/TID/NC/028</t>
  </si>
  <si>
    <t>Conference Package  for the 2 meetings on AIDA Governance Structure (AUC/RECs Industry strategic stakeholders retreat &amp; Steering committee)</t>
  </si>
  <si>
    <t>AUC/TID/NC/029</t>
  </si>
  <si>
    <t>Conference Package  for the AUC, RECs and Member States in Industrial policy formulation ( Knowledge sharing).</t>
  </si>
  <si>
    <t>AUC/TID/NC/030</t>
  </si>
  <si>
    <t>Conference Package  for the RECs, MS &amp; the Private sector on domestication and implementation of AIDA and SME Strategy</t>
  </si>
  <si>
    <t>AUC/TID/NC/031</t>
  </si>
  <si>
    <t>Conference Package  for the Organise Africa Industrialization Week</t>
  </si>
  <si>
    <t>AUC/TID/NC/032</t>
  </si>
  <si>
    <t>Conference Package  for the online platform of the Enterprise Africa Network and organize a validation workshop.</t>
  </si>
  <si>
    <t>AUC/TID/NC/033</t>
  </si>
  <si>
    <t>Conference Package  for the Road Map for establishing the Enterprise Africa Network and define its main definitions and priorities</t>
  </si>
  <si>
    <t>AUC/TID/NC/034</t>
  </si>
  <si>
    <t>Conference Package  for the annual conference of African Chambers of Mines and other Mining Associations</t>
  </si>
  <si>
    <t>AUC/TID/NC/035</t>
  </si>
  <si>
    <t>Conference Package  for the annual meeting of Association of Women in Mining in Africa</t>
  </si>
  <si>
    <t>AUC/TID/NC/036</t>
  </si>
  <si>
    <t>Conference Package  for the nnual conference of African Civil Society platform on the Africa Mining Vision</t>
  </si>
  <si>
    <t>AUC/TID/NC/037</t>
  </si>
  <si>
    <t>Conference Package  for the REC technical meetings to develop consesus on the development of regional mineral value chains aligned to the AMV</t>
  </si>
  <si>
    <t>AUC/TID/NC/038</t>
  </si>
  <si>
    <t>Conference Package  for the two technical meetings to draft and develop the African Mineral and Energy Resource Classification System</t>
  </si>
  <si>
    <t>AUC/TID/NC/039</t>
  </si>
  <si>
    <t>Conference Package  for the  continental level GMIS coordination and Steering Committee meeting</t>
  </si>
  <si>
    <t>AUC/TID/NC/040</t>
  </si>
  <si>
    <t>Conference Package  for the  two stakeholder technical meetings to review and provide input into the draft ASM Strategy</t>
  </si>
  <si>
    <t>AUC/TID/NC/041</t>
  </si>
  <si>
    <t>Conference Package  for the two technical drafting meetings of the Model Mineral Laws</t>
  </si>
  <si>
    <t>AUC/TID/NC/042</t>
  </si>
  <si>
    <t>Conference Package  for the Continental MS technical validation meeting of the Model Minerals Law</t>
  </si>
  <si>
    <t>AUC/TID/NC/043</t>
  </si>
  <si>
    <t xml:space="preserve">Conference Package  for the Committee of Eminent Persons to support and lobby MS on the domestication of the AMV through the AMGF 
</t>
  </si>
  <si>
    <t>AUC/TID/NC/044</t>
  </si>
  <si>
    <t>Conference Package  for the stakeholders consultative workshop on the blue economy</t>
  </si>
  <si>
    <t>AUC/TID/NC/045</t>
  </si>
  <si>
    <t>Procurement of Executive Chair, LEATHER - FURNITURE</t>
  </si>
  <si>
    <t>AUC/TID/G/001</t>
  </si>
  <si>
    <t>Procurement of office desk</t>
  </si>
  <si>
    <t>AUC/TID/G/002</t>
  </si>
  <si>
    <t>Procurement of  2 Photocopier Kyocera-4501i - PHOTOCOPIERS</t>
  </si>
  <si>
    <t>AUC/TID/G/003</t>
  </si>
  <si>
    <t>Procurement of  9 All in one workstation-LENOVO M93Z - Computers</t>
  </si>
  <si>
    <t>AUC/TID/G/004</t>
  </si>
  <si>
    <t>Procurement of  2 Lenovo Yogo ThinkPad 15 - Laptops</t>
  </si>
  <si>
    <t>AUC/TID/G/005</t>
  </si>
  <si>
    <t xml:space="preserve">Procurement of  FILING CABINET                            </t>
  </si>
  <si>
    <t>AUC/TID/G/006</t>
  </si>
  <si>
    <t>Procurement of  Typing Paper A4 for Typewriter - Per packet - Other Items - Supplies</t>
  </si>
  <si>
    <t>AUC/TID/G/007</t>
  </si>
  <si>
    <t>Consultancy services to develop and update the African Investment Promotion Network(AIPN)</t>
  </si>
  <si>
    <t>AUC/EAD/C/001</t>
  </si>
  <si>
    <t>MS</t>
  </si>
  <si>
    <t>Consultancy for the Preparation of the follow up report on the implementation of the Recommendations agreed by Ministers in charge of integration and validation workshops</t>
  </si>
  <si>
    <t>AUC/EAD/C/002</t>
  </si>
  <si>
    <t>Consultancy Services for the drafting of Economic Report "Africa's Development Dynamics"</t>
  </si>
  <si>
    <t>AUC/EAD/C/003</t>
  </si>
  <si>
    <t>Consultancy for the Capacity building for RECs Secretariats and Member States on Africa's Regional Integration</t>
  </si>
  <si>
    <t>AUC/EAD/C/004</t>
  </si>
  <si>
    <t>Consultancy for the Support operationalization of the African Integration Fund</t>
  </si>
  <si>
    <t>AUC/EAD/C/005</t>
  </si>
  <si>
    <t>Consultancy Services to assist the Commission to develop a Balance of Payments for Africa</t>
  </si>
  <si>
    <t>AUC/EAD/C/006</t>
  </si>
  <si>
    <t>AUC/EAD/C/007</t>
  </si>
  <si>
    <t>Conference Package for  the Congress of African Economists</t>
  </si>
  <si>
    <t>AUC/EAD/NC/001</t>
  </si>
  <si>
    <t>Conference Package for STC on Finance, Monetary Affairs, Economic Planning and Integration</t>
  </si>
  <si>
    <t>AUC/EAD/NC/002</t>
  </si>
  <si>
    <t>Conference Package for  the workshop on capital markets development</t>
  </si>
  <si>
    <t>AUC/EAD/NC/003</t>
  </si>
  <si>
    <t xml:space="preserve">Conference Package for  the CoDG Meeting </t>
  </si>
  <si>
    <t>AUC/EAD/NC/004</t>
  </si>
  <si>
    <t>AUC/EAD/NC/005</t>
  </si>
  <si>
    <t>Conference Package for  the African Economic Platform</t>
  </si>
  <si>
    <t>AUC/EAD/NC/006</t>
  </si>
  <si>
    <t>Conference Package for the Coordination Meeting</t>
  </si>
  <si>
    <t>AUC/EAD/NC/007</t>
  </si>
  <si>
    <t>Conference Package for the Preparation of the Integration Report</t>
  </si>
  <si>
    <t>AUC/EAD/NC/008</t>
  </si>
  <si>
    <t>Conference Package for the Capacity building for RECs Secretariats and Member States on Africa's Regional Integration</t>
  </si>
  <si>
    <t>AUC/EAD/NC/009</t>
  </si>
  <si>
    <t>Health Statistics meeting</t>
  </si>
  <si>
    <t>AUC/EAD/NC/010</t>
  </si>
  <si>
    <t>40.000.00</t>
  </si>
  <si>
    <t>1 Jan-19</t>
  </si>
  <si>
    <t>Transport, MCO and Hotels</t>
  </si>
  <si>
    <t>AUC/EAD/NC/011</t>
  </si>
  <si>
    <t>50.000.00</t>
  </si>
  <si>
    <t>Committee of DGs of NSOs</t>
  </si>
  <si>
    <t>AUC/EAD/NC/012</t>
  </si>
  <si>
    <t>170.000.00</t>
  </si>
  <si>
    <t>Conference Package for Trade and SDMX Meeting</t>
  </si>
  <si>
    <t>AUC/EAD/NC/013</t>
  </si>
  <si>
    <t>Conference Package for advocacy strategy for resources mobilization for STATAFRIC Meeting</t>
  </si>
  <si>
    <t>AUC/EAD/NC/014</t>
  </si>
  <si>
    <t>Conference Package for National Account and SDMX Meeting</t>
  </si>
  <si>
    <t>AUC/EAD/NC/015</t>
  </si>
  <si>
    <t>Conference Package for Trade in Service Training</t>
  </si>
  <si>
    <t>AUC/EAD/NC/016</t>
  </si>
  <si>
    <t>Conference Package for STG on Trade and Balance of payments</t>
  </si>
  <si>
    <t>AUC/EAD/NC/017</t>
  </si>
  <si>
    <t>Conference Package for the Validation of 3rd Edition of Labour Migration Statistics Report</t>
  </si>
  <si>
    <t>AUC/EAD/NC/018</t>
  </si>
  <si>
    <t>Conference Package for the 4th technical workshop on the AUC/OECD Report Africa's Development</t>
  </si>
  <si>
    <t>AUC/EAD/NC/019</t>
  </si>
  <si>
    <t>Procurement of Publication Printing (Africa's Development Dynamics, African Integration and Development Review, Domestic Ressource mobilization: the fight against IFFs)</t>
  </si>
  <si>
    <t>AUC/EAD/G/001</t>
  </si>
  <si>
    <t>MS(50%) and EU (50%</t>
  </si>
  <si>
    <t>Procurement of Publication Printing (Congress of African Economists Proceedings, Bulletin of Friday's of the Commission)</t>
  </si>
  <si>
    <t>AUC/EAD/G/002</t>
  </si>
  <si>
    <t>Procurement of Promotional Items (USB, banners etc.)</t>
  </si>
  <si>
    <t>AUC/EAD/G/003</t>
  </si>
  <si>
    <t>Procurement for Advertisement</t>
  </si>
  <si>
    <t>AUC/EAD/G/004</t>
  </si>
  <si>
    <t>DRC</t>
  </si>
  <si>
    <t>AUC/EAD/G/005</t>
  </si>
  <si>
    <t>African Statistical Yearbook 2019 Publication</t>
  </si>
  <si>
    <t>AUC/EAD/G/006</t>
  </si>
  <si>
    <t>KeyStats on African Integration Publication</t>
  </si>
  <si>
    <t>AUC/EAD/G/007</t>
  </si>
  <si>
    <t xml:space="preserve">Purchase scientific books and software </t>
  </si>
  <si>
    <t>AUC/EAD/G/008</t>
  </si>
  <si>
    <t>IT and Telephone Equipment for AFRICATRADE</t>
  </si>
  <si>
    <t>AUC/EAD/G/009</t>
  </si>
  <si>
    <t>Fev-19</t>
  </si>
  <si>
    <t>IT Equipment for STATAFRIC</t>
  </si>
  <si>
    <t>AUC/EAD/G/010</t>
  </si>
  <si>
    <t>Office facilites for STATAFRIC</t>
  </si>
  <si>
    <t>AUC/EAD/G/011</t>
  </si>
  <si>
    <t>Software and Books for STATAFRIC</t>
  </si>
  <si>
    <t>AUC/EAD/G/012</t>
  </si>
  <si>
    <t>Printing of the 3rd Edition of Labour Migration Statistics Report</t>
  </si>
  <si>
    <t>AUC/EAD/G/013</t>
  </si>
  <si>
    <t xml:space="preserve">Consultancy Service to Elaborate the Dispute settlement mechanism of the African Civil Aviation Arbitration Tribunal </t>
  </si>
  <si>
    <t>AUC/IED/C/002</t>
  </si>
  <si>
    <t xml:space="preserve">Consultancy Service to Conduct training workshop for Solar energy  to some selected African countries that have solar potential </t>
  </si>
  <si>
    <t>AUC/IED/C/009</t>
  </si>
  <si>
    <t xml:space="preserve">Consultancy Service to Conduct training workshop for Wind energy to some selected African countries that have wind potential </t>
  </si>
  <si>
    <t>AUC/IED/C/010</t>
  </si>
  <si>
    <t>Consultancy Service to Establish a continental tourism coordination institution/agency for promoting tourism development</t>
  </si>
  <si>
    <t>AUC/IED/C/016</t>
  </si>
  <si>
    <t>Consultancy Service to Formulate a common methodology for Member States for measuring the economic impact of tourism</t>
  </si>
  <si>
    <t>AUC/IED/C/017</t>
  </si>
  <si>
    <t>Consultancy Service to Undertake continent-wide tourism product mapping and profiling</t>
  </si>
  <si>
    <t>AUC/IED/C/018</t>
  </si>
  <si>
    <t>Consultancy Service to Assess and select the regional railway training institutions and preparation of action plans for their strengthening</t>
  </si>
  <si>
    <t>AUC/IED/C/027</t>
  </si>
  <si>
    <t>Consultancy Service to Assess and plan of action for strengthening of the Union of The African Railways (UAR) as a continental institution for railway development</t>
  </si>
  <si>
    <t>AUC/IED/C/028</t>
  </si>
  <si>
    <t>Consultancy Service to Study the ports efficiency</t>
  </si>
  <si>
    <t>AUC/IED/C/029</t>
  </si>
  <si>
    <t>Consultancy Service to Assess the implementation of the PRIDA Project</t>
  </si>
  <si>
    <t>AUC/IED/C/030</t>
  </si>
  <si>
    <t xml:space="preserve">Consultancy Service to Design the Digital platform </t>
  </si>
  <si>
    <t>AUC/IED/C/033</t>
  </si>
  <si>
    <t>AUC/IED/C/034</t>
  </si>
  <si>
    <t>Consultancy services For  African Energy Information System database (AEIS)</t>
  </si>
  <si>
    <t>AUC/IED/C/035</t>
  </si>
  <si>
    <t xml:space="preserve">Consultancy services Develop policy on bioenergy and clean cooking </t>
  </si>
  <si>
    <t>AUC/IED/C/036</t>
  </si>
  <si>
    <t xml:space="preserve">Consultancy services to develop policy in wind ans solar energy  </t>
  </si>
  <si>
    <t>AUC/IED/C/037</t>
  </si>
  <si>
    <t>Consultancy services to Conduct and update the continental bioenergy policy and action plan for 3 region</t>
  </si>
  <si>
    <t>AUC/IED/C/038</t>
  </si>
  <si>
    <t>P(100%)</t>
  </si>
  <si>
    <t>Consultancy services to Conduct study on modernizing the traditional cooking technology in Africa using solid wood and charcoal</t>
  </si>
  <si>
    <t>AUC/IED/C/039</t>
  </si>
  <si>
    <t>Consultancy services to Develop support programme for small hydro implementation</t>
  </si>
  <si>
    <t>AUC/IED/C/040</t>
  </si>
  <si>
    <t xml:space="preserve">Consultancy services to Conduct Study on Mainstreaming Gender in Energy Sector </t>
  </si>
  <si>
    <t>AUC/IED/C/041</t>
  </si>
  <si>
    <t>Consultant in energy on the implementation of harmonized continental regulatory framework for electricity market development in Africa</t>
  </si>
  <si>
    <t>AUC/IED/C/044</t>
  </si>
  <si>
    <t>AUC/IED/NC/001</t>
  </si>
  <si>
    <t>Conference package for  Continental validation workshop on establishment of a continental institutional framework for coordination of maritime transport activities</t>
  </si>
  <si>
    <t>AUC/IED/NC/002</t>
  </si>
  <si>
    <t>Conference package for meeting of the Bureau of the  Ministral Working Group on establishment of the SAATM</t>
  </si>
  <si>
    <t>AUC/IED/NC/003</t>
  </si>
  <si>
    <t>Conference package for the Meeting of the Bureau of the STC-TTIIET</t>
  </si>
  <si>
    <t>AUC/IED/NC/004</t>
  </si>
  <si>
    <t>Conference package for the Consultative Meeting on the Road safety Obsrvatory and First meeting of the Working Group on TAH</t>
  </si>
  <si>
    <t>AUC/IED/NC/006</t>
  </si>
  <si>
    <t>Conference package for the Experts Session of the Bureau of the STC on communication and ICT Meeting</t>
  </si>
  <si>
    <t>AUC/IED/NC/008</t>
  </si>
  <si>
    <t>Conference package for the Capacity Building workshop on the African Civil Aviation Policy and the YD Regulatory texts and SAATM MWG Experts Meeting</t>
  </si>
  <si>
    <t>AUC/IED/NC/009</t>
  </si>
  <si>
    <t>Conference package for the meeting of the bureau of the STC on Communication and ICT</t>
  </si>
  <si>
    <t>AUC/IED/NC/010</t>
  </si>
  <si>
    <t>Conference package for the Consultations on Digital Cooperation</t>
  </si>
  <si>
    <t>AUC/IED/NC/011</t>
  </si>
  <si>
    <t>Conference package for the Inception Meeting for Mini/Micro Grid Study</t>
  </si>
  <si>
    <t>AUC/IED/NC/012</t>
  </si>
  <si>
    <t>Conference package for the Validation Workshope for Harmonsed Regulatory Framework for Electricty Market in Africa</t>
  </si>
  <si>
    <t>AUC/IED/NC/013</t>
  </si>
  <si>
    <t>Conference package for the Regulatory Frame work Validation workshop</t>
  </si>
  <si>
    <t>AUC/IED/NC/014</t>
  </si>
  <si>
    <t>Conference package for the GRMF Oversite Committee Meeting</t>
  </si>
  <si>
    <t>AUC/IED/NC/015</t>
  </si>
  <si>
    <t>Conference package for the Bioenergy Workshop</t>
  </si>
  <si>
    <t>AUC/IED/NC/016</t>
  </si>
  <si>
    <t>Conference package for the Inception meeting for solar, small Hydropower and RE in African Islands Study</t>
  </si>
  <si>
    <t>AUC/IED/NC/017</t>
  </si>
  <si>
    <t>Conference package for the Validation workshop on PRIDA Assosment on ICT policies and Regulations and Internet governance</t>
  </si>
  <si>
    <t>AUC/IED/NC/018</t>
  </si>
  <si>
    <t>Conference package for the Steering Committee Meeting on Continental High-Speed Railway Network development project</t>
  </si>
  <si>
    <t>AUC/IED/NC/020</t>
  </si>
  <si>
    <t>Consultancy for full implementation of BI/BW (FICO,HCM,MM)</t>
  </si>
  <si>
    <t>AUC/MIS/C/001</t>
  </si>
  <si>
    <t>JFA-ICBC(100%)</t>
  </si>
  <si>
    <t>AUC/MIS/C/002</t>
  </si>
  <si>
    <t>LCS</t>
  </si>
  <si>
    <t>AUC/MIS/C/003</t>
  </si>
  <si>
    <t>Consultancy for network revamping at AUCC</t>
  </si>
  <si>
    <t>AUC/MIS/C/004</t>
  </si>
  <si>
    <t>WB(100%)</t>
  </si>
  <si>
    <t>Implementation of Cyber Security at AUC (ISO 27001)</t>
  </si>
  <si>
    <t>AUC/MIS/C/005</t>
  </si>
  <si>
    <t>IT training to develop and implement IT Policies for people 
management and admininistrative services</t>
  </si>
  <si>
    <t>AUC/MIS/NC/001</t>
  </si>
  <si>
    <t>IT Workshop to operationalize the IT Governance body</t>
  </si>
  <si>
    <t>AUC/MIS/NC/002</t>
  </si>
  <si>
    <t>Operationalize the decentralized AHRMD organizational structure
better align with agenda 2063</t>
  </si>
  <si>
    <t>AUC/MIS/NC/003</t>
  </si>
  <si>
    <t>Purchase of licenses for e-mail Cloud Services</t>
  </si>
  <si>
    <t>AUC/MIS/NC/004</t>
  </si>
  <si>
    <t>Renewal of vendor support license maintenance</t>
  </si>
  <si>
    <t>AUC/MIS/NC/005</t>
  </si>
  <si>
    <t>IT Workshop for strengthen partnership with stakeholders for customer focus perspective and service delivery</t>
  </si>
  <si>
    <t>AUC/MIS/NC/006</t>
  </si>
  <si>
    <t>Provision of SAP online training platform</t>
  </si>
  <si>
    <t>AUC/MIS/NC/007</t>
  </si>
  <si>
    <t>IT Technical training for New Trends on Cyber security</t>
  </si>
  <si>
    <t>AUC/MIS/NC/008</t>
  </si>
  <si>
    <t>IT Technical training for Storage, VMWare, Microsoft suit</t>
  </si>
  <si>
    <t>AUC/MIS/NC/009</t>
  </si>
  <si>
    <t>Technical training for IT Governance ITIL, Prince2 and Cobit</t>
  </si>
  <si>
    <t>AUC/MIS/NC/010</t>
  </si>
  <si>
    <t>TBA</t>
  </si>
  <si>
    <t>License Fees (SAP &amp; VSAT)</t>
  </si>
  <si>
    <t>AUC/MIS/NC/011</t>
  </si>
  <si>
    <t>Procurement of IT equipment to implement AU Business continuity</t>
  </si>
  <si>
    <t>AUC/MIS/G/010</t>
  </si>
  <si>
    <t>AUC/MIS/G/011</t>
  </si>
  <si>
    <t>Procurement of IT equipment for optimization and upgrading of the 
Datacenter</t>
  </si>
  <si>
    <t>AUC/MIS/G/012</t>
  </si>
  <si>
    <t>Purchase of Network devices for network upgrade (HQ-Ros)</t>
  </si>
  <si>
    <t>AUC/MIS/G/014</t>
  </si>
  <si>
    <t>Revamping of WIFI Network AUCC - Tower side, Buildings B, C &amp; OCC</t>
  </si>
  <si>
    <t>AUC/MIS/G/015</t>
  </si>
  <si>
    <t>Purchases of new HP Servers for ROs</t>
  </si>
  <si>
    <t>AUC/MIS/G/016</t>
  </si>
  <si>
    <t>Purchase of 5KVAUPS</t>
  </si>
  <si>
    <t>AUC/MIS/G/017</t>
  </si>
  <si>
    <t>Comemoration of Non Communicabifestyle day during Africa Lifestyle disease (refreshment)</t>
  </si>
  <si>
    <t>AUC/MSD/NC/001</t>
  </si>
  <si>
    <t>MS)100)</t>
  </si>
  <si>
    <t>Comemoration of Non Communicabifestyle day during Africa Lifestyle disease (hiring PA sydtem  and aetobics)</t>
  </si>
  <si>
    <t>AUC/MSD/NC/002</t>
  </si>
  <si>
    <t>Collaborate with African and Non-African Professional Medical Associations on new development medical technologies (Basic honourarium)</t>
  </si>
  <si>
    <t>AUC/MSD/NC/003</t>
  </si>
  <si>
    <t>Organize capacity building for MHSD Staff in disease outbreak response )refreshment).</t>
  </si>
  <si>
    <t>AUC/MSD/NC/004</t>
  </si>
  <si>
    <t>Organize capacity building for MHSD Staff in disease outbreak response (basic honourarium).</t>
  </si>
  <si>
    <t>AUC/MSD/NC/005</t>
  </si>
  <si>
    <t>Costs per Unit  - Hiring of tents for HIV/AIDS policy desemination</t>
  </si>
  <si>
    <t>AUC/MSD/NC/006</t>
  </si>
  <si>
    <t>Costs per Unit  - Refreshment for HIV/AIDS policy desemination</t>
  </si>
  <si>
    <t>AUC/MSD/NC/007</t>
  </si>
  <si>
    <t xml:space="preserve"> Foster knowledge on Gender Mainstreaming among the Management, MHSD Staff and other departments.</t>
  </si>
  <si>
    <t>AUC/MSD/NC/008</t>
  </si>
  <si>
    <t>purchase of medical products and supplies</t>
  </si>
  <si>
    <t>AUC/MSD/G/001</t>
  </si>
  <si>
    <t xml:space="preserve">purchase of medical expense non stock/Emmergency </t>
  </si>
  <si>
    <t>AUC/MSD/G/002</t>
  </si>
  <si>
    <t>medical expenses (medical evacuation, medical claim, laboratory consumables local hospitalisation and funeral cost</t>
  </si>
  <si>
    <t>AUC/MSD/G/003</t>
  </si>
  <si>
    <t>Purchase and install diagnostic and other medical equipment.</t>
  </si>
  <si>
    <t>AUC/MSD/G/004</t>
  </si>
  <si>
    <t>AUC/MSD/G/005</t>
  </si>
  <si>
    <t>AUC/MSD/G/006</t>
  </si>
  <si>
    <t>AUC/MSD/G/007</t>
  </si>
  <si>
    <t>AUC/MSD/G/008</t>
  </si>
  <si>
    <t>AUC/MSD/G/009</t>
  </si>
  <si>
    <t>Collaborate with African and Non-African Professional Medical Associations on new development medical technologies (AU pins and pens)</t>
  </si>
  <si>
    <t>AUC/OLC/G/003</t>
  </si>
  <si>
    <t>Organize capacity building for MHSD Staff in disease outbreak response.</t>
  </si>
  <si>
    <t>AUC/MSD/G/011</t>
  </si>
  <si>
    <t>Purchase of UPS</t>
  </si>
  <si>
    <t>Pay license and support fees for MK Insight,  Case management  software and ACL</t>
  </si>
  <si>
    <t>AUC/OIA/NC/001</t>
  </si>
  <si>
    <t>Upgrade of OIA specialized software (MK, ACL, AIS)</t>
  </si>
  <si>
    <t>AUC/OIA/NC/002</t>
  </si>
  <si>
    <t>Catering service for  inaugural meeting of the AU Board of External auditors</t>
  </si>
  <si>
    <t>AUC/OIA/NC/003</t>
  </si>
  <si>
    <t>Investigation equipment (  Two Audio Recorders, Transcribing Machine and Software)</t>
  </si>
  <si>
    <t>AUC/OIA/G/001</t>
  </si>
  <si>
    <t>CN (100%)</t>
  </si>
  <si>
    <t>AUC/OIA/G/002</t>
  </si>
  <si>
    <t>CN(100%)</t>
  </si>
  <si>
    <t>AUC/OIA/G/003</t>
  </si>
  <si>
    <t>AUC/OLC/C/001</t>
  </si>
  <si>
    <t>Engagement of an external Counsel to defend AU</t>
  </si>
  <si>
    <t>AUC/OLC/C/002</t>
  </si>
  <si>
    <t>meeting of the Strategic Task Force</t>
  </si>
  <si>
    <t>AUC/OLC/NC/001</t>
  </si>
  <si>
    <t>conference package-AU Law and signature week</t>
  </si>
  <si>
    <t>AUC/OLC/NC/002</t>
  </si>
  <si>
    <t>AUC/OLC/NC/003</t>
  </si>
  <si>
    <t xml:space="preserve">conference packaging for Meeting of the standing committee of </t>
  </si>
  <si>
    <t>AUC/OLC/NC/004</t>
  </si>
  <si>
    <t>30-Mar-19</t>
  </si>
  <si>
    <t>30-June-19</t>
  </si>
  <si>
    <t>Interpreters &amp; Translators-Hissene Hybre Hearing</t>
  </si>
  <si>
    <t>AUC/OLC/NC/005</t>
  </si>
  <si>
    <t>Design and Printing of Updated Treaties Series Handbook to include 2018 Treaties</t>
  </si>
  <si>
    <t>AUC/OLC/NC/006</t>
  </si>
  <si>
    <t>3o-jun-19</t>
  </si>
  <si>
    <t>Interpreters &amp; Translators-Treaty signature week</t>
  </si>
  <si>
    <t>AUC/OLC/NC/007</t>
  </si>
  <si>
    <t>Convening of a meeting of the Strategic Task Force - Interpreters</t>
  </si>
  <si>
    <t>AUC/OLC/NC/008</t>
  </si>
  <si>
    <t>Conference Packaging-IMaritime Week , celebration of Africa Day of seas and oceans</t>
  </si>
  <si>
    <t>AUC/OLC/NC/009</t>
  </si>
  <si>
    <t>Conference packaging-Experts meeting on ratification of treaties</t>
  </si>
  <si>
    <t>AUC/OLC/NC/010</t>
  </si>
  <si>
    <t xml:space="preserve"> conference board and ground transport</t>
  </si>
  <si>
    <t>AUC/OLC/NC/011</t>
  </si>
  <si>
    <t>Funds transfer or direct payment for logistical arrangements as the counterpart contribution for the joint training exercises with the UN</t>
  </si>
  <si>
    <t>AUC/OLC/NC/012</t>
  </si>
  <si>
    <t>j30-Jul-19</t>
  </si>
  <si>
    <t>department retreat conference board and ground transport debrezeit</t>
  </si>
  <si>
    <t>AUC/OLC/NC/013</t>
  </si>
  <si>
    <t>30-Aug-19</t>
  </si>
  <si>
    <t>Conference facilities outside Addis Ababa- sectorial Committees visits</t>
  </si>
  <si>
    <t>AUC/OLC/NC/014</t>
  </si>
  <si>
    <t xml:space="preserve">stationary </t>
  </si>
  <si>
    <t>AUC/OLC/G/001</t>
  </si>
  <si>
    <t>Booklet</t>
  </si>
  <si>
    <t>AUC/OLC/G/002</t>
  </si>
  <si>
    <t>Water for various meetings</t>
  </si>
  <si>
    <t>Catering services for the summits, and retreats</t>
  </si>
  <si>
    <t>AUC/OSG/NC/001</t>
  </si>
  <si>
    <t>Water</t>
  </si>
  <si>
    <t>AUC/OSG/G/001</t>
  </si>
  <si>
    <t>Stationery items</t>
  </si>
  <si>
    <t>AUC/OSG/G/002</t>
  </si>
  <si>
    <t>Printing machine consumables</t>
  </si>
  <si>
    <t>AUC/OSG/G/003</t>
  </si>
  <si>
    <t>Airtime for AU summit</t>
  </si>
  <si>
    <t>AUC/OSG/G/004</t>
  </si>
  <si>
    <t xml:space="preserve">Consultancy Services to Develop SAP Grant Management </t>
  </si>
  <si>
    <t>MS100%</t>
  </si>
  <si>
    <t>Consultancy services to develop an automated online suppliers payment portal and linkage to SAP system</t>
  </si>
  <si>
    <t xml:space="preserve">Consultancy for the review of AU FRR </t>
  </si>
  <si>
    <t xml:space="preserve"> Consultancy services to undertake improvement of Financial analysis, Public financial management and Reporting staff skills</t>
  </si>
  <si>
    <t xml:space="preserve"> Consultancy services for acquisition of a tool related to the Enterprise Risk management &amp; effective implementation of processes and procedures  </t>
  </si>
  <si>
    <t xml:space="preserve">Consultancy services to conduct annual IPSAS annual  update review </t>
  </si>
  <si>
    <t>Conference package for the PRC sub-committee meetings</t>
  </si>
  <si>
    <t>AUC/PBFA/NC/001</t>
  </si>
  <si>
    <t>Interpretation for the PRC sub-committee meetings</t>
  </si>
  <si>
    <t>AUC/PBFA/NC/002</t>
  </si>
  <si>
    <t>Conference package for AU Budget reforms implementation</t>
  </si>
  <si>
    <t>AUC/PBFA/NC/003</t>
  </si>
  <si>
    <t>Transportation for AU Budget Reforms implementation meeting</t>
  </si>
  <si>
    <t>AUC/PBFA/NC/004</t>
  </si>
  <si>
    <t>Conference package for the review of AU FRR</t>
  </si>
  <si>
    <t>AUC/PBFA/NC/005</t>
  </si>
  <si>
    <t>Transportation for the Financial&amp;Programme Management for PSD finance capacity building</t>
  </si>
  <si>
    <t>AUC/PBFA/NC/006</t>
  </si>
  <si>
    <t>Ground Transportation costs to conduct Team building activity on the Accounting improvements</t>
  </si>
  <si>
    <t>AUC/PBFA/NC/007</t>
  </si>
  <si>
    <t>Ground Transportation costs to undertake Team building Workshop for the ERM/FMD Division</t>
  </si>
  <si>
    <t>AUC/PBFA/NC/008</t>
  </si>
  <si>
    <t>Conference package to undertake improvement of Financial analysis, Public financial management and Reporting staff skills</t>
  </si>
  <si>
    <t>AUC/PBFA/NC/009</t>
  </si>
  <si>
    <t>Registration fees for IPSAS online certification</t>
  </si>
  <si>
    <t>AUC/PBFA/NC/010</t>
  </si>
  <si>
    <t>Training fees to  enhance performance through Project Management Certification training (PMP/Prince 2 certification)</t>
  </si>
  <si>
    <t>AUC/PBFA/NC/011</t>
  </si>
  <si>
    <t>Conference package for workshop of the Head of AULOS and their Stakeholders</t>
  </si>
  <si>
    <t>AUC/PBFA/NC/012</t>
  </si>
  <si>
    <t>Ground transportation for workshop of the Head of AULOS and their Stakeholders</t>
  </si>
  <si>
    <t>AUC/PBFA/NC/013</t>
  </si>
  <si>
    <t>Conference package for AU participation as observer to the Africa Integrated Reporting Committee</t>
  </si>
  <si>
    <t>AUC/PBFA/NC/014</t>
  </si>
  <si>
    <t>Conference package for organzing the Quarterly meetings of the Investment Committee</t>
  </si>
  <si>
    <t>AUC/PBFA/NC/015</t>
  </si>
  <si>
    <t>Interpretation fees for Meeting of the F15 Ministers</t>
  </si>
  <si>
    <t>AUC/PBFA/NC/016</t>
  </si>
  <si>
    <t>Conference Package for meeting of the F15 ministers</t>
  </si>
  <si>
    <t>AUC/PBFA/NC/017</t>
  </si>
  <si>
    <t>Interpretation fees for the meeting of Technical Committee of the F15 Ministers</t>
  </si>
  <si>
    <t>AUC/PBFA/NC/018</t>
  </si>
  <si>
    <t>Conference package for the meeting of Technical Committee of the F15 Ministers</t>
  </si>
  <si>
    <t>AUC/PBFA/NC/019</t>
  </si>
  <si>
    <t>Interpretation fees for the consultation meetings &amp; technical support  on the Financing of the Union</t>
  </si>
  <si>
    <t>AUC/PBFA/NC/020</t>
  </si>
  <si>
    <t>Conference package for the consultation meetings &amp; technical support  on the Financing of the Union</t>
  </si>
  <si>
    <t>AUC/PBFA/NC/021</t>
  </si>
  <si>
    <t>Development and Publishing of FOU Materials</t>
  </si>
  <si>
    <t>AUC/PBFA/NC/022</t>
  </si>
  <si>
    <t xml:space="preserve">Software fees for acquisition of a tool related to the Enterprise Risk management &amp; effective implementation of processes and procedures  </t>
  </si>
  <si>
    <t>AUC/PBFA/G/001</t>
  </si>
  <si>
    <t xml:space="preserve">Software fees for the SAP Grant Management Module </t>
  </si>
  <si>
    <t>AUC/PBFA/G/002</t>
  </si>
  <si>
    <t>Software fees for the automated online suppliers payment portal and linkage to SAP system</t>
  </si>
  <si>
    <t>AUC/PBFA/G/003</t>
  </si>
  <si>
    <t>Software fees for SAP Roll over to Organs- phase II (AfCHPR, AUBC &amp; integration with NEPAD)</t>
  </si>
  <si>
    <t>AUC/PBFA/G/004</t>
  </si>
  <si>
    <t xml:space="preserve">Executive folders for the joint sitting of the committee of ministers </t>
  </si>
  <si>
    <t>AUC/PBFA/G/005</t>
  </si>
  <si>
    <t xml:space="preserve">short term consultant for Enhancement and Re-enforcement of Protocol Services </t>
  </si>
  <si>
    <t>AUC/PRO/C/002</t>
  </si>
  <si>
    <t>AUC/PRO/G/001</t>
  </si>
  <si>
    <t>AUC/PRO/G/002</t>
  </si>
  <si>
    <t>AUC/PRO/G/003</t>
  </si>
  <si>
    <t>purchase of flowers for conference halls and offices for the summit</t>
  </si>
  <si>
    <t>AUC/PRO/G/004</t>
  </si>
  <si>
    <t>Consultancy to Implement Agenda 2063 Financing Strategy</t>
  </si>
  <si>
    <t>AUC/SPPMERM/C/001</t>
  </si>
  <si>
    <t>Consultancy to implement AUC Resource Mobilization Strategy</t>
  </si>
  <si>
    <t>AUC/SPPMERM/C/002</t>
  </si>
  <si>
    <t>Consultancy for Digitization of 1973 -1982 OAU documents and records in the Archives</t>
  </si>
  <si>
    <t>AUC/SPPMERM/C/003</t>
  </si>
  <si>
    <t>Consultancy for Redevelopment or Customization of the AU Archives Common Repository</t>
  </si>
  <si>
    <t>AUC/SPPMERM/C/004</t>
  </si>
  <si>
    <t>Consultancy for Corporate Scorecard - automation of scorecard, training and roll out of score card</t>
  </si>
  <si>
    <t>AUC/SPPMERM/C/005</t>
  </si>
  <si>
    <t>Consultancy for Evaluation of AU projects/programmes  (i) Evaluation of 5 projects/programmes (ii) Annual Performance Report (iii) Mid Year Report</t>
  </si>
  <si>
    <t>AUC/SPPMERM/C/006</t>
  </si>
  <si>
    <t>AUC/SPPMERM/C/007</t>
  </si>
  <si>
    <t>Engaging Research Institutions to provide support in research and analysis on the strategic areas of the reform</t>
  </si>
  <si>
    <t>AUC/SPPMERM/C/008</t>
  </si>
  <si>
    <t>Engage a resource person to conduct workshops with MS and RECs to facilitate integration of the FTYIP in national and regional Development plans</t>
  </si>
  <si>
    <t>AUC/SPPMERM/C/009</t>
  </si>
  <si>
    <t>Engaging Resource persons for Organizing joint workshops with relevant UN Agencies and other stakeholders to assess the harmonization of Agenda 2063 and SDGs</t>
  </si>
  <si>
    <t>AUC/SPPMERM/C/010</t>
  </si>
  <si>
    <t>Conference package for Review of the First Ten Year Implementation Plan of Agenda 2063</t>
  </si>
  <si>
    <t>AUC/SPPMERM/C/011</t>
  </si>
  <si>
    <t>Conference package for using the KM Application to implement Operational Planning in other Departments at the AUC</t>
  </si>
  <si>
    <t>AUC/SPPMERM/NC/001</t>
  </si>
  <si>
    <t>Software Hosting, development, maintenance, purchase or upgrade of the KM system, tools and operational licenses.</t>
  </si>
  <si>
    <t>AUC/SPPMERM/NC/002</t>
  </si>
  <si>
    <t>Ground Transportation for Annual Budget consultations and Technical Review meetings with partners</t>
  </si>
  <si>
    <t>AUC/SPPMERM/NC/003</t>
  </si>
  <si>
    <t>Conference package for Annual Budget consultations and Technical Review meetings with partners</t>
  </si>
  <si>
    <t>AUC/SPPMERM/NC/004</t>
  </si>
  <si>
    <t>AUC/SPPMERM/NC/005</t>
  </si>
  <si>
    <t>Conference Package for enhancement of the reporting and budget consultation processes</t>
  </si>
  <si>
    <t>AUC/SPPMERM/NC/006</t>
  </si>
  <si>
    <t>Ground transportation for enhancement of the reporting and budget consultation processes</t>
  </si>
  <si>
    <t>AUC/SPPMERM/NC/007</t>
  </si>
  <si>
    <t>Conference package to Implement AUC Resource Mobilization Strategy</t>
  </si>
  <si>
    <t>AUC/SPPMERM/NC/008</t>
  </si>
  <si>
    <t>Registration fee for implementation of AUC Resource Mobilization Strategy</t>
  </si>
  <si>
    <t>AUC/SPPMERM/NC/009</t>
  </si>
  <si>
    <t>AUC/SPPMERM/NC/010</t>
  </si>
  <si>
    <t>AUC/SPPMERM/NC/011</t>
  </si>
  <si>
    <t>Registration and membership fee for attending professional workshops (such as IFLA, ILI, etc)</t>
  </si>
  <si>
    <t>AUC/SPPMERM/NC/012</t>
  </si>
  <si>
    <t>Training fee to enhance staff capacity/ skills by providing standard online Video Courses</t>
  </si>
  <si>
    <t>AUC/SPPMERM/NC/013</t>
  </si>
  <si>
    <t>Conference package to organize a workshop for regional / Representational office documentalists to develop information delivery and resource sharing capabilities</t>
  </si>
  <si>
    <t>AUC/SPPMERM/NC/014</t>
  </si>
  <si>
    <t>Conference package for Consultative meeting with PRC Sub Committee on Programmes and Conferences</t>
  </si>
  <si>
    <t>AUC/SPPMERM/NC/015</t>
  </si>
  <si>
    <t>AUC/SPPMERM/NC/016</t>
  </si>
  <si>
    <t>AUC/SPPMERM/NC/017</t>
  </si>
  <si>
    <t>Ground transport for Corporate Scorecard - automation of scorecard, training and roll out of score card</t>
  </si>
  <si>
    <t>AUC/SPPMERM/NC/018</t>
  </si>
  <si>
    <t>Conference package for Corporate Scorecard - automation of scorecard, training and roll out of score card</t>
  </si>
  <si>
    <t>AUC/SPPMERM/NC/019</t>
  </si>
  <si>
    <t>AUC/SPPMERM/NC/020</t>
  </si>
  <si>
    <t>Translation of documents for Corporate Scorecard - automation of scorecard, training and roll out of score card</t>
  </si>
  <si>
    <t>AUC/SPPMERM/NC/021</t>
  </si>
  <si>
    <t>AUC/SPPMERM/NC/022</t>
  </si>
  <si>
    <t>AUC/SPPMERM/NC/023</t>
  </si>
  <si>
    <t>AUC/SPPMERM/NC/024</t>
  </si>
  <si>
    <t>Conference package for Corporate Scorecard - automation of scorecard, training and roll out of score card -meeting with Policy Organs</t>
  </si>
  <si>
    <t>AUC/SPPMERM/NC/025</t>
  </si>
  <si>
    <t>Registration for AfREA Conference for enhancement of Staff Skills in planning, monitoring and evaluation</t>
  </si>
  <si>
    <t>AUC/SPPMERM/NC/026</t>
  </si>
  <si>
    <t xml:space="preserve">Conference package for preparation and adoption of the  Budget framework Paper </t>
  </si>
  <si>
    <t>AUC/SPPMERM/NC/027</t>
  </si>
  <si>
    <t>Conference package to provide support in research and analysis on the strategic areas of the reform</t>
  </si>
  <si>
    <t>AUC/SPPMERM/NC/028</t>
  </si>
  <si>
    <t>Registration fees to Strengthen staff capacity in research methodologies and analysis</t>
  </si>
  <si>
    <t>AUC/SPPMERM/NC/029</t>
  </si>
  <si>
    <t>Conference package to conduct workshops with MS and RECs to facilitate integration of the FTYIP in national and regional Development plans</t>
  </si>
  <si>
    <t>AUC/SPPMERM/NC/030</t>
  </si>
  <si>
    <t>Interpreters for Strengthen staff capacity in research methodologies and analysis</t>
  </si>
  <si>
    <t>AUC/SPPMERM/NC/031</t>
  </si>
  <si>
    <t>Conference package to organize the Ministerial Meeting on the Implementation of Agenda 2063</t>
  </si>
  <si>
    <t>AUC/SPPMERM/NC/032</t>
  </si>
  <si>
    <t>Translators to organize the Ministerial Meeting on the Implementation of Agenda 2063</t>
  </si>
  <si>
    <t>AUC/SPPMERM/NC/033</t>
  </si>
  <si>
    <t>Conference package for organizing joint workshops with relevant UN Agencies and other stakeholders to assess the harmonization of Agenda 2063 and SDGs</t>
  </si>
  <si>
    <t>AUC/SPPMERM/NC/034</t>
  </si>
  <si>
    <t>AUC/SPPMERM/NC/035</t>
  </si>
  <si>
    <t>AUC/SPPMERM/G/001</t>
  </si>
  <si>
    <t xml:space="preserve">Acquisition of a Coin Control Unit for a photocopier - coin operated (cost recovery) photocopier/scanner for users </t>
  </si>
  <si>
    <t>AUC/SPPMERM/G/002</t>
  </si>
  <si>
    <t>Acquisition of Heavy Duty Copy Machine - coin operated (cost recovery) photocopier/scanner for users</t>
  </si>
  <si>
    <t>AUC/SPPMERM/G/003</t>
  </si>
  <si>
    <t>Acquisition of Archives Acid-Free boxes, green strings and other necessary items to repackage Archives items that are currently in folders and in magazine files</t>
  </si>
  <si>
    <t>AUC/SPPMERM/G/004</t>
  </si>
  <si>
    <t>Scanner for Digitization of 1973 -1982 OAU documents and records in the Archives</t>
  </si>
  <si>
    <t>AUC/SPPMERM/G/005</t>
  </si>
  <si>
    <t>Payment for the annual hosting, upgrading and maintenance  subscription for the Archives Common Repository</t>
  </si>
  <si>
    <t>AUC/SPPMERM/G/006</t>
  </si>
  <si>
    <t>Acquire about 300 printed and electronic journals (past and current issues)</t>
  </si>
  <si>
    <t>AUC/SPPMERM/G/007</t>
  </si>
  <si>
    <t>Acquire and distribute to users various library services promotional materials</t>
  </si>
  <si>
    <t>AUC/SPPMERM/G/008</t>
  </si>
  <si>
    <t>Acquire over 2000  printed and e-books, as well as subscribe to different online subject databases</t>
  </si>
  <si>
    <t>AUC/SPPMERM/G/009</t>
  </si>
  <si>
    <t>Promotional Materials for Promoting Reading Culture in Africa</t>
  </si>
  <si>
    <t>AUC/SPPMERM/G/010</t>
  </si>
  <si>
    <t>Subscription to Library software, maintenance, enhancement of Dspace Themes and Interface,  etc</t>
  </si>
  <si>
    <t>AUC/SPPMERM/G/011</t>
  </si>
  <si>
    <t>Upgrade and revamp Library website by adding Multilingual, Multisite Management and Proactive Services, including user training</t>
  </si>
  <si>
    <t>AUC/SPPMERM/G/012</t>
  </si>
  <si>
    <t>Puchase of printers, laptops, PCs, photocopiers - Review and update RBM tools, systems and processes (i) Rolling out of Agenda 2063 M&amp;E framework (ii) Capacitating Regional AUC/M&amp;E Liaison Offices</t>
  </si>
  <si>
    <t>AUC/SPPMERM/G/013</t>
  </si>
  <si>
    <t>Publication and documentation for Promotion and outreach of Agenda 2063</t>
  </si>
  <si>
    <t>AUC/SPPMERM/G/014</t>
  </si>
  <si>
    <t>Accomodation for Enhance Safety and Security skills:  Conference OUTSIDE Addis - 100--200 Participants</t>
  </si>
  <si>
    <t>AUC/SSSD/NC/001</t>
  </si>
  <si>
    <t>Accomodation for Enhance Safety and Security skills:Conference OUTSIDE Addis - Cocktail</t>
  </si>
  <si>
    <t>AUC/SSSD/NC/002</t>
  </si>
  <si>
    <t>Conduct periodic security tests, inspections and audits: Costs per Unit  - testing equipment</t>
  </si>
  <si>
    <t>AUC/SSSD/NC/003</t>
  </si>
  <si>
    <t xml:space="preserve">Conference in Addis for Accomodation Establish staff security vetting system for new recruits :- Cocktail  </t>
  </si>
  <si>
    <t>AUC/SSSD/NC/004</t>
  </si>
  <si>
    <t xml:space="preserve">Conference in Addis for Accomodation Establish staff security vetting system for new recruits :- Lunch  </t>
  </si>
  <si>
    <t>AUC/SSSD/NC/005</t>
  </si>
  <si>
    <t xml:space="preserve">Conference on Review, develop safety and security policies, guidelines and SOP's and Sensitize:- Cocktail  </t>
  </si>
  <si>
    <t>AUC/SSSD/NC/006</t>
  </si>
  <si>
    <t xml:space="preserve">Conference on Review, develop safety and security policies, guidelines and SOP's and Sensitize :- Lunch  </t>
  </si>
  <si>
    <t>AUC/SSSD/NC/007</t>
  </si>
  <si>
    <t>Interpreters to work on Developing and Implementing staff awareness program to enhance staff wellness : External Expertise</t>
  </si>
  <si>
    <t>AUC/SSSD/NC/008</t>
  </si>
  <si>
    <t xml:space="preserve"> Buffet Lunch for Conference on Develop and Implement staff awareness program to enhance staff wellness :Naz-Debrezeit-ILRI </t>
  </si>
  <si>
    <t>AUC/SSSD/NC/009</t>
  </si>
  <si>
    <t>Licence fee for Launching and operationalization of security clearance and travel advice system</t>
  </si>
  <si>
    <t>AUC/SSSD/NC/010</t>
  </si>
  <si>
    <t xml:space="preserve">Cocktail for Launching and operationalization of security clearance and travel advice system: Conference Addis </t>
  </si>
  <si>
    <t>AUC/SSSD/NC/011</t>
  </si>
  <si>
    <t>Conference to Undertake team building retreats for AU SSS : OUTSIDE Addis - 100--200 People</t>
  </si>
  <si>
    <t>AUC/SSSD/NC/012</t>
  </si>
  <si>
    <t>Conference to Undertake team building retreats for AU SSS OUTSIDE Addis - Pause Café</t>
  </si>
  <si>
    <t>AUC/SSSD/NC/013</t>
  </si>
  <si>
    <t>AUC/SSSD/NC/014</t>
  </si>
  <si>
    <t xml:space="preserve">Consultancy Services to Establish staff security vetting system for new recruits Project/short term Consultants </t>
  </si>
  <si>
    <t>AUC/SSSD/C/001</t>
  </si>
  <si>
    <t>Consultancy Services for Maintenance of existing safety and security equipment: Project/short term Consultants</t>
  </si>
  <si>
    <t>AUC/SSSD/C/002</t>
  </si>
  <si>
    <t>Consultancy Services for Undertake team building retreats for AU SSS : Project/short term Consultants</t>
  </si>
  <si>
    <t>AUC/SSSD/C/003</t>
  </si>
  <si>
    <t>AUC/SSSD/C/004</t>
  </si>
  <si>
    <t>Launching and operationalization of security clearance and travel advice system</t>
  </si>
  <si>
    <t>AUC/SSSD/C/005</t>
  </si>
  <si>
    <t>AUC/SSSD/C/006</t>
  </si>
  <si>
    <t>Purchase of  Clock in and clock out turnstile smart access system as part of Install Biometric access control system with clock in and clock out attendance capability at AU HQ</t>
  </si>
  <si>
    <t>AUC/SSSD/G/003</t>
  </si>
  <si>
    <t>Purchase of parking safety management system as part of Installion of  parking management system to ensure safety of AU HQ premises</t>
  </si>
  <si>
    <t>AUC/SSSD/G/004</t>
  </si>
  <si>
    <t>Purchase of Smart vehicle access clerance system as par of Installation  of  plate number recognition and access clearance system</t>
  </si>
  <si>
    <t>AUC/SSSD/G/005</t>
  </si>
  <si>
    <t>Purchase of Detection and Screening Systems as part of Installation of Safety and Security Equipment to upgrade physical security of selected AU Offices</t>
  </si>
  <si>
    <t>AUC/SSSD/G/006</t>
  </si>
  <si>
    <t xml:space="preserve">Purchase of Spare Parts Maintenance of existing safety and security equipment: </t>
  </si>
  <si>
    <t>AUC/SSSD/G/007</t>
  </si>
  <si>
    <t xml:space="preserve">Stationary for Undertake team building retreats for AU SSS </t>
  </si>
  <si>
    <t>AUC/SSSD/G/012</t>
  </si>
  <si>
    <t xml:space="preserve">Stationary  for Enhance Safety and Security skills  </t>
  </si>
  <si>
    <t>AUC/SSSD/G/013</t>
  </si>
  <si>
    <t>work to Upgrade  existing safety and security systems: Upgrading of perimeter fense security</t>
  </si>
  <si>
    <t>AUC/SSSD/W/001</t>
  </si>
  <si>
    <t>work to Upgrade  existing safety and security systems: Upgrading the existing CCTV camera management  and inclution of termal detection</t>
  </si>
  <si>
    <t>AUC/SSSD/W/002</t>
  </si>
  <si>
    <t>AUC/SSSD/W/003</t>
  </si>
  <si>
    <t>Procurement of Stationery &amp; Office Supplies for stock</t>
  </si>
  <si>
    <t>AUC/PTSD/G/001</t>
  </si>
  <si>
    <t>MS (100%) - ZAHR907</t>
  </si>
  <si>
    <t>Procurement of Other Supplies &amp; Services (Uniforms &amp; House Hold Staff) for stock</t>
  </si>
  <si>
    <t>AUC/PTSD/G/002</t>
  </si>
  <si>
    <t>MS (100%) - ZAHR908</t>
  </si>
  <si>
    <t>Procurement of Refreshments &amp; Beverages for stock</t>
  </si>
  <si>
    <t>AUC/PTSD/G/003</t>
  </si>
  <si>
    <t>MS (100%) - ZAHR909</t>
  </si>
  <si>
    <t>Procurement of Building Manitenance Materials for stock</t>
  </si>
  <si>
    <t>AUC/PTSD/G/004</t>
  </si>
  <si>
    <t>MS (100%) - ZAHR910</t>
  </si>
  <si>
    <t xml:space="preserve">Procurement of Printing Plant Materials for stock </t>
  </si>
  <si>
    <t>AUC/PTSD/G/005</t>
  </si>
  <si>
    <t>MS (100%) - ZAHR911</t>
  </si>
  <si>
    <t>Procurement of Information Technology Materials&amp; Access for stock</t>
  </si>
  <si>
    <t>AUC/PTSD/G/006</t>
  </si>
  <si>
    <t>MS (100%) - ZAHR912</t>
  </si>
  <si>
    <t>Procurement of Furniture &amp; Fixtures for stock</t>
  </si>
  <si>
    <t>AUC/PTSD/G/007</t>
  </si>
  <si>
    <t>MS (100%) - ZAHR903</t>
  </si>
  <si>
    <t>Procurement of Office Equipment for stock</t>
  </si>
  <si>
    <t>AUC/PTSD/G/008</t>
  </si>
  <si>
    <t>MS (100%) - ZAHR904</t>
  </si>
  <si>
    <t xml:space="preserve">Consultancy Services to Draft decision and nominating a special Rapporteur for Girls and women's education in Africa </t>
  </si>
  <si>
    <t>AUC/HRST/C/001</t>
  </si>
  <si>
    <t>Consultancy Services to Develop affirmative policies and actions to increase female participation in “male-dominated occupations” and incentives for more competent female recruitment-Project/short term Consultants; and innovating Education for Africa Award</t>
  </si>
  <si>
    <t>AUC/HRST/C/002</t>
  </si>
  <si>
    <t xml:space="preserve"> Consultancy Services to Follow up in Member States on implementation of national policies in STEM and TVET </t>
  </si>
  <si>
    <t>AUC/HRST/C/003</t>
  </si>
  <si>
    <t>Develop partnerships with relevant interventions for life skills development and continuous education in emergency/crisis situations</t>
  </si>
  <si>
    <t>AUC/HRST/C/004</t>
  </si>
  <si>
    <t>Asses and build EMIS Capacity of Member States for implementation of CESA M. &amp; E Framework</t>
  </si>
  <si>
    <t>AUC/HRST/C/005</t>
  </si>
  <si>
    <t>Carry out Evaluation of CESA implementation</t>
  </si>
  <si>
    <t>AUC/HRST/C/006</t>
  </si>
  <si>
    <t>Consultancy Services to Implement AU School Feeding Study Recommendations</t>
  </si>
  <si>
    <t>AUC/HRST/C/007</t>
  </si>
  <si>
    <t>Operationalise at least 12 CESA Implementation Clusters</t>
  </si>
  <si>
    <t>AUC/HRST/C/008</t>
  </si>
  <si>
    <t xml:space="preserve">Validate and communicate Teacher Professional Standards </t>
  </si>
  <si>
    <t>AUC/HRST/C/009</t>
  </si>
  <si>
    <t>Develop comprehensive African Space Knowledge Management Database</t>
  </si>
  <si>
    <t>AUC/HRST/C/010</t>
  </si>
  <si>
    <t>Develop and Promote Science, Technology and Innovation (STI) Indicators.</t>
  </si>
  <si>
    <t>AUC/HRST/C/011</t>
  </si>
  <si>
    <t xml:space="preserve">Strengthen National R&amp;D and innovation systems </t>
  </si>
  <si>
    <t>AUC/HRST/C/012</t>
  </si>
  <si>
    <t>Organize workshops to strengthen African human capital in Earth Observation, Navigation and Posiioning, Satellite Communication and Astronomy and Space Sciences</t>
  </si>
  <si>
    <t>AUC/HRST/C/013</t>
  </si>
  <si>
    <t>EU</t>
  </si>
  <si>
    <t>AUC/HRST/C/014</t>
  </si>
  <si>
    <t xml:space="preserve">Enhance business development services and market linkages for young innovators and entrepreneurs </t>
  </si>
  <si>
    <t>AUC/HRST/C/015</t>
  </si>
  <si>
    <t>Maintain one Senior Youth Advisor Consultant within the Youth Division</t>
  </si>
  <si>
    <t>AUC/HRST/C/016</t>
  </si>
  <si>
    <t>Ford Foundation</t>
  </si>
  <si>
    <t xml:space="preserve"> Maintain AU-YVC Program Coordinator  &amp;
 Recruit two program officers to strengthen the growing program</t>
  </si>
  <si>
    <t>AUC/HRST/C/017</t>
  </si>
  <si>
    <t>AUC/HRST/C/018</t>
  </si>
  <si>
    <t>Prepare and Publish '2019 State of Volunteerism in Africa Report'</t>
  </si>
  <si>
    <t>AUC/HRST/C/019</t>
  </si>
  <si>
    <t>AUC/HRST/C/020</t>
  </si>
  <si>
    <t>Launch first call for funding proposals</t>
  </si>
  <si>
    <t>AUC/HRST/C/021</t>
  </si>
  <si>
    <t>Develop action plans per monitoring framework of implementation of  existing legal instruments-Conference OUTSIDE Addis - Pause Café - Conference OUTSIDE Addis - Pause Café</t>
  </si>
  <si>
    <t>AUC/HRST/NC/001</t>
  </si>
  <si>
    <t>Follow up in Member States on implementation of national policies in STEM and TVET -Conference Addis - Pause Café - Per Person - Conference Addis - Pause Café - Per Person</t>
  </si>
  <si>
    <t>AUC/HRST/NC/002</t>
  </si>
  <si>
    <t>Follow up in Member States on implementation of national policies in STEM and TVET -Conference OUTSIDE Addis - Pause Café - Conference OUTSIDE Addis - Pause Café</t>
  </si>
  <si>
    <t>AUC/HRST/NC/003</t>
  </si>
  <si>
    <t>Develop partnerships with relevant interventions for life skills development and continuous education in emergency/crisis situations-Conference Addis - Pause Café - Per Person</t>
  </si>
  <si>
    <t>AUC/HRST/NC/004</t>
  </si>
  <si>
    <t>Asses and build EMIS Capacity of Member States for implementation of CESA M. &amp; E Framework-Interpreters - Interpreters</t>
  </si>
  <si>
    <t>AUC/HRST/NC/005</t>
  </si>
  <si>
    <t>Asses and build EMIS Capacity of Member States for implementation of CESA M. &amp; E Framework- Regular Honorarium</t>
  </si>
  <si>
    <t>AUC/HRST/NC/006</t>
  </si>
  <si>
    <t>Asses and build EMIS Capacity of Member States for implementation of CESA M. &amp; E Framework-Costs per Unit  - DSA for capacity building workshop participants</t>
  </si>
  <si>
    <t>AUC/HRST/NC/007</t>
  </si>
  <si>
    <t>Carry out Evaluation of CESA implementation-Interpreters - Interpreters</t>
  </si>
  <si>
    <t>AUC/HRST/NC/008</t>
  </si>
  <si>
    <t>Promote education strategy objectives ( Publicity and communication materials)</t>
  </si>
  <si>
    <t>AUC/HRST/NC/009</t>
  </si>
  <si>
    <t xml:space="preserve">Implement AU School Feeding Study Recommendations-conference facilities </t>
  </si>
  <si>
    <t>AUC/HRST/NC/010</t>
  </si>
  <si>
    <t>AUC/HRST/NC/011</t>
  </si>
  <si>
    <t>Implement AU School Feeding Study Recommendations-basic honorarium</t>
  </si>
  <si>
    <t>AUC/HRST/NC/012</t>
  </si>
  <si>
    <t>Operationalise at least 12 CESA Implementation Clusters--interpreters</t>
  </si>
  <si>
    <t>AUC/HRST/NC/013</t>
  </si>
  <si>
    <t>Operationalise at least 12 CESA Implementation Clusters-translators</t>
  </si>
  <si>
    <t>AUC/HRST/NC/014</t>
  </si>
  <si>
    <t>Operationalise at least 12 CESA Implementation Clusters-Conference Addis - Pause Café - Per Person - Conference Addis - Pause Café - Per Person</t>
  </si>
  <si>
    <t>AUC/HRST/NC/015</t>
  </si>
  <si>
    <t>Operationalise at least 12 CESA Implementation Clusters-booklet - booklet</t>
  </si>
  <si>
    <t>AUC/HRST/NC/016</t>
  </si>
  <si>
    <t>Operationalise at least 12 CESA Implementation Clusters-Water 0.5L - Water 0.5L-</t>
  </si>
  <si>
    <t>AUC/HRST/NC/017</t>
  </si>
  <si>
    <t xml:space="preserve">Implement AU Teacher Study Recommendations including Teacher Mobility and Management-Interpreters </t>
  </si>
  <si>
    <t>AUC/HRST/NC/018</t>
  </si>
  <si>
    <t>Implement AU Teacher Study Recommendations including Teacher Mobility and Management -Conference Addis - Pause Café - Per Person</t>
  </si>
  <si>
    <t>AUC/HRST/NC/019</t>
  </si>
  <si>
    <t xml:space="preserve">Implement AU Teacher Study Recommendations including Teacher Mobility and Management-booklet </t>
  </si>
  <si>
    <t>AUC/HRST/NC/020</t>
  </si>
  <si>
    <t>Promote STEM Teacher Development and the AU Teacher Award-Conference Addis - Pause Café - Per Person - Conference OUTSIDE Addis - Cocktail</t>
  </si>
  <si>
    <t>AUC/HRST/NC/021</t>
  </si>
  <si>
    <t>Promote STEM Teacher Development and the AU Teacher Award-Interpreters</t>
  </si>
  <si>
    <t>AUC/HRST/NC/022</t>
  </si>
  <si>
    <t>Promote STEM Teacher Development and the AU Teacher Award-Costs per Unit  - Award Ceremony and travel costs for the winners, buying trophies and awards</t>
  </si>
  <si>
    <t>AUC/HRST/NC/023</t>
  </si>
  <si>
    <t>Validate and communicate Teacher Professional Standards Interpreters</t>
  </si>
  <si>
    <t>AUC/HRST/NC/024</t>
  </si>
  <si>
    <t>Validate and communicate Teacher Professional Standards -Basic Honorarium - Regular Honorarium</t>
  </si>
  <si>
    <t>AUC/HRST/NC/025</t>
  </si>
  <si>
    <t xml:space="preserve">Validate and communicate Teacher Professional Standards-booklet - booklet </t>
  </si>
  <si>
    <t>AUC/HRST/NC/026</t>
  </si>
  <si>
    <t>Harmonize Higher Education and implement Intra-Africa Academic Mobility project-Conference Addis - Pause Café - Per Person - Conference Addis - 100--200 People</t>
  </si>
  <si>
    <t>AUC/HRST/NC/027</t>
  </si>
  <si>
    <t>Harmonize Higher Education and implement Intra-Africa Academic Mobility project-booklet - booklet</t>
  </si>
  <si>
    <t>AUC/HRST/NC/028</t>
  </si>
  <si>
    <t>Implement higher education Continental Quality Assurance and Accreditation-Conference Addis - Pause Café - Per Person - Conference Addis - 100--200 People</t>
  </si>
  <si>
    <t>AUC/HRST/NC/029</t>
  </si>
  <si>
    <t>Implement higher education Continental Quality Assurance and Accreditation-Conference Addis - Basic Honorarium - Regular Honorariumle</t>
  </si>
  <si>
    <t>AUC/HRST/NC/030</t>
  </si>
  <si>
    <t>Implement Mwalimu Nyerere AU Scholarship and Alumni Platform-Basic Honorarium</t>
  </si>
  <si>
    <t>AUC/HRST/NC/031</t>
  </si>
  <si>
    <t>Implement Mwalimu Nyerere AU Scholarship and Alumni Platform-Costs per Unit  - Costs for Scholarship Students (Stipends, tuition fees, travel &amp;allowance)</t>
  </si>
  <si>
    <t>AUC/HRST/NC/032</t>
  </si>
  <si>
    <t>Implement Mwalimu Nyerere AU Scholarship and Alumni Platform-Costs per Unit  - Lunch and coffee breaks for Scholarship Selection Panel</t>
  </si>
  <si>
    <t>AUC/HRST/NC/033</t>
  </si>
  <si>
    <t>Implement Mwalimu Nyerere AU Scholarship and Alumni Platform-Costs per Unit  - Coffee and refreshment</t>
  </si>
  <si>
    <t>AUC/HRST/NC/034</t>
  </si>
  <si>
    <t>Award Kwame Nkrumah Prizes for Regional and Continental Winners-Costs per Unit  - Scientific Excellence Awards for continental and regional awardees</t>
  </si>
  <si>
    <t>AUC/HRST/NC/035</t>
  </si>
  <si>
    <t>Contract signing ceremony / briefing meeting-Conference Addis - Pause Café - Per Person - Conference Addis - Pause Café - Per Person</t>
  </si>
  <si>
    <t>AUC/HRST/NC/036</t>
  </si>
  <si>
    <t>Contract signing ceremony / briefing meeting-Conference Addis - Lunch - Per Person - Conference Addis - Lunch - Per Person</t>
  </si>
  <si>
    <t>AUC/HRST/NC/037</t>
  </si>
  <si>
    <t>Implement AU Kwame Nkrumah Science Awards at the National, Regional and Continental Levels-Costs per Unit  - Medals and certificates for Regional Awards</t>
  </si>
  <si>
    <t>AUC/HRST/NC/038</t>
  </si>
  <si>
    <t>Implement AU Kwame Nkrumah Science Awards at the National, Regional and Continental Levels- Costs per Unit  - Publicity materials</t>
  </si>
  <si>
    <t>AUC/HRST/NC/039</t>
  </si>
  <si>
    <t>Implement AU Kwame Nkrumah Science Awards at the National, Regional and Continental Levels-Costs per Unit  - Flowers for awardees</t>
  </si>
  <si>
    <t>AUC/HRST/NC/040</t>
  </si>
  <si>
    <t>Implement AU Kwame Nkrumah Science Awards at the National, Regional and Continental Levels-Basic Honorarium - Basic Honorarium</t>
  </si>
  <si>
    <t>AUC/HRST/NC/041</t>
  </si>
  <si>
    <t>Implement AU Kwame Nkrumah Science Awards at the National, Regional and Continental Levels-Conference Addis - Pause Café - Per Person</t>
  </si>
  <si>
    <t>AUC/HRST/NC/042</t>
  </si>
  <si>
    <t>Implement AU Kwame Nkrumah Science Awards at the National, Regional and Continental Levels-Costs per Unit  - Award Prize for young researchers</t>
  </si>
  <si>
    <t>AUC/HRST/NC/043</t>
  </si>
  <si>
    <t>Implementation of AU Research Grant programme (M&amp;E of Grant Awarded Projects, Review reports and release of funds, Audit, publicity, Staff training,etc.)-Costs per Unit  - Printing of brochures</t>
  </si>
  <si>
    <t>AUC/HRST/NC/044</t>
  </si>
  <si>
    <t>Implementation of AU Research Grant programme (M&amp;E of Grant Awarded Projects, Review reports and release of funds, Audit, publicity, Staff training,etc.)-Costs per Unit  - Printing of booklets</t>
  </si>
  <si>
    <t>AUC/HRST/NC/045</t>
  </si>
  <si>
    <t>Implementation of AU Research Grant programme (M&amp;E of Grant Awarded Projects, Review reports and release of funds, Audit, publicity, Staff training,etc.)Typing Paper A4 for Typewriter - Per packet</t>
  </si>
  <si>
    <t>AUC/HRST/NC/046</t>
  </si>
  <si>
    <t>Implementation of AU Research Grant programme (M&amp;E of Grant Awarded Projects, Review reports and release of funds, Audit, publicity, Staff training,etc.)Costs per Unit  - Bank transfer fees and bank charges</t>
  </si>
  <si>
    <t>AUC/HRST/NC/047</t>
  </si>
  <si>
    <t>Implementation of AU Research Grant programme (M&amp;E of Grant Awarded Projects, Review reports and release of funds, Audit, publicity, Staff training,etc.)-Costs per Unit  - Training fee</t>
  </si>
  <si>
    <t>AUC/HRST/NC/048</t>
  </si>
  <si>
    <t>Launch new Call for Proposal of the 3rd Phase of the AU Research Grant Programme-Costs per Unit  - Publication of the call on International and local news papers/magazines &amp; other</t>
  </si>
  <si>
    <t>AUC/HRST/NC/049</t>
  </si>
  <si>
    <t>Launch new Call for Proposal of the 3rd Phase of the AU Research Grant Programme-Costs per Unit  - Printing of Poster</t>
  </si>
  <si>
    <t>AUC/HRST/NC/050</t>
  </si>
  <si>
    <t>Launch new Call for Proposal of the 3rd Phase of the AU Research Grant Programme-Conference Addis - Pause Café - Per Person</t>
  </si>
  <si>
    <t>AUC/HRST/NC/051</t>
  </si>
  <si>
    <t>Launch new Call for Proposal of the 3rd Phase of the AU Research Grant Programme-Costs per Unit  - Transmission of call packages to AU Member States &amp; other stakeholders</t>
  </si>
  <si>
    <t>AUC/HRST/NC/052</t>
  </si>
  <si>
    <t>Launch new Call for Proposal of the 3rd Phase of the AU Research Grant Programme-Brochures A5 - Brochures A5</t>
  </si>
  <si>
    <t>AUC/HRST/NC/053</t>
  </si>
  <si>
    <t>Launch new Call for Proposal of the 3rd Phase of the AU Research Grant Programme-Roll up Banner (With Thematic messages)</t>
  </si>
  <si>
    <t>AUC/HRST/NC/054</t>
  </si>
  <si>
    <t>Launch new Call for Proposal of the 3rd Phase of the AU Research Grant Programme-booklet - booklet</t>
  </si>
  <si>
    <t>AUC/HRST/NC/055</t>
  </si>
  <si>
    <t>Pre-financing to Beneficiaries-Costs per Unit  - Pre-financing for the 1st and 2nd call beneficiaries</t>
  </si>
  <si>
    <t>AUC/HRST/NC/056</t>
  </si>
  <si>
    <t>Develop framework and strategy for protection of Intellectual Property Conference Addis - Pause Café - Per Person</t>
  </si>
  <si>
    <t>AUC/HRST/NC/057</t>
  </si>
  <si>
    <t>Develop comprehensive African Space Knowledge Management Database  - Interpreters</t>
  </si>
  <si>
    <t>AUC/HRST/NC/058</t>
  </si>
  <si>
    <t>Develop comprehensive African Space Knowledge Management Databas -Conference OUTSIDE Addis - 100--200 People</t>
  </si>
  <si>
    <t>AUC/HRST/NC/059</t>
  </si>
  <si>
    <t>Develop comprehensive African Space Knowledge Management Database-Conference OUTSIDE Addis - Buffet Lunch - Conference OUTSIDE Addis - Buffet Lunch</t>
  </si>
  <si>
    <t>AUC/HRST/NC/060</t>
  </si>
  <si>
    <t>Develop comprehensive African Space Knowledge Management Database-Conference OUTSIDE Addis - Pause Café - Conference OUTSIDE Addis - Pause Café</t>
  </si>
  <si>
    <t>AUC/HRST/NC/061</t>
  </si>
  <si>
    <t>Develop comprehensive African Space Knowledge Management Database-Translation Equipment (UP to 200 Persons (charge per Person) - Translation Equipment (UP to 200 Persons (charge per Person)</t>
  </si>
  <si>
    <t>AUC/HRST/NC/062</t>
  </si>
  <si>
    <t>Develop comprehensive African Space Knowledge Management Database-Translation Booth - Per Day - Translation Booth - Per Day</t>
  </si>
  <si>
    <t>AUC/HRST/NC/063</t>
  </si>
  <si>
    <t>Develop operational protocols for an African Space Agency, strategies regulatory compliance and legal framework for African Space Activities-Translation Booth - Per Day - Translation Booth - Per Day.</t>
  </si>
  <si>
    <t>AUC/HRST/NC/064</t>
  </si>
  <si>
    <t>Develop operational protocols for an African Space Agency, strategies regulatory compliance and legal framework for African Space Activities.- Interpreters</t>
  </si>
  <si>
    <t>AUC/HRST/NC/065</t>
  </si>
  <si>
    <t>Develop operational protocols for an African Space Agency, strategies regulatory compliance and legal framework for African Space Activities.-Conference OUTSIDE Addis - Buffet Lunch - Conference OUTSIDE Addis - Buffet Lunch</t>
  </si>
  <si>
    <t>AUC/HRST/NC/066</t>
  </si>
  <si>
    <t>Develop operational protocols for an African Space Agency, strategies regulatory compliance and legal framework for African Space Activities.-Conference OUTSIDE Addis - Pause Café - Conference OUTSIDE Addis - Pause Café</t>
  </si>
  <si>
    <t>AUC/HRST/NC/067</t>
  </si>
  <si>
    <t>Develop operational protocols for an African Space Agency, strategies regulatory compliance and legal framework for African Space Activities.-Conference OUTSIDE Addis - 100--200 People - Conference OUTSIDE Addis - 100--200 People</t>
  </si>
  <si>
    <t>AUC/HRST/NC/068</t>
  </si>
  <si>
    <t>Organize workshops to strengthen African human capital in Earth Observation, Navigation and Posiioning, Satellite Communication and Astronomy and Space Sciences-Interpreters - Interpreters</t>
  </si>
  <si>
    <t>AUC/HRST/NC/069</t>
  </si>
  <si>
    <t>Organize workshops to strengthen African human capital in Earth Observation, Navigation and Posiioning, Satellite Communication and Astronomy and Space Sciences-Conference OUTSIDE Addis - 100--200 People - Conference OUTSIDE Addis - 100--200 People</t>
  </si>
  <si>
    <t>AUC/HRST/NC/070</t>
  </si>
  <si>
    <t>Organize workshops to strengthen African human capital in Earth Observation, Navigation and Posiioning, Satellite Communication and Astronomy and Space Sciences-Conference OUTSIDE Addis - Buffet Lunch - Conference OUTSIDE Addis - Buffet Lunch</t>
  </si>
  <si>
    <t>AUC/HRST/NC/071</t>
  </si>
  <si>
    <t>Organize workshops to strengthen African human capital in Earth Observation, Navigation and Posiioning, Satellite Communication and Astronomy and Space Sciences-Conference OUTSIDE Addis - Pause Café - Conference OUTSIDE Addis - Pause Café</t>
  </si>
  <si>
    <t>AUC/HRST/NC/072</t>
  </si>
  <si>
    <t>Organize workshops to strengthen African human capital in Earth Observation, Navigation and Posiioning, Satellite Communication and Astronomy and Space Sciences-Translation Equipment (UP to 200 Persons (charge per Person)</t>
  </si>
  <si>
    <t>AUC/HRST/NC/073</t>
  </si>
  <si>
    <t>Organize workshops to strengthen African human capital in Earth Observation, Navigation and Posiioning, Satellite Communication and Astronomy and Space Sciences-Translation Booth - Per Day</t>
  </si>
  <si>
    <t>AUC/HRST/NC/074</t>
  </si>
  <si>
    <t>Organize workshops to strengthen African human capital in Earth Observation, Navigation and Posiioning, Satellite Communication and Astronomy and Space Sciences-Conference OUTSIDE Addis - Up to 500 People</t>
  </si>
  <si>
    <t>AUC/HRST/NC/075</t>
  </si>
  <si>
    <t>Organize workshops to strengthen African human capital in Earth Observation, Navigation and Posiioning, Satellite Communication and Astronomy and Space Sciences-Conference OUTSIDE Addis - Cocktail - Conference OUTSIDE Addis - Cocktail</t>
  </si>
  <si>
    <t>AUC/HRST/NC/076</t>
  </si>
  <si>
    <t>Promote African Space Program and Common African Positions on space matters - establishing strategic partnerships -Conference OUTSIDE Addis - 100--200 People - Conference OUTSIDE Addis - 100--200 People</t>
  </si>
  <si>
    <t>AUC/HRST/NC/077</t>
  </si>
  <si>
    <t>Organize Coordination meeting of the African Group and develop Briefing papers and position papers to support negotiations-Conference OUTSIDE Addis - 100--200 People</t>
  </si>
  <si>
    <t>AUC/HRST/NC/078</t>
  </si>
  <si>
    <t>Organize Coordination meeting of the African Group and develop Briefing papers and position papers to support negotiations-Conference Addis - Pause Café - Per Person</t>
  </si>
  <si>
    <t>AUC/HRST/NC/079</t>
  </si>
  <si>
    <t>Organize the Continental Coordination Committee MeetingConference Addis - Pause Café - Per Person</t>
  </si>
  <si>
    <t>AUC/HRST/NC/080</t>
  </si>
  <si>
    <t xml:space="preserve">Organize Workshops for the Scientific Sub-committees on devel of flagships progr for the impl of STISA-2024 PrioritiesTranslation Equipment (UP to 200 Persons (charge per Person) - Translation Equipment (UP to 200 Persons (charge per Person) </t>
  </si>
  <si>
    <t>AUC/HRST/NC/081</t>
  </si>
  <si>
    <t>Organize Workshops for the Scientific Sub-committees on development of flagships programs for the implantation of STISA-2024 Priorities -Conference OUTSIDE Addis - Pause Café - Conference OUTSIDE Addis - Pause Café</t>
  </si>
  <si>
    <t>AUC/HRST/NC/082</t>
  </si>
  <si>
    <t>Organize Workshops for the Scientific Sub-committees on development of flagships programs for the implantation of STISA-2024 Priorities -Conference OUTSIDE Addis - 100--200 People</t>
  </si>
  <si>
    <t>AUC/HRST/NC/083</t>
  </si>
  <si>
    <t>Organize Workshops for the Scientific Sub-committees on development of flagships programs for the implantation of STISA-2024 Priorities -Conference OUTSIDE Addis - Buffet Lunch - Conference OUTSIDE Addis - Buffet Lunch</t>
  </si>
  <si>
    <t>AUC/HRST/NC/084</t>
  </si>
  <si>
    <t>Organize Workshops for the Scientific Sub-committees on development of flagships programs for the implantation of STISA-2024 Priorities -Interpreters</t>
  </si>
  <si>
    <t>AUC/HRST/NC/085</t>
  </si>
  <si>
    <t>Develop and Promote Science, Technology and Innovation (STI) Indicators-Conference OUTSIDE Addis - Buffet Lunch.</t>
  </si>
  <si>
    <t>AUC/HRST/NC/086</t>
  </si>
  <si>
    <t>Develop and Promote Science, Technology and Innovation (STI) Indicators.-Interpreters</t>
  </si>
  <si>
    <t>AUC/HRST/NC/087</t>
  </si>
  <si>
    <t>Develop and Promote Science, Technology and Innovation (STI) Indicators.-Costs per Unit  - Upgrading, Hosting and maintenance of the AU STI Information system</t>
  </si>
  <si>
    <t>AUC/HRST/NC/088</t>
  </si>
  <si>
    <t>Develop Capacity of Member States in Design and Evaluation of Innovation policies.-Translation Equipment (UP to 200 Persons (charge per Person)</t>
  </si>
  <si>
    <t>AUC/HRST/NC/089</t>
  </si>
  <si>
    <t>Develop Capacity of Member States in Design and Evaluation of Innovation policies.-Interpreters</t>
  </si>
  <si>
    <t>AUC/HRST/NC/090</t>
  </si>
  <si>
    <t>Develop Capacity of Member States in Design and Evaluation of Innovation policies.Conference OUTSIDE Addis - Pause Café</t>
  </si>
  <si>
    <t>AUC/HRST/NC/091</t>
  </si>
  <si>
    <t>Develop Capacity of Member States in Design and Evaluation of Innovation policies.-Conference OUTSIDE Addis - Buffet Lunch</t>
  </si>
  <si>
    <t>AUC/HRST/NC/092</t>
  </si>
  <si>
    <t>Develop Capacity of Member States in Design and Evaluation of Innovation policies.-Translation Booth - Per Day</t>
  </si>
  <si>
    <t>AUC/HRST/NC/093</t>
  </si>
  <si>
    <t>Implement Priority area 3 of the Joint Africa-EU Strategy Road-map -Basic Honorarium</t>
  </si>
  <si>
    <t>AUC/HRST/NC/094</t>
  </si>
  <si>
    <t>Implement Priority area 3 of the Joint Africa-EU Strategy Road-map -Conference OUTSIDE Addis - Pause Café</t>
  </si>
  <si>
    <t>AUC/HRST/NC/095</t>
  </si>
  <si>
    <t>Implement Priority area 3 of the Joint Africa-EU Strategy Road-map -Conference OUTSIDE Addis - Buffet Lunch</t>
  </si>
  <si>
    <t>AUC/HRST/NC/096</t>
  </si>
  <si>
    <t>Strengthen National R&amp;D and innovation systems -Costs per Unit  - Printing</t>
  </si>
  <si>
    <t>AUC/HRST/NC/097</t>
  </si>
  <si>
    <t>Strengthen National R&amp;D and innovation systems -Costs per Unit  - Design</t>
  </si>
  <si>
    <t>AUC/HRST/NC/098</t>
  </si>
  <si>
    <t>Strengthen National R&amp;D and innovation systems -Translators</t>
  </si>
  <si>
    <t>AUC/HRST/NC/099</t>
  </si>
  <si>
    <t>Strengthen National R&amp;D and innovation systems -Conference OUTSIDE Addis - Buffet Lunch</t>
  </si>
  <si>
    <t>AUC/HRST/NC/100</t>
  </si>
  <si>
    <t>Strengthen National R&amp;D and innovation systems -Volunteer - Volunteer</t>
  </si>
  <si>
    <t>AUC/HRST/NC/101</t>
  </si>
  <si>
    <t>Strengthen National R&amp;D and innovation systems -Conference OUTSIDE Addis - Pause Café</t>
  </si>
  <si>
    <t>AUC/HRST/NC/102</t>
  </si>
  <si>
    <t>Award Grants to Consortia to sustain the implementation of GMES &amp; Africa services and their applications-Costs per Unit  - Top-up Grants</t>
  </si>
  <si>
    <t>AUC/HRST/NC/103</t>
  </si>
  <si>
    <t>Award Grants to Consortia to sustain the implementation of GMES &amp; Africa services and their applications-Costs per Unit  - Expenditure Verification - Audit</t>
  </si>
  <si>
    <t>AUC/HRST/NC/104</t>
  </si>
  <si>
    <t>Award Grants to Consortia to sustain the implementation of GMES &amp; Africa services and their applications-Costs per Unit  - Bank charges - Trasfer Fees</t>
  </si>
  <si>
    <t>AUC/HRST/NC/105</t>
  </si>
  <si>
    <t>Conduct capacity development on Earth Observation for integrated decision-making-Conference OUTSIDE Addis - Pause Café - Conference OUTSIDE Addis - Pause Café</t>
  </si>
  <si>
    <t>AUC/HRST/NC/106</t>
  </si>
  <si>
    <t>Conduct capacity development on Earth Observation for integrated decision-making-Conference OUTSIDE Addis - 100--200 People</t>
  </si>
  <si>
    <t>AUC/HRST/NC/107</t>
  </si>
  <si>
    <t>Conduct capacity development on Earth Observation for integrated decision-making-Regular Honorarium - Regular Honorarium</t>
  </si>
  <si>
    <t>AUC/HRST/NC/108</t>
  </si>
  <si>
    <t>GMES PMU Coordination -Conference OUTSIDE Addis - 100--200 People - Conference OUTSIDE Addis - 100--200 People</t>
  </si>
  <si>
    <t>AUC/HRST/NC/109</t>
  </si>
  <si>
    <t>GMES PMU Coordination -Conference OUTSIDE Addis - Conference OUTSIDE Addis - Pause Café - Conference OUTSIDE Addis - Pause Café</t>
  </si>
  <si>
    <t>AUC/HRST/NC/110</t>
  </si>
  <si>
    <t>GMES PMU Coordination -Interpreters - Interpreters</t>
  </si>
  <si>
    <t>AUC/HRST/NC/111</t>
  </si>
  <si>
    <t>GMES PMU Coordination -Translation Booth - Per Day - Translation Booth - Per Day</t>
  </si>
  <si>
    <t>AUC/HRST/NC/112</t>
  </si>
  <si>
    <t>Organize Continental Forum and regional services workshops to strengthen Engagement with all the GMES &amp; Africa stakeholders including private sector, implementing centers, national networks and policy makers adequately-Costs per Unit  - Audio-Visual Production</t>
  </si>
  <si>
    <t>AUC/HRST/NC/113</t>
  </si>
  <si>
    <t>Organize Continental Forum and regional services workshops to strengthen Engagement with all the GMES &amp; Africa stakeholders including private sector, implementing centers, national networks and policy makers adequately-Costs per Unit  - Digital Campain-Costs per Unit  - Branded Publicity Materials</t>
  </si>
  <si>
    <t>AUC/HRST/NC/114</t>
  </si>
  <si>
    <t>Organize Continental Forum and regional services workshops to strengthen Engagement with all the GMES &amp; Africa stakeholders including private sector, implementing centers, national networks and policy makers adequately-Costs per Unit  - Branded Publicity Materials</t>
  </si>
  <si>
    <t>AUC/HRST/NC/115</t>
  </si>
  <si>
    <t>Organize Continental Forum and regional services workshops to strengthen Engagement with all the GMES &amp; Africa stakeholders including private sector, implementing centers, national networks and policy makers adequately-Costs per Unit  - Media Coverage</t>
  </si>
  <si>
    <t>AUC/HRST/NC/116</t>
  </si>
  <si>
    <t>Organize Continental Forum and regional services workshops to strengthen Engagement with all the GMES &amp; Africa stakeholders including private sector, implementing centers, national networks and policy makers adequately-Costs per Unit  - Advertisement</t>
  </si>
  <si>
    <t>AUC/HRST/NC/117</t>
  </si>
  <si>
    <t>Organize Continental Forum and regional services workshops to strengthen Engagement with all the GMES &amp; Africa stakeholders ---Costs per Unit  - Event Management</t>
  </si>
  <si>
    <t>AUC/HRST/NC/118</t>
  </si>
  <si>
    <t>Organize Continental Forum and regional services workshops to strengthen Engagement with all the GMES &amp; Africa stakeholders including private sector, implementing centers, national networks and policy makers adequately-Costs per Unit  - Miscellaneous</t>
  </si>
  <si>
    <t>AUC/HRST/NC/119</t>
  </si>
  <si>
    <t>Organize Policy Coordination and Advisory Committee (PCAC) meetings-Conference OUTSIDE Addis - 100--200 People</t>
  </si>
  <si>
    <t>AUC/HRST/NC/120</t>
  </si>
  <si>
    <t>Organize Policy Coordination and Advisory Committee (PCAC) meetings-Interpreters</t>
  </si>
  <si>
    <t>AUC/HRST/NC/121</t>
  </si>
  <si>
    <t>Organize Policy Coordination and Advisory Committee (PCAC) meetings-Conference OUTSIDE Addis - Pause Café - Conference OUTSIDE Addis - Pause Café</t>
  </si>
  <si>
    <t>AUC/HRST/NC/122</t>
  </si>
  <si>
    <t>Organize workshops and consultancy services to deliver training    AU technical working group ...for GMES &amp; Africa-OUTSIDE Addis - 100--200 People - Conference OUTSIDE Addis - 100--200 People</t>
  </si>
  <si>
    <t>AUC/HRST/NC/123</t>
  </si>
  <si>
    <t>Organize workshops and consultancy services to deliver training  courses for AU technical working group to solve operational issues on data access and sharing for GMES &amp; Africa-Costs per Unit  - Rental of Interpretation Equipment</t>
  </si>
  <si>
    <t>AUC/HRST/NC/124</t>
  </si>
  <si>
    <t>Organize workshops and consultancy services to deliver training  courses for AU technical working group to solve operational issues on data access and sharing for GMES &amp; Africa-Costs per Unit  - Interpreter salary</t>
  </si>
  <si>
    <t>AUC/HRST/NC/125</t>
  </si>
  <si>
    <t>Organize workshops and consultancy services to deliver training  courses for AU technical working group to solve operational issues on data access and sharing for GMES &amp; Africa-Costs per Unit  - Interpreter DSA</t>
  </si>
  <si>
    <t>AUC/HRST/NC/126</t>
  </si>
  <si>
    <t>Organize workshops and consultancy services to deliver training  courses for AU technical working group to solve operational issues on data access and sharing for GMES &amp; Africa-Conference OUTSIDE Addis - Pause Café - Conference OUTSIDE Addis - Pause Café</t>
  </si>
  <si>
    <t>AUC/HRST/NC/127</t>
  </si>
  <si>
    <t>Organize workshops to facilitate establishment of collaborative frameworks between regional implementation Centers and Universities- Interpreters</t>
  </si>
  <si>
    <t>AUC/HRST/NC/128</t>
  </si>
  <si>
    <t>Organize workshops to facilitate establishment of collaborative frameworks between regional implementation Centers and Universities- OUTSIDE Addis - 100--200 People - Conference OUTSIDE Addis - 100--200 People</t>
  </si>
  <si>
    <t>AUC/HRST/NC/129</t>
  </si>
  <si>
    <t>Organize workshops to facilitate establishment of collaborative frameworks between regional implementation Centers and Universities-Translation Equipment (UP to 200 Persons (charge per Person) - Translation Equipment (UP to 200 Persons (charge per Person)</t>
  </si>
  <si>
    <t>AUC/HRST/NC/130</t>
  </si>
  <si>
    <t>Organize workshops to facilitate establishment of collaborative frameworks between regional implementation Centers and Universities-Conference OUTSIDE Addis - Pause Café - Conference OUTSIDE Addis - Pause Café</t>
  </si>
  <si>
    <t>AUC/HRST/NC/131</t>
  </si>
  <si>
    <t>Procure and establish Virtual Networking Platforms to facilitate dialogue amongst GMES &amp; Africa stakeholders-Costs per Unit  - Video Conferencing Hardware</t>
  </si>
  <si>
    <t>AUC/HRST/NC/132</t>
  </si>
  <si>
    <t>Procure and establish Virtual Networking Platforms to facilitate dialogue amongst GMES &amp; Africa stakeholders-Interpreters</t>
  </si>
  <si>
    <t>AUC/HRST/NC/134</t>
  </si>
  <si>
    <t>Procure and establish Virtual Networking Platforms to facilitate dialogue amongst GMES &amp; Africa stakeholders-Translation Booth - Per Day - Translation Equipment (UP to 200 Persons (charge per Person)</t>
  </si>
  <si>
    <t>AUC/HRST/NC/135</t>
  </si>
  <si>
    <t>Procure and establish Virtual Networking Platforms to facilitate dialogue amongst GMES &amp; Africa stakeholders-Conference OUTSIDE Addis - 100--200 People</t>
  </si>
  <si>
    <t>AUC/HRST/NC/136</t>
  </si>
  <si>
    <t>Promote actions and create awareness of GMES &amp; Africa activities-Costs per Unit  - Popularization package (Publications, banners, Roll-ups, T-shirts, USB, etc)</t>
  </si>
  <si>
    <t>AUC/HRST/NC/139</t>
  </si>
  <si>
    <t>Develop and produce 2019 Policy documents on young people and the Au theme for the year 2019  -T-Shirt with Text and AU Logo</t>
  </si>
  <si>
    <t>AUC/HRST/NC/140</t>
  </si>
  <si>
    <t>Develop and produce 2019 Policy documents on young people and the Au theme for the year 2019  -Brochures A5</t>
  </si>
  <si>
    <t>AUC/HRST/NC/141</t>
  </si>
  <si>
    <t>Organize the celebration of African youth day-Conference Addis - Pause Café - Per Person</t>
  </si>
  <si>
    <t>AUC/HRST/NC/142</t>
  </si>
  <si>
    <t>Organize the celebration of African youth day-Conference OUTSIDE Addis - Buffet Lunch</t>
  </si>
  <si>
    <t>AUC/HRST/NC/143</t>
  </si>
  <si>
    <t>Provide Technical Assistance to AUC Departments towards the implementation of the AU Youth Mainstreaming guideline-Conference OUTSIDE Addis - Buffet Lunch - Conference Addis - Lunch - Per Person</t>
  </si>
  <si>
    <t>AUC/HRST/NC/144</t>
  </si>
  <si>
    <t>Enhance business development services and market linkages for young innovators and entrepreneurs -Conference OUTSIDE Addis - 100--200 People</t>
  </si>
  <si>
    <t>AUC/HRST/NC/145</t>
  </si>
  <si>
    <t>Provide Technical Support to Member States to implement the Continental TVET Strategy-Costs per Unit  - Development of Communication and Advocacy materials on TVET</t>
  </si>
  <si>
    <t>AUC/HRST/NC/146</t>
  </si>
  <si>
    <t>Provide Technical Support to Member States to implement the Continental TVET Strategy-Costs per Unit  - Honorarium (TVET expert group/Academicians/Partners)</t>
  </si>
  <si>
    <t>AUC/HRST/NC/147</t>
  </si>
  <si>
    <t>Ford foundation</t>
  </si>
  <si>
    <t>Provide Technical Support to Member States to implement the Continental TVET Strategy-Conference OUTSIDE Addis - Buffet Lunch</t>
  </si>
  <si>
    <t>AUC/HRST/NC/148</t>
  </si>
  <si>
    <t>Provide Technical Support to Member States to implement the Continental TVET Strategy-Conference OUTSIDE Addis - Pause Café</t>
  </si>
  <si>
    <t>AUC/HRST/NC/149</t>
  </si>
  <si>
    <t xml:space="preserve">Conduct two 10th Batch AU-YVC Trainings-Costs per Unit  - Reduced DSA </t>
  </si>
  <si>
    <t>AUC/HRST/NC/150</t>
  </si>
  <si>
    <t xml:space="preserve">Conduct two 10th Batch AU-YVC TrainingsCosts per Unit  - 20% DSA  for AUC Staff and Trainers </t>
  </si>
  <si>
    <t>AUC/HRST/NC/151</t>
  </si>
  <si>
    <t>Conduct two 10th Batch AU-YVC Trainings-Conference OUTSIDE Addis - 100--200 People</t>
  </si>
  <si>
    <t>AUC/HRST/NC/152</t>
  </si>
  <si>
    <t>Deploy 200 African Union Youth Volunteers-Costs per Unit  - Monthly Stipend</t>
  </si>
  <si>
    <t>AUC/HRST/NC/153</t>
  </si>
  <si>
    <t xml:space="preserve">korea fund </t>
  </si>
  <si>
    <t>Deploy 200 African Union Youth Volunteers-Costs per Unit  - AUYV Insurance</t>
  </si>
  <si>
    <t>AUC/HRST/NC/154</t>
  </si>
  <si>
    <t>Deploy 200 African Union Youth Volunteers-Costs per Unit  - Installation Allowance</t>
  </si>
  <si>
    <t>AUC/HRST/NC/155</t>
  </si>
  <si>
    <t>Deploy 200 African Union Youth Volunteers-Costs per Unit  - Post Deployment Allowance</t>
  </si>
  <si>
    <t>AUC/HRST/NC/156</t>
  </si>
  <si>
    <t>Develop AU-YVC Resource Mobilization Plan-Stand Alone Banner 2m*80cm</t>
  </si>
  <si>
    <t>AUC/HRST/NC/157</t>
  </si>
  <si>
    <t>Launch 2019 'Call for AU Youth Volunteers'-flyer</t>
  </si>
  <si>
    <t>AUC/HRST/NC/158</t>
  </si>
  <si>
    <t>Organize a meeting with RECs and MS on Promoting youth volunteer programs -Conference OUTSIDE Addis - Buffet Lunch - Conference OUTSIDE Addis - Buffet Lunch</t>
  </si>
  <si>
    <t>AUC/HRST/NC/159</t>
  </si>
  <si>
    <t xml:space="preserve">Award the AU Youth Grants to competitively selected Beneficiaries-Costs per Unit </t>
  </si>
  <si>
    <t>AUC/HRST/NC/160</t>
  </si>
  <si>
    <t>Finalize funding instruments-Costs per Unit  - Disbursement of Funds to awardees</t>
  </si>
  <si>
    <t>AUC/HRST/NC/161</t>
  </si>
  <si>
    <t>Programme management unit coordination-Costs per Unit  - Coordinator Youth Fund Secretariat</t>
  </si>
  <si>
    <t>AUC/HRST/NC/162</t>
  </si>
  <si>
    <t xml:space="preserve">Staioneries for various meetings </t>
  </si>
  <si>
    <t>AUC/HRST/G/001</t>
  </si>
  <si>
    <t>Hiring of a consultant for the establishment of a misconduct tracking and analysis system</t>
  </si>
  <si>
    <t>AUC/PSD/C/001</t>
  </si>
  <si>
    <t>PSD2004013</t>
  </si>
  <si>
    <t>Organize Briefings for AUC Decision makers and Member States on conflict prevention</t>
  </si>
  <si>
    <t>AUC/PSD/C/002</t>
  </si>
  <si>
    <t>PSD2002011</t>
  </si>
  <si>
    <t>Provide support to the Inter-Department task force on Conflict Prevention (IDTFCP) on its activities</t>
  </si>
  <si>
    <t>AUC/PSD/C/003</t>
  </si>
  <si>
    <t>PSD2002015</t>
  </si>
  <si>
    <t>Development of selected manuals with APSTA</t>
  </si>
  <si>
    <t>AUC/PSD/C/004</t>
  </si>
  <si>
    <t>PSD2004013, PSD2004014</t>
  </si>
  <si>
    <t>AUC/PSD/C/005</t>
  </si>
  <si>
    <t>AUC/PSD/C/006</t>
  </si>
  <si>
    <t>Selection  of  consulting  firms/individual experts  to moniter and supervise ISR and C3IS  Services</t>
  </si>
  <si>
    <t>AUC/PSD/C/007</t>
  </si>
  <si>
    <t>PSD2004065</t>
  </si>
  <si>
    <t>Selection  of  consulting  firms/individual experts  to moniter and supervise camp construtvions in head qarter and in the sectors</t>
  </si>
  <si>
    <t>AUC/PSD/C/008</t>
  </si>
  <si>
    <t>Commission a mapping study/survey on women representation in AU Peacekeeping Missions across the continent</t>
  </si>
  <si>
    <t>AUC/PSD/C/009</t>
  </si>
  <si>
    <t>PSD2005013</t>
  </si>
  <si>
    <t>Audit of the Joint Salary Mechanism</t>
  </si>
  <si>
    <t>AUC/PSD/C/010</t>
  </si>
  <si>
    <t>PSD2001017</t>
  </si>
  <si>
    <t>Hiring a consultant to provide the training service - for staff on mainstreaming the Women Peace and Security Normative Frameworks (e.g UNSCR 1325, 1820, 1888, 1889, 192, etc) for PSD staff</t>
  </si>
  <si>
    <t>AUC/PSD/C/011</t>
  </si>
  <si>
    <t>PSD2001018</t>
  </si>
  <si>
    <t>AUC/PSD/C/012</t>
  </si>
  <si>
    <t xml:space="preserve">Procurement of consultant/experts to Conduct coordination workshops for National Focal Points of the DRC, South Sudan and CAR AULOSS at LRA-affected countries and partners </t>
  </si>
  <si>
    <t>AUC/PSD/C/013</t>
  </si>
  <si>
    <t>PSSKOR01</t>
  </si>
  <si>
    <t xml:space="preserve">Honorarium and professional fee for consultants/experts to develop the strategy of the stabilization and rehabilitization of LRA affected areas  </t>
  </si>
  <si>
    <t>AUC/PSD/C/014</t>
  </si>
  <si>
    <t>Honorarium for consultants/experts to participate in the conduct of assessments and developments of strategy on stabilization and rehabilitization of LRA affected areas</t>
  </si>
  <si>
    <t>AUC/PSD/C/015</t>
  </si>
  <si>
    <t>Accommodation for AU Hight representative for MISAHEL</t>
  </si>
  <si>
    <t>AUC/PSD/NC/001</t>
  </si>
  <si>
    <t>Conduct, participate in and evaluate Exercises (eg. MAPEX, CPX, COMEX, LOGEX, FTX as well as other Exercises)</t>
  </si>
  <si>
    <t>AUC/PSD/NC/002</t>
  </si>
  <si>
    <t>PSD2004005</t>
  </si>
  <si>
    <t>Hold coordination meetings with partners (UN, EU, NATO, US, Russia, UK, UAE, China, Japan, India, etc)</t>
  </si>
  <si>
    <t>AUC/PSD/NC/003</t>
  </si>
  <si>
    <t>PSD2004011</t>
  </si>
  <si>
    <t>Conference facilities ( Coffee break, Lunch, Stationary,hotel,  hall hire) to conduct annual PSOD staff retreat</t>
  </si>
  <si>
    <t>AUC/PSD/NC/004</t>
  </si>
  <si>
    <t>PSD2004016</t>
  </si>
  <si>
    <t xml:space="preserve">Shipment of Accoutrements to AMISOM TCCs (Burundi, Djibouti, Ethiopia, Kenya &amp; Uganda) unaccompanied </t>
  </si>
  <si>
    <t>AUC/PSD/NC/005</t>
  </si>
  <si>
    <t>PSD2004017</t>
  </si>
  <si>
    <t>Payment of utilities (electricity, water, internet and travels) to Provide support to the Continental Logistics Base (CLB) including recruitment of staff</t>
  </si>
  <si>
    <t>AUC/PSD/NC/006</t>
  </si>
  <si>
    <t xml:space="preserve">PSD2004024 </t>
  </si>
  <si>
    <t>Military Strategic  Support Group - Nairobi &amp; Accra.  Conference facilities (Lunch, Breakfast, Stationary, Hall Hire, etc.)</t>
  </si>
  <si>
    <t>AUC/PSD/NC/007</t>
  </si>
  <si>
    <t>PSD2004006</t>
  </si>
  <si>
    <t xml:space="preserve">MOCC Stationery &amp; Refreshements </t>
  </si>
  <si>
    <t>AUC/PSD/NC/008</t>
  </si>
  <si>
    <t>PSD2004021</t>
  </si>
  <si>
    <t xml:space="preserve">Maritime activities ( Refreshement &amp; Ground Trans[port) </t>
  </si>
  <si>
    <t>AUC/PSD/NC/009</t>
  </si>
  <si>
    <t>PSD2004025</t>
  </si>
  <si>
    <t>Conference package (Coffee Break, Lunch, Transport, Stationary..etc.) for the Operationalise the ASF C3IS Capability including holding working sessions</t>
  </si>
  <si>
    <t>AUC/PSD/NC/010</t>
  </si>
  <si>
    <t>PSD2004015</t>
  </si>
  <si>
    <t xml:space="preserve">Provision  of  Command , Control and Communication Information (C3IS) Service  for MNJTF project </t>
  </si>
  <si>
    <t>AUC/PSD/NC/011</t>
  </si>
  <si>
    <t xml:space="preserve">Selection of Service provider  for  provision  of  Aerial Intelligence, Surveillance, Reconnaissance (ISR) observation service   for  MNJTF project. </t>
  </si>
  <si>
    <t>AUC/PSD/NC/012</t>
  </si>
  <si>
    <t>Selection of  Hospital or Medical Center for  provision  of medical Service for MNJTF troops.(   Frame work contract up to June 30.2018)( under contract implementation stage)</t>
  </si>
  <si>
    <t>AUC/PSD/NC/013</t>
  </si>
  <si>
    <t>Selection of Service provider  for  provision of Air Transport services (logistics, personnel and MEDEVAC)</t>
  </si>
  <si>
    <t>AUC/PSD/NC/014</t>
  </si>
  <si>
    <t xml:space="preserve">Procurement of Petrol and Diesl oil and lubricant  for vehicles and generators </t>
  </si>
  <si>
    <t>AUC/PSD/NC/015</t>
  </si>
  <si>
    <t xml:space="preserve">Selection of service provider  for Communication and Visibility of EU </t>
  </si>
  <si>
    <t>AUC/PSD/NC/016</t>
  </si>
  <si>
    <t xml:space="preserve">Payment for Conference package (coffee break and water,Lunch  Main Conference Hall with IT Equipment, Breaking rooms, Banners, Stationaries,printing and consumables) in Ndjamina,Chad  for the Conduct of MNJTF POC Strategy Validation Workshop </t>
  </si>
  <si>
    <t>AUC/PSD/NC/017</t>
  </si>
  <si>
    <t>Payment for Conference package (coffee break and water, lunch, Main Conference Hall with IT Equipment, Breaking rooms, Banners, Stationaries,printing and consumables)in Durban,South Africa, for the Lessons Learnt Workshop on AU authorized missions (RCI-LRA,MNJTF,G5 Sahel)</t>
  </si>
  <si>
    <t>AUC/PSD/NC/018</t>
  </si>
  <si>
    <t>PSD2004022</t>
  </si>
  <si>
    <t xml:space="preserve">Payment for Conference package (coffee break and water, Lunch  Banners, Stationaries,printing and consumables)  in Addis Ababa for the Conduct of  the ASF Legal Framework Between the AU and the RECs/RMs </t>
  </si>
  <si>
    <t>AUC/PSD/NC/019</t>
  </si>
  <si>
    <t xml:space="preserve">Payment for Conference package (coffee break and water, Lunch ,Banners, Stationaries,printing and consumables) in Addis Ababa for the Finalization of the PSO Doctrine </t>
  </si>
  <si>
    <t>AUC/PSD/NC/020</t>
  </si>
  <si>
    <t xml:space="preserve">Payment for Conference package (coffee break and water, Lunch ,Banners, Stationaries,printing and consumables) in Addis Ababa for Validation Workshop on the Guidelines on the Protection of Whistleblowers in PSOs (with T/PCCs and Missions </t>
  </si>
  <si>
    <t>AUC/PSD/NC/021</t>
  </si>
  <si>
    <t xml:space="preserve">Payment for Conference package (coffee break and water, Lunch  Banners, Stationaries,printing and consumables)  for the Consultation with T/PCCs on modalities for cooperation between AU and T/PCCs on Allegations of Violations and/misconduct </t>
  </si>
  <si>
    <t>AUC/PSD/NC/022</t>
  </si>
  <si>
    <t>Payment for Conference package (coffee break and water, Lunch  Banners, Stationaries,printing and consumables)in Addis Ababa  for the the Workshop on Case Management of Misconduct Allegations and the Establishment of a Misconduct Tracking and Analysis System</t>
  </si>
  <si>
    <t>AUC/PSD/NC/023</t>
  </si>
  <si>
    <t>Payment for Conference package (coffee break and water, Lunch  Banners, Stationaries,printing and consumables) in Addis Ababa for the the  Annual Meeting of the CSSG</t>
  </si>
  <si>
    <t>AUC/PSD/NC/024</t>
  </si>
  <si>
    <t>Payment for Conference package (coffee break and water, Lunch  Banners, Stationaries,printing and consumables)  in Addis Ababa for theConsultative workshop on SOP/policy  on selection and screening with RECs and T/PCCs</t>
  </si>
  <si>
    <t>AUC/PSD/NC/025</t>
  </si>
  <si>
    <t xml:space="preserve">PSD2004021 </t>
  </si>
  <si>
    <t xml:space="preserve">Payment for Conference package (coffee break and water, Lunch  Banners, Stationaries,printing and consumables)  in Addis Ababa for the meeting of the Specialized Technical Committee on Defence Safety and Security  </t>
  </si>
  <si>
    <t>AUC/PSD/NC/026</t>
  </si>
  <si>
    <t>Payment for Conference package (coffee break and water, Lunch  Banners, Stationaries,printing and consumables) in Addis Ababa for the Document of the AU RECs/RMs process of Mandating an Authorizing PSOs</t>
  </si>
  <si>
    <t>AUC/PSD/NC/027</t>
  </si>
  <si>
    <t>PSD2004047</t>
  </si>
  <si>
    <t>Effect Payment for Bandwidth (30 Mpbs)</t>
  </si>
  <si>
    <t>AUC/PSD/NC/028</t>
  </si>
  <si>
    <t>$ 40,000.00 </t>
  </si>
  <si>
    <t>Effect subscription payment for online news sources (Reuters, Oxford Analytica, EIU, BBC Monitoring, AFP, DSTV etc)</t>
  </si>
  <si>
    <t>AUC/PSD/NC/029</t>
  </si>
  <si>
    <t>$  140,000.00 </t>
  </si>
  <si>
    <t>PSD2002001</t>
  </si>
  <si>
    <t>Effect payment for text messaging and software maintenance fees</t>
  </si>
  <si>
    <t>AUC/PSD/NC/030</t>
  </si>
  <si>
    <t>PSD2002002</t>
  </si>
  <si>
    <t>Conference facilities (Lunch, Breakfast, Stationary, Hall Hire, etc.) to  Convene Consultative Meeting with CSOs, Field Mission and Liaision office on the Africa Reporter</t>
  </si>
  <si>
    <t>AUC/PSD/NC/031</t>
  </si>
  <si>
    <t>PSD2002004</t>
  </si>
  <si>
    <t>Conference facilities (Lunch, Breakfast, Stationary, Hall Hire, etc.) to  Hold the 23rd Technical Meeting and joint training between the AU and the RECs</t>
  </si>
  <si>
    <t>AUC/PSD/NC/032</t>
  </si>
  <si>
    <t>PSD2002005</t>
  </si>
  <si>
    <t>Conference facilities (Lunch, Breakfast, Stationary, Hall Hire, etc.) to Organize Briefings for AUC Decision makers and Member States on conflict prevention</t>
  </si>
  <si>
    <t>AUC/PSD/NC/033</t>
  </si>
  <si>
    <t>PSD2002008</t>
  </si>
  <si>
    <t>Conference facilities (Lunch, Breakfast, Stationary, Hall Hire, etc.) to  Meeting of the Heads of intelligence and Security Services of the Member States and Organisations participating in the Djibouti Process</t>
  </si>
  <si>
    <t>AUC/PSD/NC/034</t>
  </si>
  <si>
    <t>Conference facilities (Lunch, Breakfast, Stationary, Hall Hire, etc.) to hold the Third meeting of the Heads of intelligence and Security Services of the Member States and Organisations participating in the Nouakchott and Djibouti Process</t>
  </si>
  <si>
    <t>AUC/PSD/NC/035</t>
  </si>
  <si>
    <t>PSD2002012</t>
  </si>
  <si>
    <t>Conference facilities (Lunch, Breakfast, Stationary, Hall Hire, etc.) to  Hold a workshop for CSOs and Think Thanks to facilitate information sharing (Addis Ababa)</t>
  </si>
  <si>
    <t>AUC/PSD/NC/036</t>
  </si>
  <si>
    <t>PSD2002013</t>
  </si>
  <si>
    <t xml:space="preserve">Conference facilities (Lunch, Breakfast, Stationary, Hall Hire, etc.) to  Review and update AUBP publications and materials </t>
  </si>
  <si>
    <t>AUC/PSD/NC/037</t>
  </si>
  <si>
    <t>PSD2002014</t>
  </si>
  <si>
    <t>Conference facilities (Lunch, Breakfast, Stationary, Hall Hire, etc.) to Establish a Continental Platform on Women Organisations to share best practices on the modalities for women's inclusion/participation in national dialogue and peace processes</t>
  </si>
  <si>
    <t>AUC/PSD/NC/038</t>
  </si>
  <si>
    <t>PSD2002030</t>
  </si>
  <si>
    <t>Conference facilities (Lunch, Breakfast, Stationary, Hall Hire, etc.) to Setting-up a mechanism/database for tracking and recording of misconduct and IHL/human rights violations including SEA in AU PSO</t>
  </si>
  <si>
    <t>AUC/PSD/NC/039</t>
  </si>
  <si>
    <t>PSD2005003</t>
  </si>
  <si>
    <t>Conference facilities (Lunch, Breakfast, Stationary, Hall Hire, etc.) to  Development of AU-PSD best practices and lessons learned manual on the implementation of the women peace and security agenda and gender mainstreaming within the APSA components (Inception phase)</t>
  </si>
  <si>
    <t>AUC/PSD/NC/040</t>
  </si>
  <si>
    <t>PSD2005004</t>
  </si>
  <si>
    <t>Conference facilities (Lunch, Breakfast, Stationary, Hall Hire, etc.) to Organize the annual retreat of AU PSD Gender task Force</t>
  </si>
  <si>
    <t>AUC/PSD/NC/041</t>
  </si>
  <si>
    <t>PSD2005005</t>
  </si>
  <si>
    <t>Conference facilities (Lunch, Breakfast, Stationary, Hall Hire, etc.) to Establishing a network of centres of excellence on WPS agenda in Africa (building bridges between practitioners and research Institute)</t>
  </si>
  <si>
    <t>AUC/PSD/NC/042</t>
  </si>
  <si>
    <t>PSD2005006</t>
  </si>
  <si>
    <t>Conference facilities (Lunch, Breakfast, Stationary, Hall Hire, etc.) to Develop a framework and database for engagement of Women Civil Society Organizations/networks working on WPS to contribute to the AU Peace and Security Agenda within the Livingstone Formula/Maseru Conclusions frameworks</t>
  </si>
  <si>
    <t>AUC/PSD/NC/043</t>
  </si>
  <si>
    <t>PSD2005007</t>
  </si>
  <si>
    <t>Conference facilities (Lunch, Breakfast, Stationary, Hall Hire, etc.) to Provide support to AULOs to commemorate the Women's International Day (8 March)and the International day for the elimination of violence against women and the UNSCR 1325</t>
  </si>
  <si>
    <t>AUC/PSD/NC/044</t>
  </si>
  <si>
    <t>PSD2005008</t>
  </si>
  <si>
    <t>Conference facilities (Lunch, Breakfast, Stationary, Hall Hire, etc.) to Commission a mapping study/survey on women representation in AU Peacekeeping Missions across the continent</t>
  </si>
  <si>
    <t>AUC/PSD/NC/045</t>
  </si>
  <si>
    <t>PSD2005010</t>
  </si>
  <si>
    <t>Conference facilities (Lunch, Breakfast, Stationary, Hall Hire, etc.) to Convene the Annual PSC meeting on reporting of status of implementation of UNSCR 1325 and subsequent resolutions by the AUC, RECs/RMs, AU Member States, and CSOs</t>
  </si>
  <si>
    <t>AUC/PSD/NC/046</t>
  </si>
  <si>
    <t>Conference facilities (Lunch, Breakfast, Stationary, Hall Hire, etc.) to Conduct assessment missions of National Action Plans (NAPS)'s implementation by the Special Envoy on WPS: Roll out the African Union Continental Result Framework on WPS</t>
  </si>
  <si>
    <t>AUC/PSD/NC/047</t>
  </si>
  <si>
    <t>PSD2005015</t>
  </si>
  <si>
    <t>Conference facilities (Lunch, Breakfast, Stationary, Hall Hire, etc.) to Upon request, support Member States efforts in delimitation/demarcation exercises and border disputes</t>
  </si>
  <si>
    <t>AUC/PSD/NC/048</t>
  </si>
  <si>
    <t>PSD2005017</t>
  </si>
  <si>
    <t>Conference facilities (Lunch, Breakfast, Stationary, Hall Hire, etc.) to Conduct Country structural Vulnerability and Resilience Assessment (CSVRA) through the holding of consultative national and regional meetings</t>
  </si>
  <si>
    <t>AUC/PSD/NC/049</t>
  </si>
  <si>
    <t>PSD2002017</t>
  </si>
  <si>
    <t xml:space="preserve">Conference facilities (Lunch, Breakfast, Stationary, Hall Hire, etc.) to Conduct validation workshop on the outcome of the CSVRA and CSVMS assessment report </t>
  </si>
  <si>
    <t>AUC/PSD/NC/050</t>
  </si>
  <si>
    <t>PSD2002018</t>
  </si>
  <si>
    <t xml:space="preserve">Conference facilities (Lunch, Breakfast, Stationary, Hall Hire, etc.) for a Briefing to the PSC on the outcome of the Country Structural Vulnerability and Resilience Assessment and Mitigation strategy </t>
  </si>
  <si>
    <t>AUC/PSD/NC/051</t>
  </si>
  <si>
    <t>PSD2002020</t>
  </si>
  <si>
    <t>Conference facilities (Lunch, Breakfast, Stationary, Hall Hire, etc.) to Organize the annual review meeting on the progress made on delimitation, reaffirmation and demarcation exercises</t>
  </si>
  <si>
    <t>AUC/PSD/NC/052</t>
  </si>
  <si>
    <t>PSD2002025</t>
  </si>
  <si>
    <t>Conference facilities (Lunch, Breakfast, Stationary, Hall Hire, etc.) to Commission a study of current border disputes showing efforts and mechanisms being used to resolve them</t>
  </si>
  <si>
    <t>AUC/PSD/NC/053</t>
  </si>
  <si>
    <t>PSD2002027</t>
  </si>
  <si>
    <t>Conference facilities (Lunch, Breakfast, Stationary, Hall Hire, etc.) to Hold workshop to develop a template on strategies to sensitize border populations on the purpose of delimitation and demarcation exercises</t>
  </si>
  <si>
    <t>AUC/PSD/NC/054</t>
  </si>
  <si>
    <t>PSD2002028</t>
  </si>
  <si>
    <t>Conference facilities (Lunch, Breakfast, Stationary, Hall Hire, etc.) to Strengthen capacities of decision-makers in border and maritime boundary issues – raise awareness and knowledge to inform the decision-making process</t>
  </si>
  <si>
    <t>AUC/PSD/NC/055</t>
  </si>
  <si>
    <t>PSD2002029</t>
  </si>
  <si>
    <t xml:space="preserve">Conference facilities (Lunch, Breakfast, Stationary, Hall Hire, etc.) to Organize the Africa Border Day </t>
  </si>
  <si>
    <t>AUC/PSD/NC/056</t>
  </si>
  <si>
    <t>PSD2002032</t>
  </si>
  <si>
    <t>Conference facilities (Lunch, Breakfast, Stationary, Hall Hire, etc.) to Hold AUBP-RECs Coordination meeting</t>
  </si>
  <si>
    <t>AUC/PSD/NC/057</t>
  </si>
  <si>
    <t>PSD2002033</t>
  </si>
  <si>
    <t xml:space="preserve">Conference facilities (Lunch, Breakfast, Stationary, Hall Hire, etc.) to Hold the FemWise Steering Committee Meeting </t>
  </si>
  <si>
    <t>AUC/PSD/NC/058</t>
  </si>
  <si>
    <t>PSD2002034</t>
  </si>
  <si>
    <t>Conference facilities (Lunch, Breakfast, Stationary, Hall Hire, etc.) to Conduct the Retreat of the Regional Panels of the Wise</t>
  </si>
  <si>
    <t>AUC/PSD/NC/059</t>
  </si>
  <si>
    <t>PSD2002037</t>
  </si>
  <si>
    <t>Conference facilities (Lunch, Breakfast, Stationary, Hall Hire, etc.) to Coordinate FemWise Youth Mediation Trainings</t>
  </si>
  <si>
    <t>AUC/PSD/NC/060</t>
  </si>
  <si>
    <t>PSD2002040</t>
  </si>
  <si>
    <t>Conference facilities (Lunch, Breakfast, Stationary, Hall Hire, etc.) to Conduct the PanWise Thematic Workshop</t>
  </si>
  <si>
    <t>AUC/PSD/NC/061</t>
  </si>
  <si>
    <t>PSD2002041</t>
  </si>
  <si>
    <t>Conference facilities (Lunch, Breakfast, Stationary, Hall Hire, etc.) to Hold FemWise Sub-Regional Consultations</t>
  </si>
  <si>
    <t>AUC/PSD/NC/062</t>
  </si>
  <si>
    <t>PSD2002042</t>
  </si>
  <si>
    <t>Conference facilities (Lunch, Breakfast, Stationary, Hall Hire, etc.) to Support the participation of the Panel of the Wise in the AU Summits</t>
  </si>
  <si>
    <t>AUC/PSD/NC/063</t>
  </si>
  <si>
    <t>PSD2002043</t>
  </si>
  <si>
    <t>Conference facilities (Lunch, Breakfast, Stationary, Hall Hire, etc.) to Support the missions of the Panel and Subsidiary Mechanisms (PanWise &amp; FemWise)</t>
  </si>
  <si>
    <t>AUC/PSD/NC/064</t>
  </si>
  <si>
    <t>PSD2002046</t>
  </si>
  <si>
    <t>Conference facilities (Lunch, Breakfast, Stationary, Hall Hire, etc.) to Hold the High-Level Retreat of Special Envoys and Mediators</t>
  </si>
  <si>
    <t>AUC/PSD/NC/065</t>
  </si>
  <si>
    <t>PSD2002048</t>
  </si>
  <si>
    <t>Conference facilities (Lunch, Breakfast, Stationary, Hall Hire, etc.) to Organise the FemWise General Assembly</t>
  </si>
  <si>
    <t>AUC/PSD/NC/066</t>
  </si>
  <si>
    <t>PSD2002049</t>
  </si>
  <si>
    <t xml:space="preserve">Payment for conference facilities ( Purchase of air tickets for the delegates, Book hotels for accomodation, Hire confrence hall, Coffee, Lunch, Conference hall stationary etc) to convene Consultative Meeting with the AUHRSS Staff, C5 and JMEC delegates in East the South Africa regions </t>
  </si>
  <si>
    <t>AUC/PSD/NC/067</t>
  </si>
  <si>
    <t>PSD2002050</t>
  </si>
  <si>
    <t xml:space="preserve">Payment for conference facilities ( Purchase of air tickets for the delegates, Book hotels for accomodation, Hire confrence hall, Coffee, Lunch, Conference hall stationary etc) to convene Consultative Meeting with the AUHRSS staff and delegates in East the South Africa regions </t>
  </si>
  <si>
    <t>AUC/PSD/NC/068</t>
  </si>
  <si>
    <t>PSD2006001, PSD2006002, PSD2006004, PSD2006005</t>
  </si>
  <si>
    <t xml:space="preserve">Payment for conference facilities ( Purchase of air tickets for the delegates, Book hotels for accomodation, Hire confrence hall, Coffee, Lunch, Conference hall stationary etc) to convene Consultative Meeting with the AUHIP staff and  delegates in East the South Africa regions ns </t>
  </si>
  <si>
    <t>AUC/PSD/NC/069</t>
  </si>
  <si>
    <t>Conference Package (Venue, tbrunch, stationeries) for the training of Burundi Human Rights Defenders, Magistrates and Lawyers</t>
  </si>
  <si>
    <t>AUC/PSD/NC/070</t>
  </si>
  <si>
    <t>PSD2006014, PSD2006015, PSD2006016, PSD2006017</t>
  </si>
  <si>
    <t xml:space="preserve">Conference Package (Venue, tbrunch, stationeries) for the Training of Burundi Police Officers </t>
  </si>
  <si>
    <t>AUC/PSD/NC/071</t>
  </si>
  <si>
    <t>PSEUCC32</t>
  </si>
  <si>
    <t>Conference facilities (Lunch, Breakfast, Stationary, Hall Hire, etc.) to review lessons undertaken on post-conflict reconstruction, mediation in 2018 and consolidate working methods and outputs for 2019</t>
  </si>
  <si>
    <t>AUC/PSD/NC/072</t>
  </si>
  <si>
    <t xml:space="preserve">Payment for conference facilities ( Purchase of air tickets for the delegates, Book hotels for accomodation, Hire confrence hall, Coffee, Lunch, Conference hall stationary etc) to convene Consultative Meeting with the AUHIP staff and delegates in East the South Africa regions </t>
  </si>
  <si>
    <t>AUC/PSD/NC/073</t>
  </si>
  <si>
    <t>AUC/PSD/NC/074</t>
  </si>
  <si>
    <t>AUC/PSD/NC/075</t>
  </si>
  <si>
    <t>Conference Package: (venue, tbrunch, stationeries, interpreters/translators) to support the implemention of the R-ACRSS</t>
  </si>
  <si>
    <t>AUC/PSD/NC/076</t>
  </si>
  <si>
    <t>AUC/PSD/NC/077</t>
  </si>
  <si>
    <t>PSGERM08</t>
  </si>
  <si>
    <t>Procurement of conference package (tea break, lunch, water and stationeries  to convene a meeting with RECs/RMs to strenghten collaboration in Mediation efforts</t>
  </si>
  <si>
    <t>AUC/PSD/NC/078</t>
  </si>
  <si>
    <t>Procurement of Conference package (tea break, lunch, water and stationeries ground transportation) to conduct a training session on designing, planning, deploying, managing and monitoring mediation intervetnions for AU member states, RECs/RMs and other partners</t>
  </si>
  <si>
    <t>AUC/PSD/NC/079</t>
  </si>
  <si>
    <t>PSFINL02</t>
  </si>
  <si>
    <t>Procurement of Conference Package (tea break, lunch, water and stationeries ground transportation) to Organise a "lessons learnt" Meetings for AU Special Envoys and Representatives</t>
  </si>
  <si>
    <t>AUC/PSD/NC/080</t>
  </si>
  <si>
    <t>PSNORW06</t>
  </si>
  <si>
    <t xml:space="preserve">Procurement of conference Package (tea break, Lunch, water, stationeries and ground Transportation) to Provide support to RECs/RMs efforts to establish and operationalize mediation support units </t>
  </si>
  <si>
    <t>AUC/PSD/NC/081</t>
  </si>
  <si>
    <t xml:space="preserve">Procurement of Conference Package (tea break, lunch, water, stationeries and ground transportation) to hold JCM Ministerial meeting to approve the Strategy for stabilization and rehabilitation of LRA affected areas </t>
  </si>
  <si>
    <t>AUC/PSD/NC/082</t>
  </si>
  <si>
    <t>PSFINLO2</t>
  </si>
  <si>
    <t>Procurement of Conference Pakage (tea break, lunch, water, stationeries and ground transportation ) to Coordinate the resource mobilization forum for implementation of the stabilization and rehabilitation strategy in the LRA-affected areas</t>
  </si>
  <si>
    <t>AUC/PSD/NC/083</t>
  </si>
  <si>
    <t xml:space="preserve">Procurement of Conference Package (tea break, lunch, water, stationeries and ground transportation) to Conduct coordination workshops for National Focal Points of the DRC, South Sudan and CAR AULOSS at LRA-affected countries and partners </t>
  </si>
  <si>
    <t>AUC/PSD/NC/084</t>
  </si>
  <si>
    <t>Procurement of conference package (venue, teak breaks, local transport, stationnaries, etc.) to undertake mediation activities to The Comoros in order to search for a large consensus on constitutional and institutional reforms</t>
  </si>
  <si>
    <t>AUC/PSD/NC/085</t>
  </si>
  <si>
    <t>Procurement for ground transport to support the implementation of the mandate of the High Representative for Western Sahara</t>
  </si>
  <si>
    <t>AUC/PSD/NC/086</t>
  </si>
  <si>
    <t>MEMSTATPB, PSGERM08</t>
  </si>
  <si>
    <t>Procurement of ground transport to support the ad-hoc committee of Heads of States work on Western Sahara</t>
  </si>
  <si>
    <t>AUC/PSD/NC/087</t>
  </si>
  <si>
    <t>PSJAPA08</t>
  </si>
  <si>
    <t>Procurement of ground transport to carry out consultations for the establishment and operationalization of the International Contact Group on Western Sahara</t>
  </si>
  <si>
    <t>AUC/PSD/NC/088</t>
  </si>
  <si>
    <t>MEMSTATPB</t>
  </si>
  <si>
    <t>Procurement of ground transport to carry out an assessment and monitoring of the political and security developments in Liberia</t>
  </si>
  <si>
    <t>AUC/PSD/NC/089</t>
  </si>
  <si>
    <t>MEMSTAPB</t>
  </si>
  <si>
    <t>Procurement of ground transport to conduct technical assessment on the political &amp; Security developments in Guinea Bissau</t>
  </si>
  <si>
    <t>AUC/PSD/NC/090</t>
  </si>
  <si>
    <t>PSDAN106</t>
  </si>
  <si>
    <t>Procurement of ground transport for Supporting the work of the AU High Rep for Libya in participating in meetings of Libyan dialogue, quartet, neighboring countries, ICGL, EU and UNGA</t>
  </si>
  <si>
    <t>AUC/PSD/NC/091</t>
  </si>
  <si>
    <t>Procurement of ground transport to hold consultations with the High-Level Facilitation Team, ECOWAS, and the UN to support the ongoing political efforts for Guinea-Bissau crisis.</t>
  </si>
  <si>
    <t>AUC/PSD/NC/092</t>
  </si>
  <si>
    <t>$3,375,00</t>
  </si>
  <si>
    <t>Organise JFAs Technical and Steering Committee Meetings for HQ and AULOs, six times per year, max. 30 participants/meeting</t>
  </si>
  <si>
    <t>AUC/PSD/NC/093</t>
  </si>
  <si>
    <t>Covering pause café per person and rental of Conference Hall in Addis for the JFAs Technical and Steering Committee Meetings for HQ and AULOs, six times per year</t>
  </si>
  <si>
    <t>AUC/PSD/NC/094</t>
  </si>
  <si>
    <t>PSD2001016</t>
  </si>
  <si>
    <t>Bottled water for the JFAs Technical and Steering Committee Meetings for HQ and AULOs, six times per year</t>
  </si>
  <si>
    <t>AUC/PSD/NC/095</t>
  </si>
  <si>
    <t>Ground transportation - Bus Coaster - for staff training on mainstreaming the Women Peace and Security Normative Frameworks (e.g UNSCR 1325, 1820, 1888, 1889, 192, etc) for PSD staff</t>
  </si>
  <si>
    <t>AUC/PSD/NC/096</t>
  </si>
  <si>
    <t>Pause café - for staff training on mainstreaming the Women Peace and Security Normative Frameworks (e.g UNSCR 1325, 1820, 1888, 1889, 192, etc) for PSD staff</t>
  </si>
  <si>
    <t>AUC/PSD/NC/097</t>
  </si>
  <si>
    <t>Rental of Conference Hall - for staff training on mainstreaming the Women Peace and Security Normative Frameworks (e.g UNSCR 1325, 1820, 1888, 1889, 192, etc) for PSD staff</t>
  </si>
  <si>
    <t>AUC/PSD/NC/098</t>
  </si>
  <si>
    <t>Ground transportation - Car - Executive training for two PSD Senior Staff</t>
  </si>
  <si>
    <t>AUC/PSD/NC/099</t>
  </si>
  <si>
    <t>Organize an annual staff retreat to develop a detailed annual activity plan of PSD programmes/projects, 21 participants, venue: Hawassa</t>
  </si>
  <si>
    <t>AUC/PSD/NC/100</t>
  </si>
  <si>
    <t>PSD2001019</t>
  </si>
  <si>
    <t>Ground transportation - Bus Coaster - for an annual staff retreat to develop a detailed annual activity plan of PSD programmes/projects</t>
  </si>
  <si>
    <t>AUC/PSD/NC/101</t>
  </si>
  <si>
    <t>PSD2001020</t>
  </si>
  <si>
    <t>Rental of Conference Hall - for an annual staff retreat to develop a detailed annual activity plan of PSD programmes/projects</t>
  </si>
  <si>
    <t>AUC/PSD/NC/102</t>
  </si>
  <si>
    <t>Conference facilities (Coffee, lunch, hall hire etc) for an annual staff retreat to develop a detailed annual activity plan of PSD programmes/projects</t>
  </si>
  <si>
    <t>AUC/PSD/NC/103</t>
  </si>
  <si>
    <t>Conference facilities, hall rentall, lunch, coffee etc) conduct team building activities on Programme &amp; Financial Management improvement, 31 participants (11 from PMT on 1st quarter and 20 from PSF on 4th quarter), venue: Mobassa (Kenya)</t>
  </si>
  <si>
    <t>AUC/PSD/NC/104</t>
  </si>
  <si>
    <t>Conference facilities (coffee, tea, lunch and hall hire) to conduct a seminar on EU Contract Management Framework for AU Programmes (PAGODA), 20 participants, venue: Nairobi</t>
  </si>
  <si>
    <t>AUC/PSD/NC/105</t>
  </si>
  <si>
    <t>PSD2001021</t>
  </si>
  <si>
    <t>conference facilities (tea, Coffee, Lunch etc and rental of hall) to Conduct joint workshops on AU/UN Peace Support Operations budget planning, 17 participants, venue: Uganda</t>
  </si>
  <si>
    <t>AUC/PSD/NC/106</t>
  </si>
  <si>
    <t>PSD2001022</t>
  </si>
  <si>
    <t>Conference facilities (tea break, Coffee, lunch etc ) to Undertake oversight visits to implementing Partners, RECs/RMs and Missions to assess the progress on Programme implementation (grants/sub-delegation)</t>
  </si>
  <si>
    <t>AUC/PSD/NC/107</t>
  </si>
  <si>
    <t>PSD2001023</t>
  </si>
  <si>
    <t>Conference facilities ( cofee break, lunch, hall hire etc) including ground transportation - Bus Coaster</t>
  </si>
  <si>
    <t>AUC/PSD/NC/108</t>
  </si>
  <si>
    <t>PSD2001024</t>
  </si>
  <si>
    <t>Conference facilities (coffee, tea, hall hire etc to organise regular meetings between AULOs and PSD HQ, 50 participants, venue: Addis</t>
  </si>
  <si>
    <t>AUC/PSD/NC/109</t>
  </si>
  <si>
    <t>PSD2001028</t>
  </si>
  <si>
    <t>Conference facilities ( Coffee break, Lunch, Stationary,hotel,  hall hire) to Operationalise the ASF C3IS Capability including holding working sessions</t>
  </si>
  <si>
    <t>AUC/PSD/NC/110</t>
  </si>
  <si>
    <t>PSD2001029</t>
  </si>
  <si>
    <t>Conduct of Induction and Senior Mission Leadership Training</t>
  </si>
  <si>
    <t>Conduct annual PSOD staff retreat</t>
  </si>
  <si>
    <t>AUC/PSD/NC/112</t>
  </si>
  <si>
    <t>Participation in Training and Exercises</t>
  </si>
  <si>
    <t>AUC/PSD/NC/113</t>
  </si>
  <si>
    <t>PSD2004024, PSD2004025 PSD2004002</t>
  </si>
  <si>
    <t>Development of Training Curriculum</t>
  </si>
  <si>
    <t>AUC/PSD/NC/114</t>
  </si>
  <si>
    <t>Organize staff training on mainstreaming the Women Peace and Security Normative Frameworks (e.g UNSCR 1325, 1820, 1888, 1889, 192, etc) for PSD staff</t>
  </si>
  <si>
    <t>AUC/PSD/NC/115</t>
  </si>
  <si>
    <t>Executive training for two PSD Senior Staff</t>
  </si>
  <si>
    <t>AUC/PSD/NC/116</t>
  </si>
  <si>
    <t>PSD2004002</t>
  </si>
  <si>
    <t>Trainiing fee for two PSD Staff to attend Executive Training</t>
  </si>
  <si>
    <t>AUC/PSD/NC/117</t>
  </si>
  <si>
    <t>Training workshop on Project and Resource Management (planning, budgeting, reporting and M &amp; E) for PSD staff, 25 participants, venue: Kuriftu</t>
  </si>
  <si>
    <t>AUC/PSD/NC/118</t>
  </si>
  <si>
    <t>Training on Human Rights, International Law &amp; International Humanitarian Law for PSD staff, 2 participants,   venue: Swizerland</t>
  </si>
  <si>
    <t>AUC/PSD/NC/119</t>
  </si>
  <si>
    <t>Training on Conflict Analysis &amp; Mediation for PSD Staff</t>
  </si>
  <si>
    <t>AUC/PSD/NC/120</t>
  </si>
  <si>
    <t>PSD2001025</t>
  </si>
  <si>
    <t>Training on Physical Asset management for AMISOM and MNJTF, 20 participants, venue: Mobassa</t>
  </si>
  <si>
    <t>AUC/PSD/NC/121</t>
  </si>
  <si>
    <t>PSD2001026</t>
  </si>
  <si>
    <t>Training fee</t>
  </si>
  <si>
    <t>AUC/PSD/NC/122</t>
  </si>
  <si>
    <t>PSD2001027</t>
  </si>
  <si>
    <t xml:space="preserve"> Procurement of External Translators, Interpreters to Convene Consultative Meeting with CSOs, Field Mission and Liaision office on the Africa Reporter</t>
  </si>
  <si>
    <t>AUC/PSD/NC/123</t>
  </si>
  <si>
    <t>procurement of external interpreters/translators) to support the implemention of the R-ACRSS</t>
  </si>
  <si>
    <t>AUC/PSD/NC/124</t>
  </si>
  <si>
    <t xml:space="preserve"> Procurement of External Translators, Interpreters to Hold the 23rd Technical Meeting and joint training between the AU and the RECs</t>
  </si>
  <si>
    <t>AUC/PSD/NC/125</t>
  </si>
  <si>
    <t xml:space="preserve"> Procurement of External Translators, Interpreters to Meeting of the Heads of intelligence and Security Services of the Member States and Organisations participating in the Djibouti Process</t>
  </si>
  <si>
    <t>AUC/PSD/NC/126</t>
  </si>
  <si>
    <t xml:space="preserve"> Procurement of External Translators, Interpreters to Third meeting of the Heads of intelligence and Security Services of the Member States and Organisations participating in the Nouakchott and Djibouti Process</t>
  </si>
  <si>
    <t>AUC/PSD/NC/127</t>
  </si>
  <si>
    <t xml:space="preserve"> Procurement of External Translators, Interpreters toHold a workshop for CSOs and Think Thanks to facilitate information sharing (Addis Ababa)</t>
  </si>
  <si>
    <t>AUC/PSD/NC/128</t>
  </si>
  <si>
    <t xml:space="preserve"> Procurement of External Translators, Interpreters to Elaboration of the Guideline on developing and implementing National Action Plans on UNSCR 1325 and subsequent resolutions (inception phase)</t>
  </si>
  <si>
    <t>AUC/PSD/NC/129</t>
  </si>
  <si>
    <t>PSD2005002</t>
  </si>
  <si>
    <t xml:space="preserve"> Procurement of External Translators, Interpreters to Establish a Continental Platform on Women Organisations to share best practices on the modalities for women's inclusion/participation in national dialogue and peace processes</t>
  </si>
  <si>
    <t>AUC/PSD/NC/130</t>
  </si>
  <si>
    <t xml:space="preserve"> Procurement of External Translators, Interpreters to Establishing a network of centres of excellence on WPS agenda in Africa (building bridges between practitioners and research Institute)</t>
  </si>
  <si>
    <t>AUC/PSD/NC/131</t>
  </si>
  <si>
    <t xml:space="preserve"> Procurement of External Translators, Interpreters to Develop a framework and database for engagement of Women Civil Society Organizations/networks working on WPS to contribute to the AU Peace and Security Agenda within the Livingstone Formula/Maseru Conclusions frameworks</t>
  </si>
  <si>
    <t>AUC/PSD/NC/132</t>
  </si>
  <si>
    <t xml:space="preserve"> Procurement of External Translators, Interpreters to Conduct assessment missions of National Action Plans (NAPS)'s implementation by the Special Envoy on WPS: Roll out the African Union Continental Result Framework on WPS</t>
  </si>
  <si>
    <t>AUC/PSD/NC/133</t>
  </si>
  <si>
    <t xml:space="preserve"> Procurement of External Translators, Interpreters toConduct Country structural Vulnerability and Resilience Assessment (CSVRA) through the holding of consultative national and regional meetings</t>
  </si>
  <si>
    <t>AUC/PSD/NC/134</t>
  </si>
  <si>
    <t xml:space="preserve"> Procurement of External Translators, Interpreters to Conduct validation workshop on the outcome of the CSVRA and CSVMS assessment report </t>
  </si>
  <si>
    <t>AUC/PSD/NC/135</t>
  </si>
  <si>
    <t>AUC/PSD/NC/136</t>
  </si>
  <si>
    <t>AUC/PSD/NC/137</t>
  </si>
  <si>
    <t>AUC/PSD/NC/138</t>
  </si>
  <si>
    <t>AUC/PSD/NC/139</t>
  </si>
  <si>
    <t>AUC/PSD/NC/140</t>
  </si>
  <si>
    <t>AUC/PSD/NC/141</t>
  </si>
  <si>
    <t xml:space="preserve"> Procurement of External Translators, Interpreters to Hold the FemWise Steering Committee Meeting </t>
  </si>
  <si>
    <t>AUC/PSD/NC/142</t>
  </si>
  <si>
    <t xml:space="preserve"> Procurement of External Translators, Interpreters to Conduct the Retreat of the Regional Panels of the Wise</t>
  </si>
  <si>
    <t>AUC/PSD/NC/143</t>
  </si>
  <si>
    <t xml:space="preserve"> Procurement of External Translators, Interpreters to Coordinate FemWise Youth Mediation Trainings</t>
  </si>
  <si>
    <t>AUC/PSD/NC/144</t>
  </si>
  <si>
    <t xml:space="preserve"> Procurement of External Translators, Interpreters to Conduct the PanWise Thematic Workshop</t>
  </si>
  <si>
    <t>AUC/PSD/NC/145</t>
  </si>
  <si>
    <t xml:space="preserve"> Procurement of External Translators, Interpreters to Hold FemWise Sub-Regional Consultations</t>
  </si>
  <si>
    <t>AUC/PSD/NC/146</t>
  </si>
  <si>
    <t xml:space="preserve"> Procurement of External Translators, Interpreters to Hold Statutory Meetings of the Panel of the Wise</t>
  </si>
  <si>
    <t>AUC/PSD/NC/147</t>
  </si>
  <si>
    <t>PSD2002045</t>
  </si>
  <si>
    <t xml:space="preserve"> Procurement of External Translators, Interpreters to Support the missions of the Panel and Subsidiary Mechanisms (PanWise &amp; FemWise)</t>
  </si>
  <si>
    <t>AUC/PSD/NC/148</t>
  </si>
  <si>
    <t xml:space="preserve"> Procurement of External Translators, Interpreters to Hold the High-Level Retreat of Special Envoys and Mediators</t>
  </si>
  <si>
    <t>AUC/PSD/NC/149</t>
  </si>
  <si>
    <t xml:space="preserve"> Procurement of External Translators, Interpreters to Organise the FemWise General Assembly</t>
  </si>
  <si>
    <t>AUC/PSD/NC/150</t>
  </si>
  <si>
    <t xml:space="preserve">procurement of external interpreters and translators for the African Logistics Symposium Conduct AU and REC/RMs periodic working sessions mission support </t>
  </si>
  <si>
    <t>AUC/PSD/NC/151</t>
  </si>
  <si>
    <t>PSD2004003</t>
  </si>
  <si>
    <t xml:space="preserve">Procuring the services of external Translators,  external  Interpreters for Conduct of MNJTF POC Strategy Validation Workshop </t>
  </si>
  <si>
    <t>AUC/PSD/NC/152</t>
  </si>
  <si>
    <t xml:space="preserve">Procuring the services of external Translators,  external  Interpreters forThe ASF Legal Framework Between the AU and the RECs/RMs </t>
  </si>
  <si>
    <t>AUC/PSD/NC/153</t>
  </si>
  <si>
    <t xml:space="preserve">Procuring the services of external Translators,  external  Interpreters for  the Finalization of the PSO Doctrine </t>
  </si>
  <si>
    <t>AUC/PSD/NC/154</t>
  </si>
  <si>
    <t>PSD2004014</t>
  </si>
  <si>
    <t xml:space="preserve">Procuring the services of external Translators,  external  InterpretersValidation  for the Workshop on the Guidelines on the Protection of Whistleblowers in PSOs (with T/PCCs and Missions </t>
  </si>
  <si>
    <t>AUC/PSD/NC/155</t>
  </si>
  <si>
    <t>Procuring the services of external Translators,  external  InterpretersValidation  for the A Workshop on Case Management of Misconduct Allegations and the Establishment of a Misconduct Tracking and Analysis System</t>
  </si>
  <si>
    <t>AUC/PSD/NC/156</t>
  </si>
  <si>
    <t>Procuring the services of external Translators,  external  InterpretersValidation  for the The Annual Meeting of the CSSG</t>
  </si>
  <si>
    <t>AUC/PSD/NC/157</t>
  </si>
  <si>
    <t>Procuring the services of external Translators,  external  InterpretersValidation  for the Consultative workshop on SOP/policy  on selection and screening with RECs and T/PCCs</t>
  </si>
  <si>
    <t>AUC/PSD/NC/158</t>
  </si>
  <si>
    <t>Procuring the services of external Translators,  external  InterpretersValidation  for the Document the AU RECs/RMs process of Mandating an Authorizing PSOs</t>
  </si>
  <si>
    <t>AUC/PSD/NC/159</t>
  </si>
  <si>
    <t>Procuring the services of external Translators,  external  InterpretersValidation  for the Lessons Learnt Workshop on AU authorized missions (RCI-LRA,MNJTF,G5 Sahel)</t>
  </si>
  <si>
    <t>AUC/PSD/NC/160</t>
  </si>
  <si>
    <t xml:space="preserve">Procuring the services of external Translators,  external  InterpretersValidation  for Consultation with T/PCCs on modalities for cooperation between AU and T/PCCs on Allegations of Violations and/misconduct </t>
  </si>
  <si>
    <t>AUC/PSD/NC/161</t>
  </si>
  <si>
    <t xml:space="preserve">Procuring the services of external Translators,  external  InterpretersValidation  for the meeting of the specialized technical committee on defence safety ans security  </t>
  </si>
  <si>
    <t>AUC/PSD/NC/162</t>
  </si>
  <si>
    <t>procurement of external interpreters and translators to support the implemention of the R-ACRSS</t>
  </si>
  <si>
    <t>AUC/PSD/NC/163</t>
  </si>
  <si>
    <t>AUC/PSD/NC/164</t>
  </si>
  <si>
    <t>AUC/PSD/NC/165</t>
  </si>
  <si>
    <t>Oprational/Tractical Communication equipment (motorola)</t>
  </si>
  <si>
    <t>AUC/PSD/G/001</t>
  </si>
  <si>
    <t xml:space="preserve">Procurement and delivery of AMISOM medals and accoutrements </t>
  </si>
  <si>
    <t>AUC/PSD/G/002</t>
  </si>
  <si>
    <t>Publish and disseminate the AUC Policy on Sexual Exploitation and Abuse to Member States and other stakeholders</t>
  </si>
  <si>
    <t>AUC/PSD/G/003</t>
  </si>
  <si>
    <t>Oprational/Tractical Communication equipment (Thuraya)</t>
  </si>
  <si>
    <t>AUC/PSD/G/004</t>
  </si>
  <si>
    <t>Purchase of servers, accesseries and new tools</t>
  </si>
  <si>
    <t>AUC/PSD/G/005</t>
  </si>
  <si>
    <t>PSD2002003</t>
  </si>
  <si>
    <t>Purchase of materials, Fuel, lubricants, and office stationary for daily consumption and daily operations of the CLB</t>
  </si>
  <si>
    <t>AUC/PSD/G/007</t>
  </si>
  <si>
    <t>AUC/PSD/G/009</t>
  </si>
  <si>
    <t>PSD2002010</t>
  </si>
  <si>
    <t xml:space="preserve">Review and update AUBP publications and materials </t>
  </si>
  <si>
    <t>Construction  of   MNJTF Head Qurater  in Ndjamena, Chad  and  Sector Head Quarters in Mora, Cameroon and in  Diffa,  Niger</t>
  </si>
  <si>
    <t>AUC/PSD/W/001</t>
  </si>
  <si>
    <t>Construction and renovation at the CLB in Douala Cameroon</t>
  </si>
  <si>
    <t>AUC/PSD/W/002</t>
  </si>
  <si>
    <t>Procurement of 2000 Table Calenders</t>
  </si>
  <si>
    <t>AUC/BDCP/G/013</t>
  </si>
  <si>
    <t>AUC/DPA/G/001</t>
  </si>
  <si>
    <t>AUC/DPA/G/002</t>
  </si>
  <si>
    <t>AUC/DPA/G/003</t>
  </si>
  <si>
    <t>AUC/DPA/G/004</t>
  </si>
  <si>
    <t>AUC/DPA/G/005</t>
  </si>
  <si>
    <t>AUC/DPA/G/006</t>
  </si>
  <si>
    <t>AUC/DPA/G/007</t>
  </si>
  <si>
    <t>AUC/DPA/G/008</t>
  </si>
  <si>
    <t>AUC/DPA/G/009</t>
  </si>
  <si>
    <t>AUC/DPA/G/010</t>
  </si>
  <si>
    <t>AUC/DPA/G/011</t>
  </si>
  <si>
    <t>AUC/DPA/G/012</t>
  </si>
  <si>
    <t>AUC/DPA/G/013</t>
  </si>
  <si>
    <t>AUC/DPA/G/014</t>
  </si>
  <si>
    <t>AUC/DPA/G/015</t>
  </si>
  <si>
    <t>AUC/DPA/G/016</t>
  </si>
  <si>
    <t>AUC/DPA/G/017</t>
  </si>
  <si>
    <t>AUC/DPA/NC/001</t>
  </si>
  <si>
    <t>AUC/DPA/NC/002</t>
  </si>
  <si>
    <t>AUC/DPA/NC/003</t>
  </si>
  <si>
    <t>AUC/DPA/NC/004</t>
  </si>
  <si>
    <t>AUC/DPA/NC/005</t>
  </si>
  <si>
    <t>AUC/DPA/NC/006</t>
  </si>
  <si>
    <t>AUC/DPA/NC/007</t>
  </si>
  <si>
    <t>AUC/DPA/NC/008</t>
  </si>
  <si>
    <t>AUC/DPA/NC/009</t>
  </si>
  <si>
    <t>AUC/DPA/NC/010</t>
  </si>
  <si>
    <t>AUC/DPA/NC/011</t>
  </si>
  <si>
    <t>AUC/DPA/NC/012</t>
  </si>
  <si>
    <t>AUC/DPA/NC/013</t>
  </si>
  <si>
    <t>AUC/DPA/NC/014</t>
  </si>
  <si>
    <t>AUC/DPA/NC/015</t>
  </si>
  <si>
    <t>AUC/DPA/NC/016</t>
  </si>
  <si>
    <t>AUC/DPA/NC/017</t>
  </si>
  <si>
    <t>AUC/DPA/NC/018</t>
  </si>
  <si>
    <t>AUC/DPA/NC/019</t>
  </si>
  <si>
    <t>AUC/DPA/NC/020</t>
  </si>
  <si>
    <t>AUC/DPA/NC/021</t>
  </si>
  <si>
    <t>AUC/DPA/NC/022</t>
  </si>
  <si>
    <t>AUC/DPA/NC/023</t>
  </si>
  <si>
    <t>AUC/DPA/NC/024</t>
  </si>
  <si>
    <t>AUC/DPA/NC/025</t>
  </si>
  <si>
    <t>AUC/DPA/NC/026</t>
  </si>
  <si>
    <t>AUC/DPA/NC/027</t>
  </si>
  <si>
    <t>AUC/DPA/NC/028</t>
  </si>
  <si>
    <t>AUC/DPA/NC/029</t>
  </si>
  <si>
    <t>AUC/DPA/NC/030</t>
  </si>
  <si>
    <t>AUC/DPA/NC/031</t>
  </si>
  <si>
    <t>AUC/DPA/NC/032</t>
  </si>
  <si>
    <t>AUC/DPA/NC/033</t>
  </si>
  <si>
    <t>AUC/DPA/NC/034</t>
  </si>
  <si>
    <t>AUC/DPA/NC/035</t>
  </si>
  <si>
    <t>AUC/DPA/NC/036</t>
  </si>
  <si>
    <t>AUC/DPA/NC/037</t>
  </si>
  <si>
    <t>AUC/DPA/NC/038</t>
  </si>
  <si>
    <t>Total</t>
  </si>
  <si>
    <t>GOODS</t>
  </si>
  <si>
    <t>NON-CONSULTANCY SERVICES</t>
  </si>
  <si>
    <t>WORKS</t>
  </si>
  <si>
    <t>TOTAL</t>
  </si>
  <si>
    <t>Category</t>
  </si>
  <si>
    <t>No.</t>
  </si>
  <si>
    <t xml:space="preserve">Consultant-Communication Expert </t>
  </si>
  <si>
    <t>AUC/WGDD/C/001</t>
  </si>
  <si>
    <t>AUC/WGDD/C/002</t>
  </si>
  <si>
    <t>Consultant  -  PAWO Operationalizaiton</t>
  </si>
  <si>
    <t>AUC/WGDD/C/003</t>
  </si>
  <si>
    <t>Consultant  -  Strategy experts</t>
  </si>
  <si>
    <t>AUC/WGDD/C/004</t>
  </si>
  <si>
    <t>Reccruitment of short term Consultant for Gender and Institutional Certification</t>
  </si>
  <si>
    <t>AUC/WGDD/C/005</t>
  </si>
  <si>
    <t>Strategy Experts consultant</t>
  </si>
  <si>
    <t>AUC/WGDD/C/006</t>
  </si>
  <si>
    <t>Joint programming with RECs, MS and Orans -  consultancy</t>
  </si>
  <si>
    <t>AUC/WGDD/C/007</t>
  </si>
  <si>
    <t xml:space="preserve">Recruitment of an M&amp;E Expert </t>
  </si>
  <si>
    <t>AUC/WGDD/C/008</t>
  </si>
  <si>
    <t xml:space="preserve">Conference Package for Recruitment fair and promotion board meetings </t>
  </si>
  <si>
    <t>AUC/WGDD/NC/001</t>
  </si>
  <si>
    <t>Conference Package for Training on leadership, gender, diversity management, governance for women and men</t>
  </si>
  <si>
    <t>AUC/WGDD/NC/002</t>
  </si>
  <si>
    <t>Conference package for Technical review, amendment and design of policies fostering the achievement of the objectives of the  project</t>
  </si>
  <si>
    <t>AUC/WGDD/NC/003</t>
  </si>
  <si>
    <t>AUC/WGDD/NC/004</t>
  </si>
  <si>
    <t>AUC/WGDD/NC/005</t>
  </si>
  <si>
    <t>AUC/WGDD/NC/006</t>
  </si>
  <si>
    <t>AUC/WGDD/NC/007</t>
  </si>
  <si>
    <t>AU Gender Scorecard Awards</t>
  </si>
  <si>
    <t>AUC/WGDD/G/001</t>
  </si>
  <si>
    <t>AUC/WGDD/G/002</t>
  </si>
  <si>
    <t>stationeries for WGDD Retreats</t>
  </si>
  <si>
    <t>AUC/WGDD/G/003</t>
  </si>
  <si>
    <t>Promotional materials (designed flash drives, folders, banners, note books, etc.)</t>
  </si>
  <si>
    <t>AUC/WGDD/G/004</t>
  </si>
  <si>
    <t>CONSULTANCY SERVICES</t>
  </si>
  <si>
    <t>Provide support for infrastructure development in RCCs  - Book Shelfs</t>
  </si>
  <si>
    <t xml:space="preserve">Acquisition of Portable Interpretation system </t>
  </si>
  <si>
    <t>Purchase of promotional materials(Cap,T-shirt,Banner)to Sensitize staff on HIV/AIDS Policy in the Work place and Commemoration of World HIV/AIDS Day</t>
  </si>
  <si>
    <t xml:space="preserve"> Purchase of promotional materials(Cap,T-shirt,Banner) for Comemoration of Non Communicabifestyle day during Africa Lifestyle disease </t>
  </si>
  <si>
    <t>AUC/AFMD/C/001</t>
  </si>
  <si>
    <t>AUC/AFMD/C/002</t>
  </si>
  <si>
    <t>AUC/AFMD/C/003</t>
  </si>
  <si>
    <t>AUC/AFMD/C/004</t>
  </si>
  <si>
    <t>AUC/AFMD/C/005</t>
  </si>
  <si>
    <t>AUC/AFMD/C/006</t>
  </si>
  <si>
    <t xml:space="preserve">External Audit firm to audidt JPA/JFA </t>
  </si>
  <si>
    <t>AUC/PBFA/C/007</t>
  </si>
  <si>
    <t xml:space="preserve"> Purchase of Stationary  for gender sensitisation</t>
  </si>
  <si>
    <t>AUC/MSD/G/010</t>
  </si>
  <si>
    <t>Deploy Emergency Response Teams to Member States affected with Public Health Events - Health and life insurance for the volunteers</t>
  </si>
  <si>
    <t xml:space="preserve">Short term consultant Providing up to date information on crosscutting peace and security issues, in support of AU leadership decisions
</t>
  </si>
  <si>
    <t>Short term consultants to do reports on harmonization of AGA and APSA, Regular coordination, consultation and analysis conducted in support of harmonization activity</t>
  </si>
  <si>
    <t>AUC/BCP/C/002</t>
  </si>
  <si>
    <t>short term consultant Hold Consultations with RECs most affected by the international organized crime and UNODC to implement strategies to combat international organized crim</t>
  </si>
  <si>
    <t>AUC/BCP/C/003</t>
  </si>
  <si>
    <t xml:space="preserve">short term consultant PRC reviews its rules of procedure in accordance with Reform Decision (Assembly/AU/Dec.635(XXVIII)), Annex I, article B vii </t>
  </si>
  <si>
    <t>AUC/BCP/C/004</t>
  </si>
  <si>
    <t>short term consultant to Conduct review of functions and roles of AU judicial organs and PAP</t>
  </si>
  <si>
    <t>AUC/BCP/C/005</t>
  </si>
  <si>
    <t xml:space="preserve">Short term consultant to Facilitate Peace and Security Council's review and recommendations for enhancement of its working methods. </t>
  </si>
  <si>
    <t>AUC/BCP/C/006</t>
  </si>
  <si>
    <t>Recruitment of part-time experts to provide technical support to the negotiating team</t>
  </si>
  <si>
    <t>AUC/BCP/C/007</t>
  </si>
  <si>
    <t>External audit of JFA-ICBC 2018 accounts</t>
  </si>
  <si>
    <t>AUC/BCP/C/008</t>
  </si>
  <si>
    <t>AUC Chair's special envoy on women in peace and security organizes the annual meeting of the continental forum for exchange of experiences and self-evaluating performances in light of challenges. (conference package)</t>
  </si>
  <si>
    <t>AUC/BCP/NC/004</t>
  </si>
  <si>
    <t>Conduct meetings for consensus building (conference package)</t>
  </si>
  <si>
    <t>AUC/BCP/NC/005</t>
  </si>
  <si>
    <t xml:space="preserve">Accommodation Service  for AU Permanent Representative of AU Regional Offices </t>
  </si>
  <si>
    <t>AUC/BCP/NC/006</t>
  </si>
  <si>
    <t xml:space="preserve">Tea break and botteled water for brainstormng session of the PRC </t>
  </si>
  <si>
    <t>AUC/BCP/NC/007</t>
  </si>
  <si>
    <t>Executive Meeting for prepatation for Summit(lunch, coffee break, water…)</t>
  </si>
  <si>
    <t>AUC/BCP/NC/008</t>
  </si>
  <si>
    <t>Organize Africa Day Celebration</t>
  </si>
  <si>
    <t>AUC/BCP/NC/009</t>
  </si>
  <si>
    <t>Consultation meetings with Youth, African Diaspora and CSO in Europe to advance AU Agenda 2063</t>
  </si>
  <si>
    <t>AUC/BCP/NC/010</t>
  </si>
  <si>
    <t>TICAD VII Summit and its preparatory meetings</t>
  </si>
  <si>
    <t>AUC/BCP/NC/011</t>
  </si>
  <si>
    <t>AUC-EC College-to-College meeting</t>
  </si>
  <si>
    <t>AUC/BCP/NC/012</t>
  </si>
  <si>
    <t xml:space="preserve">MS </t>
  </si>
  <si>
    <t>IT Equipment(printer….)</t>
  </si>
  <si>
    <t>AUC/BCP/G/002</t>
  </si>
  <si>
    <t xml:space="preserve">Printing of policy organs </t>
  </si>
  <si>
    <t>AUC/BCP/G/003</t>
  </si>
  <si>
    <t>Development and animation of following communication support to increase visibility of AU programs : 
i. Magazine (2 editions in 2019)</t>
  </si>
  <si>
    <t>AUC/BCP/G/004</t>
  </si>
  <si>
    <t>Strategic communication activities on AU-UN cooperation including through: i) website to be designed in collaboration with DIC; ii) public statements; iii) reports and publications; iv) social media.                        (Brouchures, flyers..</t>
  </si>
  <si>
    <t>AUC/BCP/G/005</t>
  </si>
  <si>
    <t>Total Amount (USD)</t>
  </si>
  <si>
    <t>2019 Annual procurement plan</t>
  </si>
  <si>
    <t>Conference package and accomodation for APP review</t>
  </si>
  <si>
    <t>AUC/PTSD/NC/001</t>
  </si>
  <si>
    <t>Conference package and accomodation for Training on procurement policy and admin</t>
  </si>
  <si>
    <t>AUC/PTSD/NC/002</t>
  </si>
  <si>
    <t>AUC/PTSD/G/009</t>
  </si>
  <si>
    <t>AUC/PTSD/C/001</t>
  </si>
  <si>
    <t>Consultancy for Review and standardize operations related policies</t>
  </si>
  <si>
    <t>PRC Continuous  Sensitization seminars</t>
  </si>
  <si>
    <t>AUSPIV</t>
  </si>
  <si>
    <t>Seminars on "Africa image in the global arena" and "African Union priorities and challenges "</t>
  </si>
  <si>
    <t xml:space="preserve">Team Building  training and workshop exercises </t>
  </si>
  <si>
    <t xml:space="preserve">Training and workshops for addressing Communication challenges and formulating Strategies </t>
  </si>
  <si>
    <t>Training/Workshops on Critical thinking and problem solving</t>
  </si>
  <si>
    <t xml:space="preserve">Roll-Out of Ticket and Refund tracking tool </t>
  </si>
  <si>
    <t>Develop, review, approve and train staff on HRMD policies</t>
  </si>
  <si>
    <t>AUC/AHRM/C/018</t>
  </si>
  <si>
    <t>AUC/AHRM/C/019</t>
  </si>
  <si>
    <t>AUC/AHRM/C/020</t>
  </si>
  <si>
    <t>AUC/AHRM/C/021</t>
  </si>
  <si>
    <t>AUC/AHRM/C/022</t>
  </si>
  <si>
    <t>AUC/AHRM/C/023</t>
  </si>
  <si>
    <t>AUC/AHRM/C/024</t>
  </si>
  <si>
    <t>Follow up on implementation of the AU-EU Partnership</t>
  </si>
  <si>
    <t>AUC/BCP/C/009</t>
  </si>
  <si>
    <t>AUC/BCP/C/010</t>
  </si>
  <si>
    <t>AUSPIII</t>
  </si>
  <si>
    <t>Implement Standards and Trade  Secretariat for Animal Health and Food Safety Program</t>
  </si>
  <si>
    <t>Promoting Regional Integration Through Harmonization of Veterinary Legislation (Print-VET LEG)</t>
  </si>
  <si>
    <t xml:space="preserve">Conduct two regional consultation workshops to formulate regional T&amp;T intervention proposals </t>
  </si>
  <si>
    <t>Conduct one training course on Planning and Execution of PATTEC Projects - Conference package</t>
  </si>
  <si>
    <t>AUC/DREA/C/058</t>
  </si>
  <si>
    <t>AUC/DREA/C/059</t>
  </si>
  <si>
    <t>AUC/DREA/C/060</t>
  </si>
  <si>
    <t>AUC/DREA/C/061</t>
  </si>
  <si>
    <t>Provide support to MS to develop and implement their Nation</t>
  </si>
  <si>
    <t>AUC/DSA/C/018</t>
  </si>
  <si>
    <t>Support the activities of the Special Envoy on the Situation of African Migrants in Libya and other concerned Member States</t>
  </si>
  <si>
    <t>AUC/DSA/C/019</t>
  </si>
  <si>
    <t>Support the Harmonization of Regional Industrial Policies and strategies in RECs and MS</t>
  </si>
  <si>
    <t>Develop web platform on AU DTI website for civil society engagement</t>
  </si>
  <si>
    <t>AUC/TID/C/027</t>
  </si>
  <si>
    <t>AUC/TID/C/028</t>
  </si>
  <si>
    <t>Update and implement the PIDA communication strategy</t>
  </si>
  <si>
    <t>AUC/IED/C/045</t>
  </si>
  <si>
    <t>Study for the PIDA PAP phase 2 and propose new list of projects (2020-2030)</t>
  </si>
  <si>
    <t>AUC/IED/C/046</t>
  </si>
  <si>
    <t>Facilitate RECs to implement Solar Energy Development Programme-engage consultants to design regional solar projects</t>
  </si>
  <si>
    <t>AUC/IED/C/047</t>
  </si>
  <si>
    <t xml:space="preserve">Official Launch of the platform </t>
  </si>
  <si>
    <t>AUC/IED/C/053</t>
  </si>
  <si>
    <t xml:space="preserve">Acquisition of a tool related to the Enterprise management  &amp; effective implementation of processes and procedures  </t>
  </si>
  <si>
    <t>Undertake   consultation meetings &amp; technical support  on the Financing of the Union - Interpreters</t>
  </si>
  <si>
    <t>AUC/PBFA/C/008</t>
  </si>
  <si>
    <t>AUC/PBFA/C/009</t>
  </si>
  <si>
    <t>AUC/PBFA/C/010</t>
  </si>
  <si>
    <t>State practice in Africa and the practice of international organizations with impact on Africa is compiled: African Digest of International Law- Research assistants</t>
  </si>
  <si>
    <t>Printing the AUCIL Yearbook - cost of editorial team</t>
  </si>
  <si>
    <t>Jurisprudence about international law in Africa and African Union law is disseminated  - The AUCIL Journal of International Law - Cost of editorial team</t>
  </si>
  <si>
    <t xml:space="preserve">Research assistant fees for facilitating continental integration through Model Laws on AU values </t>
  </si>
  <si>
    <t xml:space="preserve">Research assistant fees for comparative study on the Eight (8) Regional Economic Communities </t>
  </si>
  <si>
    <t>AUC/AUCIL/C/001</t>
  </si>
  <si>
    <t>AUC/AUCIL/C/002</t>
  </si>
  <si>
    <t>AUC/AUCIL/C/003</t>
  </si>
  <si>
    <t>AUC/AUCIL/C/004</t>
  </si>
  <si>
    <t>AUC/AUCIL/C/005</t>
  </si>
  <si>
    <t>AUC/AHRM/NC/036</t>
  </si>
  <si>
    <t>AUC/AHRM/NC/037</t>
  </si>
  <si>
    <t>AUC/AHRM/NC/038</t>
  </si>
  <si>
    <t>AUC/AHRM/NC/039</t>
  </si>
  <si>
    <t>Seminars on "Africa image in the global arena" and "African Union priorities and challenges "- Conference package</t>
  </si>
  <si>
    <t>AUC/AHRM/NC/040</t>
  </si>
  <si>
    <t>AUC/AHRM/NC/041</t>
  </si>
  <si>
    <t>AUC/AHRM/NC/042</t>
  </si>
  <si>
    <t>Training and workshops for addressing Communication challenges and formulating Strategies - Conference package</t>
  </si>
  <si>
    <t>AUC/AHRM/NC/043</t>
  </si>
  <si>
    <t>Capacity Building and experience sharing - Conference package</t>
  </si>
  <si>
    <t>Implementation of various training, learning and carrer developmet programs</t>
  </si>
  <si>
    <t>Develop, review, approve and train staff on HRMD policies - Conference package</t>
  </si>
  <si>
    <t>PRC Continuous  Sensitization seminars - Conference package and accomodiation, ground transport, interpreters</t>
  </si>
  <si>
    <t>Team Building  training and workshop exercises - Conference package, ground transport</t>
  </si>
  <si>
    <t>Training/Workshops on Critical thinking and problem solving - Conference package, ground transport</t>
  </si>
  <si>
    <t>AUC-EC College-to-College meeting-  Ground transport, translators and interpreters</t>
  </si>
  <si>
    <t>AUC/BCP/NC/013</t>
  </si>
  <si>
    <t>Joint Annual forum and preparatory activities - Conference package, ground transport</t>
  </si>
  <si>
    <t>AUC/BCP/NC/014</t>
  </si>
  <si>
    <t>Consultation meetings with Youth, African Diaspora and CSO in Europe to advance AU Agenda 2063 - Conference package,Interpreters, translators, &amp; revisers</t>
  </si>
  <si>
    <t>AUC/BCP/NC/015</t>
  </si>
  <si>
    <t>Follow up on implementation of the AU-EU Partnership  - Interpreters, translators</t>
  </si>
  <si>
    <t>AUC/BCP/NC/016</t>
  </si>
  <si>
    <t>Organize Africa Day Celebration - Conference package, Interpretors and translators</t>
  </si>
  <si>
    <t>AUC/BCP/NC/017</t>
  </si>
  <si>
    <t>Participation on ACP meetings and negotiations  process on Post-Cotonou 2020 - Conference package,  Interpretors and traslators</t>
  </si>
  <si>
    <t>AUC/BCP/NC/018</t>
  </si>
  <si>
    <t xml:space="preserve">Support and coordinate African Groups in Geneva, Paris, Vienna, Roma, Madrid, the Hague &amp; London around AU objectives, programmes and positions. </t>
  </si>
  <si>
    <t>AUC/BCP/NC/019</t>
  </si>
  <si>
    <t>Interpreters for a meeting to review and update member states plant quarantine legislation and laws in compliance with international standards -IAPSC</t>
  </si>
  <si>
    <t>Ground transport for a meeting to review and update member states plant quarantine legislation and laws in compliance with international standards -IAPSC</t>
  </si>
  <si>
    <t>Support to Organic agriculture institutional processes- Continental EOA Steering Committee Meetings- Conference package</t>
  </si>
  <si>
    <t>Facilitate Member States, the African Group of Negotiators on Climate Change and activities of the AUC at UNFCCC sessions including UNFCCC COP 25, SBI and SBSTA meetings and, provide technical - Conference package</t>
  </si>
  <si>
    <t>Facilitate and coordinate the meetings of the Committee of African Heads of States and Government on Climate Change (CAHOSCC)- Conference package, interepreters</t>
  </si>
  <si>
    <t>Implement Standards and Trade  Secretariat for Animal Health and Food Safety Program - Conference package, Interpreters &amp; translators</t>
  </si>
  <si>
    <t>Implement Standards and Trade  Secretariat for Animal Health and Food Safety Program -Cost of laboratory analysis</t>
  </si>
  <si>
    <t>Promoting Regional Integration Through Harmonization of Veterinary Legislation (Print-VET LEG) - Conference package, Interpreters</t>
  </si>
  <si>
    <t>Conduct two regional consultation workshops to formulate regional T&amp;T intervention proposals - Conference package, ground transport</t>
  </si>
  <si>
    <t>Conduct a training course in GIS based T&amp;T data management - Conference package</t>
  </si>
  <si>
    <t>Support two Member States on development of national T&amp;T data bases - Conference package</t>
  </si>
  <si>
    <t>Revise and align PATTEC Strategic Plan with Livestock Development Strategy for Africa and Agenda 2063 - Conference package</t>
  </si>
  <si>
    <t>Provide support to MS to develop and implement their National Action Plans- Ground transport</t>
  </si>
  <si>
    <t>AUC/DSA/NC/031</t>
  </si>
  <si>
    <t>Undertake Continent-Wide Communication and Advocacy Campaigns - Ground transport</t>
  </si>
  <si>
    <t>AUC/DSA/NC/032</t>
  </si>
  <si>
    <t>AUC/DSA/NC/033</t>
  </si>
  <si>
    <t>Conference Package, interpreters  for the dialogue meeting for private sector federations</t>
  </si>
  <si>
    <t>Participate in Agenda 2063/SDGs statistics indicators Working Group Meetings - Ground transport</t>
  </si>
  <si>
    <t>AUC/EAD/NC/020</t>
  </si>
  <si>
    <t>Prepare a progress report on the implementation of Agenda 2063/SDGs Indicators in Africa, and organize a validation workshop to review it - Conference package, inerpreters, ground transport</t>
  </si>
  <si>
    <t>AUC/EAD/NC/021</t>
  </si>
  <si>
    <t>Organise a forum for RECs, Renewable Energy and Energy efficiency centers and Private Sector representatives on sustainable energy development - Conference package, interpreters</t>
  </si>
  <si>
    <t>AUC/IED/NC/022</t>
  </si>
  <si>
    <t>Conduct information gathering and validation workshops with key stakeholders</t>
  </si>
  <si>
    <t>AUC/IED/NC/023</t>
  </si>
  <si>
    <t xml:space="preserve">Organize 2 PRIDA technical committee and global steering committe meetings - Conference, ground transport </t>
  </si>
  <si>
    <t>AUC/IED/NC/024</t>
  </si>
  <si>
    <t>Organize continental training on Internet Governance - Conference Package, interpreters, ground transport</t>
  </si>
  <si>
    <t>AUC/IED/NC/028</t>
  </si>
  <si>
    <t>Organize 5 regional trainings on Internet Governance- Conference Package, interpreters, ground transport</t>
  </si>
  <si>
    <t>AUC/IED/NC/029</t>
  </si>
  <si>
    <t>Organize national training on Internet Governance - Conference package</t>
  </si>
  <si>
    <t>AUC/IED/NC/030</t>
  </si>
  <si>
    <t>Organize the African IGF - 2019 - conference package</t>
  </si>
  <si>
    <t>AUC/IED/NC/031</t>
  </si>
  <si>
    <t>Organize training of diplomats on Internet Governance - Conference package, interpreters</t>
  </si>
  <si>
    <t>AUC/IED/NC/032</t>
  </si>
  <si>
    <t>Participate in other sectors STCs sessions and initiate discussion on ICTs/Digitalization - Ground transportation</t>
  </si>
  <si>
    <t>AUC/IED/NC/034</t>
  </si>
  <si>
    <t>Support the organization of annual African Academy on Internet Governanace -Conference</t>
  </si>
  <si>
    <t>AUC/IED/NC/035</t>
  </si>
  <si>
    <t>Official Launch of the platform - Conference package, interpreters, ground transport</t>
  </si>
  <si>
    <t>AUC/IED/NC/036</t>
  </si>
  <si>
    <t>Organize meetings of the African Cyber security Collaboration and coordination committee (ACS3C) - Conference facilities, ground transport</t>
  </si>
  <si>
    <t>AUC/IED/NC/037</t>
  </si>
  <si>
    <t>Acquisition of a tool related to the Enterprise management  &amp; effective implementation of processes and procedures  - Software fees</t>
  </si>
  <si>
    <t>AUC/PBFA/NC/023</t>
  </si>
  <si>
    <t>Undertake   consultation meetings &amp; technical support  on the Financing of the Union - Interpreters, conference package</t>
  </si>
  <si>
    <t>AUC/PBFA/NC/024</t>
  </si>
  <si>
    <t>Pertinent matters of international law in the African continent are discussed and disseminated - forum of experts of international law - Conference package, interpreters</t>
  </si>
  <si>
    <t>AUC/AUCIL/NC/001</t>
  </si>
  <si>
    <t>AUC/AHRM/G/027</t>
  </si>
  <si>
    <t>AUC-EC College-to-College meeting - stationary</t>
  </si>
  <si>
    <t>AUC/BCP/G/006</t>
  </si>
  <si>
    <t>Consultation meetings with Youth, African Diaspora and CSO in Europe to advance AU Agenda 2063- USB Flash disk</t>
  </si>
  <si>
    <t>AUC/BCP/G/007</t>
  </si>
  <si>
    <t>Implement Standards and Trade  Secretariat for Animal Health and Food Safety Program - Laboratory reagents, Sampling and sample shipment for lab analysis</t>
  </si>
  <si>
    <t>Update and implement the PIDA communication strategy - Promotional items</t>
  </si>
  <si>
    <t>AUC/IED/G/018</t>
  </si>
  <si>
    <t>AUC/IED/G/019</t>
  </si>
  <si>
    <t>Assess the implementation of the PRIDA Project - Production of Reports</t>
  </si>
  <si>
    <t>AUC/IED/G/020</t>
  </si>
  <si>
    <t xml:space="preserve">Enhance Stakeholders confidence </t>
  </si>
  <si>
    <t>AUC/IED/G/021</t>
  </si>
  <si>
    <t>Develop studies on 5G policy for Africa - Notepads</t>
  </si>
  <si>
    <t>AUC/IED/G/022</t>
  </si>
  <si>
    <t xml:space="preserve">Organize meetings of the African Cyber security Collaboration and coordination committee (ACS3C) - Notepads </t>
  </si>
  <si>
    <t>AUC/IED/G/023</t>
  </si>
  <si>
    <t>Organize  workshop for the validation of the modules of the platform - Conference Material</t>
  </si>
  <si>
    <t>AUC/IED/G/024</t>
  </si>
  <si>
    <t>Organize 5 regional trainings on Internet Governance- Conference materials</t>
  </si>
  <si>
    <t>AUC/IED/G/025</t>
  </si>
  <si>
    <t>Organize training of diplomats on Internet Governance - Conference materials</t>
  </si>
  <si>
    <t>AUC/IED/G/026</t>
  </si>
  <si>
    <t xml:space="preserve">State practice in Africa and the practice of international organizations with impact on Africa is compiled: African Digest of International Law- Publication </t>
  </si>
  <si>
    <t>AUC/AUCIL/G/001</t>
  </si>
  <si>
    <t>Printing leaflets about AUCIL</t>
  </si>
  <si>
    <t>AUC/AUCIL/G/002</t>
  </si>
  <si>
    <t>Pertinent matters of international law in the African continent are discussed and disseminated - forum of experts of international law - banners and stationary, Printing of proceedings</t>
  </si>
  <si>
    <t>AUC/AUCIL/G/003</t>
  </si>
  <si>
    <t>Trainings/Knowledge of international law and African Union Law is imparted to African scholars and government officials - training materials</t>
  </si>
  <si>
    <t>AUC/AUCIL/G/004</t>
  </si>
  <si>
    <t>Finalization of the E-procurement platform</t>
  </si>
  <si>
    <t>AUC/PTSD/NC/003</t>
  </si>
  <si>
    <t>Printing and publication of PTSD policies</t>
  </si>
  <si>
    <t>Develop, review, approve and train staff on HRMD policies- stationary, catelogue</t>
  </si>
  <si>
    <t>AUC/AHRM/G/028</t>
  </si>
  <si>
    <t>Burueau of AU-EU high level policy dialogue on science, technology and innovation</t>
  </si>
  <si>
    <t>AUC/HRST/NC/163</t>
  </si>
  <si>
    <t>AUC/PSD/NC/166</t>
  </si>
  <si>
    <t>Production of branded advocacy and outreach materials to support the AUC participation in Ougadougou film festival</t>
  </si>
  <si>
    <t>AUC/PSD/G/012</t>
  </si>
  <si>
    <t>Accomodation for AUCIL participation during the Febbruary Summit;</t>
  </si>
  <si>
    <t>AUC/OLC/NC/015</t>
  </si>
  <si>
    <t>AUC/OLC/NC/016</t>
  </si>
  <si>
    <t>Accomodation, Catering for  17th Ordinary Sedssion of the AUCIL</t>
  </si>
  <si>
    <t>AUC/OLC/G/004</t>
  </si>
  <si>
    <t>Stationeries, banner for 17th Ordinary Session of the AUCIL</t>
  </si>
  <si>
    <t>AUC/OSG/NC/002</t>
  </si>
  <si>
    <t>Temporary recruitment for summit related activities</t>
  </si>
  <si>
    <t>AUC/DSA/NC/034</t>
  </si>
  <si>
    <t>Stationeries, banner for AU specialized technical committee on social development, labour and employment</t>
  </si>
  <si>
    <t>AUC/DSA/G/023</t>
  </si>
  <si>
    <t>External Audit of EC support to the African Union capacity in election observation</t>
  </si>
  <si>
    <t>AUC/PBFA/C/011</t>
  </si>
  <si>
    <t>Consultancy service for provision of architectural design fo r renovation and furnishing of building A with in the Union Head Quarter</t>
  </si>
  <si>
    <t>AUC/AFMD/NC/001</t>
  </si>
  <si>
    <t>AUC/AFMD/NC/002</t>
  </si>
  <si>
    <t>AUC/AFMD/NC/003</t>
  </si>
  <si>
    <t>AUC/AFMD/NC/004</t>
  </si>
  <si>
    <t>AUC/AFMD/NC/005</t>
  </si>
  <si>
    <t>AUC/AFMD/NC/006</t>
  </si>
  <si>
    <t>AUC/AFMD/NC/007</t>
  </si>
  <si>
    <t>AUC/AFMD/NC/008</t>
  </si>
  <si>
    <t>AUC/AFMD/G/012</t>
  </si>
  <si>
    <t>AUC/DPA/C/001</t>
  </si>
  <si>
    <t>AUC/DPA/C/002</t>
  </si>
  <si>
    <t>AUC/DPA/C/003</t>
  </si>
  <si>
    <t>AUC/DPA/C/004</t>
  </si>
  <si>
    <t>AUC/DPA/C/005</t>
  </si>
  <si>
    <t>AUC/DPA/C/006</t>
  </si>
  <si>
    <t>AUC/DPA/C/007</t>
  </si>
  <si>
    <t>AUC/DPA/C/008</t>
  </si>
  <si>
    <t>AUC/DPA/C/009</t>
  </si>
  <si>
    <t>AUC/DPA/C/010</t>
  </si>
  <si>
    <t>AUC/DPA/C/011</t>
  </si>
  <si>
    <t>AUC/DPA/C/012</t>
  </si>
  <si>
    <t>AUC/DPA/C/013</t>
  </si>
  <si>
    <t>AUC/DPA/C/014</t>
  </si>
  <si>
    <t>AUC/DPA/C/015</t>
  </si>
  <si>
    <t>AUC/AFMD/G/013</t>
  </si>
  <si>
    <t>AUC/DSA/C/020</t>
  </si>
  <si>
    <t>Consultant to service the 2nd All Africa Post-Harvest Congress and Exhibition</t>
  </si>
  <si>
    <t>AUC/DREA/C/062</t>
  </si>
  <si>
    <t>Consultant to support the organization of the 15th CAADP Partnership Platform Meeting</t>
  </si>
  <si>
    <t>AUC/DREA/C/063</t>
  </si>
  <si>
    <t>INDIV</t>
  </si>
  <si>
    <t>Consultant to conduct post-harvest management studies</t>
  </si>
  <si>
    <t>AUC/DREA/C/064</t>
  </si>
  <si>
    <t>Consultant/Facilitator to conduct assessments of legal, Policy and Institutional Development of Ecological Organic Agriculture in selected MS in Western, Central, Southern and Northern Africa</t>
  </si>
  <si>
    <t>AUC/DREA/C/065</t>
  </si>
  <si>
    <t>Ushering service for Summit Meetings</t>
  </si>
  <si>
    <t>AUC/OSG/NC/003</t>
  </si>
  <si>
    <t>Accommodation for summit meetings and retreat</t>
  </si>
  <si>
    <t>AUC/OSG/NC/004</t>
  </si>
  <si>
    <t>Press/media equipment for summit meetings and retreat</t>
  </si>
  <si>
    <t>AUC/OSG/NC/005</t>
  </si>
  <si>
    <t>Stationery iitems for summit meetings and retreat</t>
  </si>
  <si>
    <t>AUC/OSG/G/005</t>
  </si>
  <si>
    <t xml:space="preserve">Promotional items for summit meetings and retreats </t>
  </si>
  <si>
    <t>AUC/OSG/G/006</t>
  </si>
  <si>
    <t>Conference package for PIDA Journalist Network and RoadSHow</t>
  </si>
  <si>
    <t>AUC/IED/NC/038</t>
  </si>
  <si>
    <t>Conference package for Consultation Meeting with Heads of Power Pools, Association of Power Utilities (APUA), Regulators and Specialised Institutions</t>
  </si>
  <si>
    <t>AUC/IED/NC/039</t>
  </si>
  <si>
    <t>Conference package for 'E-Gov workshop</t>
  </si>
  <si>
    <t>AUC/IED/NC/040</t>
  </si>
  <si>
    <t>Conference package for First Cbersecuirty experts' group meeting</t>
  </si>
  <si>
    <t>AUC/IED/NC/041</t>
  </si>
  <si>
    <t>Conference package for Inception Workshop for Solar &amp; Small Hydropower studies</t>
  </si>
  <si>
    <t>AUC/IED/NC/042</t>
  </si>
  <si>
    <t>Conference package for Meeting of the TAH Working Group</t>
  </si>
  <si>
    <t>AUC/IED/NC/043</t>
  </si>
  <si>
    <t>Conference package for Expert working group on elaboration of the Continental aviation Master Plan</t>
  </si>
  <si>
    <t>AUC/IED/NC/044</t>
  </si>
  <si>
    <t xml:space="preserve">PIDA Roll-up Banners (English and French) </t>
  </si>
  <si>
    <t>AUC/IED/G/027</t>
  </si>
  <si>
    <t>Branded Jackets, folders, Double Long Handle Conference Bag - 140 GSM, Stress Balls, Laptop bags with Trolley and four wheels, Car Sun Shades and Aluminum Water Bottle</t>
  </si>
  <si>
    <t>AUC/IED/G/028</t>
  </si>
  <si>
    <t xml:space="preserve">Toshiba Black Cartridge (T-3535K) </t>
  </si>
  <si>
    <t>AUC/IED/G/029</t>
  </si>
  <si>
    <t>catering service for AU board of External auditors</t>
  </si>
  <si>
    <t>Cateing service for the consultative meeting on the political agreement for peace and reconciliation in the Central African Republic</t>
  </si>
  <si>
    <t>AUC/PSD/NC/167</t>
  </si>
  <si>
    <t>Catering service for ECOWAS planelm team and AU PSOD staff meeting</t>
  </si>
  <si>
    <t>AUC/PSD/NC/168</t>
  </si>
  <si>
    <t>conference package for the AU Experts Group on Wildlife meeting</t>
  </si>
  <si>
    <t>AUC/BDCP/NC/005</t>
  </si>
  <si>
    <t>Recruitment of Four short term staff for two months</t>
  </si>
  <si>
    <t>AUC/SPPMERM/NC/036</t>
  </si>
  <si>
    <t>Breakfast meeting between the commisioner for peacea nd security and the peace and security counsil</t>
  </si>
  <si>
    <t>AUC/PSD/NC/169</t>
  </si>
  <si>
    <t>Purchase of 30 shelves</t>
  </si>
  <si>
    <t>AUC/PBFA/G/006</t>
  </si>
  <si>
    <t>Conference Package for the Annual High Level Dialogue on Democracy, Human Rights and Governance, AU Theme</t>
  </si>
  <si>
    <t>Consultancy Services for A Consulting Firm To Establish And Strengthen The Network Of National Institutes Of Health For Portuguese Speaking Countries In Africa</t>
  </si>
  <si>
    <t>AUC/ACDC/C/026</t>
  </si>
  <si>
    <t>printing materials and stationeries for Pan-African Youth Forum</t>
  </si>
  <si>
    <t>AUC/HRST/G/002</t>
  </si>
  <si>
    <t>Consultancy services on Audit De L'Union Africainr Des Chemins De Fer</t>
  </si>
  <si>
    <t>AUC/IED/C/055</t>
  </si>
  <si>
    <t>Study on Establishment of a Maritime Coordination Institution in Africa</t>
  </si>
  <si>
    <t>AUC/IED/C/056</t>
  </si>
  <si>
    <t>Conference package for CATT training</t>
  </si>
  <si>
    <t>AUC/AHRM/NC/044</t>
  </si>
  <si>
    <t>Purchase of bottled water</t>
  </si>
  <si>
    <t>AUC/PBFA/G/007</t>
  </si>
  <si>
    <t>Workshop to review the draft peace fund regulations</t>
  </si>
  <si>
    <t>AUC/PBFA/NC/025</t>
  </si>
  <si>
    <t>Supply and installation of computer Automated Facilities Management System</t>
  </si>
  <si>
    <t>AUC/AFMD/NC/012</t>
  </si>
  <si>
    <t>AUC/PSD/NC/170</t>
  </si>
  <si>
    <t>Stationeries for validation workshop to finalize the priorities and itervention logic of APSA IV</t>
  </si>
  <si>
    <t>AUC/PSD/G/014</t>
  </si>
  <si>
    <t>Fund Manager for AU Peace Fund</t>
  </si>
  <si>
    <t>AUC/BCP/NC/020</t>
  </si>
  <si>
    <t xml:space="preserve">Deploy three consultants to AU MSs to support them in the establishment of the SSR/DDR initiatives
</t>
  </si>
  <si>
    <t>AUC/PSD/C/016</t>
  </si>
  <si>
    <t xml:space="preserve">Partner </t>
  </si>
  <si>
    <t>Deploy a consultant to develop the AU Model Law on Chemical, Biological, Chemical and Nuclear security (lumpsu fee to be paid in installments upon set milestones)</t>
  </si>
  <si>
    <t>AUC/PSD/C/017</t>
  </si>
  <si>
    <t>Single source selection for the development of the AU compendium on African experinces in volutary disarmement and the Africa Amnesty Month</t>
  </si>
  <si>
    <t>AUC/PSD/C/018</t>
  </si>
  <si>
    <t>Workshop on the development of conflict early warning indicators on SSR, DDR and arms transfers (Tickets and DSA for RECs and experts; Honorarium for experts; coffee breaks and water; stationaries)</t>
  </si>
  <si>
    <t>AUC/PSD/NC/171</t>
  </si>
  <si>
    <t>Support  Madagascar  to revitalize the SSR process and to maintain the momentum, through the establishment of SSR coordination mechanism, DSA AU sttaff and external ,participants; Experts honorarium,conf.package, transport, media, stationaries</t>
  </si>
  <si>
    <t>AUC/PSD/NC/172</t>
  </si>
  <si>
    <t>Support  CAR  to revitalize the SSR/DDR process and to maintain the momentum (DSA AU sttaff and external ,participants; Experts honorarium,conf.package, transport, media, stationaries)</t>
  </si>
  <si>
    <t>AUC/PSD/NC/173</t>
  </si>
  <si>
    <t>Training and planning workshop on the decentralized coordination structures of DDR and SSR in the Central African Republic 
(honorarium,conf.package, transport, meida, stationaries, honorarium,conf.package, transport, meida, stationaries</t>
  </si>
  <si>
    <t>AUC/PSD/NC/174</t>
  </si>
  <si>
    <t>Support the Gambia in designing and implementing SSR coordination mechanisms (Air travel and DSA for external participants, incuding advance team; honorarium for experts; conference package; ground transport, media coverage; stationaries)</t>
  </si>
  <si>
    <t>AUC/PSD/NC/175</t>
  </si>
  <si>
    <t>Member
 State</t>
  </si>
  <si>
    <t>Annual meeting of the Inter-Agency SSR Task Force &amp; annual meeting of the DDR Chiefs (air travel and DSA for AU staff and ground transport)</t>
  </si>
  <si>
    <t>AUC/PSD/NC/176</t>
  </si>
  <si>
    <t>Provide support in SSR to 3 MSs affected by Conflict/Crisis  through organizing 3 training and sensitization workshop  (travel and DSA of participants,interpretations stationery, conf package , coffee breaks and water)</t>
  </si>
  <si>
    <t>AUC/PSD/NC/177</t>
  </si>
  <si>
    <t>Conduct 3 Planning workshops on SSR Processes for AU MSs.RECs/RMs, PSOs and field missions (travel and DSA of participants,interpretations stationery, conf package coffee breaks and water)</t>
  </si>
  <si>
    <t>AUC/PSD/NC/179</t>
  </si>
  <si>
    <t>Develop and disseminate SSR reading materials and conduct training of MSs,PSOs and other stackholders on how to use them in line with AU Policy framework on SSR (travel and DSA of participants,interpretations stationery, coffee breaks and water)</t>
  </si>
  <si>
    <t>AUC/PSD/NC/180</t>
  </si>
  <si>
    <t>In collaboration with partners (ISSAT, ASSN, UN, RECs, etc) organize 2 assessment mission in Member states (travel and DSA of participants,interpretations stationery, coffee breaks and water)</t>
  </si>
  <si>
    <t>AUC/PSD/NC/181</t>
  </si>
  <si>
    <t>Conduct a sensitization workshop on AU Gender tools (SSR Policy frame work, SSR Gender OGN) for RECs/RMs, MSs, PSOs and other stakeholders  (travel and DSA of participants,interpretations stationery, horarium, conf package coffee breaks and water)</t>
  </si>
  <si>
    <t>AUC/PSD/NC/182</t>
  </si>
  <si>
    <t>Participate in the SSR annual interagency Meeting of the UN and 3 other International SSR Activities  (Air ticket, DSA, transport)</t>
  </si>
  <si>
    <t>AUC/PSD/NC/183</t>
  </si>
  <si>
    <t>Organize one annual consultative meeting on SSR with RECs/RMs to strengthen coordination and improve delivery of expected outcomes  (travel and DSA of participants,interpretations stationery,Experts honorarium,  coffee breaks and water)</t>
  </si>
  <si>
    <t>AUC/PSD/NC/184</t>
  </si>
  <si>
    <t>Conduct SSR Training for eight(8) practitioners and MSs Experts drawn from the roster ( Ticket, DSA, ground transportation )</t>
  </si>
  <si>
    <t>AUC/PSD/NC/185</t>
  </si>
  <si>
    <t>Develop, Manage DDR Knowledge products (DDR OGNs on Women, Children, Detention, FF) and roll out a dissemination strategy  (travel and DSA of participants,interpretations stationery, coffee breaks and water)</t>
  </si>
  <si>
    <t>AUC/PSD/NC/186</t>
  </si>
  <si>
    <t>Conduct two DDR Trainings for RECs, AU MSs, PSOs and other stakeholders (travel and DSA of participants,interpretations stationery, coffee breaks and water)</t>
  </si>
  <si>
    <t>AUC/PSD/NC/187</t>
  </si>
  <si>
    <t>conduct a DDR study field visit to draw practical information from the ground for policy, training and research purposes (tickets, DSA, honorarium, ground transport, stationaries)</t>
  </si>
  <si>
    <t>AUC/PSD/NC/188</t>
  </si>
  <si>
    <t>Assist at least 3 selected MSs, LCBC, 2 PSOs in planning and implemetation of DDR Programmes  (travel and DSA of participants, honorarium for experts, interpretations stationery, coffee breaks and water)</t>
  </si>
  <si>
    <t>AUC/PSD/NC/189</t>
  </si>
  <si>
    <t>Joint AU-UN Training for Cameroon DDR Commission(Travel, DSA and terminal expenses for AU representatives)</t>
  </si>
  <si>
    <t>AUC/PSD/NC/190</t>
  </si>
  <si>
    <t>Roll out of the AU OGNs on CVE and Foreign Fighters and training of national practitioners(Air travel and DSA for external participants;  interpretation to 3 languages; stationaries; coffe breaks and water)</t>
  </si>
  <si>
    <t>AUC/PSD/NC/191</t>
  </si>
  <si>
    <t>Inception meeting on the development of the guidance note on the Africa Amnesty Month and Compendium of experiences in voluntary civilian disarmament (Air travel and DSA, honorarium, interp. 3 languages; stationaries; water and coffee breaks)</t>
  </si>
  <si>
    <t>AUC/PSD/NC/192</t>
  </si>
  <si>
    <t>Preparatory mission to Malawi to launch the integrated project on ammunition management (Air travel for AU staff from headquarters, DSA for travelling staff, ground transport, coffee breaks)</t>
  </si>
  <si>
    <t>AUC/PSD/NC/193</t>
  </si>
  <si>
    <t>Sensitization and consultative meeting on the role of the intelligence community in combating illicit arms flows (Air travel and DSA for external participants;  interpretation to 3 languages; stationaries; coffe breaks and water)</t>
  </si>
  <si>
    <t>AUC/PSD/NC/194</t>
  </si>
  <si>
    <t>Implementation of the AU Silencing the Guns Plan of Action, including database maintenance, monitoring &amp; evaluation activities &amp; periodic coordination meeting (ticket, DSA, interpretation, water, coffee break)</t>
  </si>
  <si>
    <t>AUC/PSD/NC/195</t>
  </si>
  <si>
    <t>Technical and operational support in the implementation of the Africa Amnesty Month  (ticket, DSA, interpretation, water, coffee break)</t>
  </si>
  <si>
    <t>AUC/PSD/NC/196</t>
  </si>
  <si>
    <t>Convening of the bi-annual meetinf of the AU-Regions Steering Committee on SALW and DDR (ticket, DSA, interprtation, water, coffee break)</t>
  </si>
  <si>
    <t>AUC/PSD/NC/197</t>
  </si>
  <si>
    <t>Capacity building and legal support to Member States in the ratification and domestication of regional and international instruments (ticket, DSA, interprtation, water, coffee break)</t>
  </si>
  <si>
    <t>AUC/PSD/NC/198</t>
  </si>
  <si>
    <t>Technical and operational support to PSOs in enhancing Management  of capture weapons and contingent owned equipment in line with the AU Policies and international standards (tickets, DSA, honorarium, transport, water, coffee breaks, interpretation)</t>
  </si>
  <si>
    <t>AUC/PSD/NC/199</t>
  </si>
  <si>
    <t>Extension of technical and matterial support to Member States in line with the AU Ammunition Safety Management Initiative (tickets, DSA, honorarium, transport, water, coffee breaks, interpretation)</t>
  </si>
  <si>
    <t>AUC/PSD/NC/200</t>
  </si>
  <si>
    <t>Annual Mine Action meeting to enhance coordination , resource mobilization and visibility of continental efforts (ticket, DSA, interprtation, water, coffee break)</t>
  </si>
  <si>
    <t>AUC/PSD/NC/201</t>
  </si>
  <si>
    <t>Assistance missions to Member States on Mine Action (ticket, DSA, transport, interprtation, water, coffee break)</t>
  </si>
  <si>
    <t>AUC/PSD/NC/202</t>
  </si>
  <si>
    <t>Convening of the annual meeting of national authorities of states parties to the chemical weapons convention (ticket, DSA, transport, interprtation, water, coffee break)</t>
  </si>
  <si>
    <t>AUC/PSD/NC/203</t>
  </si>
  <si>
    <t xml:space="preserve">Procure office equipment for SSR coordination mechanisms for Member Stastes,  RECs and Field Misions &amp; Translate and Print SSR &amp; DDR Operational Guidance Notes </t>
  </si>
  <si>
    <t>AUC/PSD/G/015</t>
  </si>
  <si>
    <t>AUC/PSD/G/016</t>
  </si>
  <si>
    <t>Production of information and promotional material to commemorate the Africa Amnesty Month</t>
  </si>
  <si>
    <t>AUC/PSD/G/017</t>
  </si>
  <si>
    <t>Procurement of material for enhanced information and physical management of recovered weapons in PSOs</t>
  </si>
  <si>
    <t>AUC/PSD/G/018</t>
  </si>
  <si>
    <t>Consultancy Services for tge devekopment of a continental nutrition report</t>
  </si>
  <si>
    <t>Catering service for the meeting of the subcommitte on structural reform meeting</t>
  </si>
  <si>
    <t>AUC/AHRM/NC/045</t>
  </si>
  <si>
    <t>AUC/PSD/C/019</t>
  </si>
  <si>
    <t>Special Envoy in Women peace and security to conduct a consultative meeting on solidarity with women of the sahel and a platform of regional women, peace and security forums</t>
  </si>
  <si>
    <t>AUC/BCP/G/008</t>
  </si>
  <si>
    <t>AUC/DIC/G/012</t>
  </si>
  <si>
    <t>AUC/DIC/G/013</t>
  </si>
  <si>
    <t>Printing of AU Echo and insert</t>
  </si>
  <si>
    <t>Establish and maintain operational roster of Emergence Response Teams (ERTs)/ AVoHC and work with other institutions in the continent   - Other Costs - Not Listed - Costs per Unit  - System installation, maintenance and repair</t>
  </si>
  <si>
    <t>Conduct public health leadership, fellowship and scholar programmes - Other Costs - Not Listed - Costs per Unit  - Hire short term public health residents</t>
  </si>
  <si>
    <t>Conduct public health leadership, fellowship and scholar programmes - Other Costs - Not Listed - Costs per Unit  - To support Africa CDC leadership initiative programme</t>
  </si>
  <si>
    <t>Conduct public health leadership, fellowship and scholar programmes - Other Costs - Not Listed - Costs per Unit  - Support Africa CDC Scholar programme initiative</t>
  </si>
  <si>
    <t>Provide technical support to strengthen Field Epidemiology Training programme (FETP) and Laboratory leadership in Public Health institutions in Member States  Support  TEPHINET in accreditation and standardization of FELTP in Africa</t>
  </si>
  <si>
    <t>Set up Africa CDC Public Health Journal  - Publication of Africa CDC public health articles in Journals</t>
  </si>
  <si>
    <t>Recruit Staff of the Africa CDC Foundation - Staff costs( Salaries and associated cost )</t>
  </si>
  <si>
    <t>Provide capacity building for the establishment and strengthening of National Public Health Institutes - Hiring of a consulting firms</t>
  </si>
  <si>
    <t>AUC/ACDC/C/27</t>
  </si>
  <si>
    <t>Partners</t>
  </si>
  <si>
    <t>Provide capacity building for the establishment and strengthening of National Public Health Institutes - Hiring of a Individual consultancy (4 consultants)</t>
  </si>
  <si>
    <t>AUC/ACDC/C/28</t>
  </si>
  <si>
    <t>Convene partners meeting on antimicrobial-resistant  - Conference Facilities - Conference package</t>
  </si>
  <si>
    <t>Convene partners meeting on antimicrobial-resistant  - Conference Package</t>
  </si>
  <si>
    <t>Organise annual workshop to review progress across Member States in implementation of event-based surveillance - Conference Package, Ground transportation, internet, interpretation.</t>
  </si>
  <si>
    <t>Organise continent wide meeting to review progress in Anti Microbial  Resistant Surveillance Network (AMRSNET) - Conference package, ground transportation</t>
  </si>
  <si>
    <t>Organise training workshop on event-based surveillance  - Conference Facilities - Conference OUTSIDE Addis -</t>
  </si>
  <si>
    <t xml:space="preserve">Organise training workshop on event-based surveillance  - Ground Transportation - Ground Transportation </t>
  </si>
  <si>
    <t xml:space="preserve">Organise training workshop on event-based surveillance  - Conference Materials - Translation Booth </t>
  </si>
  <si>
    <t>Build capacity of Member States through RCC on  laboratory specimen transport systems - Conference Facilities - Conference OUTSIDE Addis</t>
  </si>
  <si>
    <t xml:space="preserve">Build capacity of Member States through RCC on  laboratory specimen transport systems - Conference Materials - Translation Equipment </t>
  </si>
  <si>
    <t>Build capacity of Member States through Regional Collaborating Centers (RCC) on  laboratory policy and strategic plans - Conference Materials - Translation Equipment</t>
  </si>
  <si>
    <t>Build capacity to Member States through RCC on  Bio-safety and Biosecurity for highly dangerous pathogens - Conference Facilities - Conference OUTSIDE Addis</t>
  </si>
  <si>
    <t xml:space="preserve">Build capacity to Member States through RCC on  Bio-safety and Biosecurity for highly dangerous pathogens - Conference Materials - Translation Equipment </t>
  </si>
  <si>
    <t xml:space="preserve">Build capacity to Member States through RCC on  laboratory equipment maintenance and certification - Conference Facilities - Conference OUTSIDE Addis </t>
  </si>
  <si>
    <t xml:space="preserve">Build capacity to Member States through RCC on  laboratory equipment maintenance and certification - Conference Materials - Translation Equipment </t>
  </si>
  <si>
    <t>Establish next generation sequencing for rapid disease detection and characterizations of outbreaks in Member States - Conference Facilities - Conference OUTSIDE Addis</t>
  </si>
  <si>
    <t xml:space="preserve">Establish next generation sequencing for rapid disease detection and characterizations of outbreaks in Member States - Conference Materials - Translation Equipment </t>
  </si>
  <si>
    <t xml:space="preserve">Undertake implementation of Laboratory mapping at National Level in Member States - Conference Facilities - Conference OUTSIDE Addis </t>
  </si>
  <si>
    <t xml:space="preserve">Undertake implementation of Laboratory mapping at National Level in Member States - Conference Materials - Translation Equipment </t>
  </si>
  <si>
    <t xml:space="preserve">Conduct training on Emergency Response Teams as part of African Volunteers Health Corp (AVoHC) platform creation - Ground Transportation - Ground Transportation </t>
  </si>
  <si>
    <t>Organise  public health conference in Africa - Ground Transportation - Ground Transportation -</t>
  </si>
  <si>
    <t xml:space="preserve">Organise  public health conference in Africa - Conference Facilities - Conference Addis </t>
  </si>
  <si>
    <t xml:space="preserve">Organise validation workshop for NPHI framework and scorecard - Ground Transportation - Ground Transportation - </t>
  </si>
  <si>
    <t xml:space="preserve">Provide capacity building for the establishment and strengthening  of National Public Health Institutes - Ground Transportation - Ground Transportation - Bus(Coaster) - Ground Transportation </t>
  </si>
  <si>
    <t>Provide capacity building for the establishment and strengthening  of National Public Health Institutes - Conference Materials - Technician - Per Day - Technician -</t>
  </si>
  <si>
    <t xml:space="preserve">Provide capacity building for the establishment and strengthening  of National Public Health Institutes - Conference Facilities - Conference </t>
  </si>
  <si>
    <t>Provide capacity building for the establishment and strengthening  of National Public Health Institutes  Interpretation costs for 3 languages</t>
  </si>
  <si>
    <t>Provide support for infrastructure development in RCCs   Conference Facility</t>
  </si>
  <si>
    <t xml:space="preserve">Undertake visits to MS to provide mentorship on establishment and strengthening of  NPHIs in Africa based on Member States needs - Ground Transportation - Ground Transportation </t>
  </si>
  <si>
    <t xml:space="preserve">Develop a practical guideline on pandemic preparedness for Member States - Ground Transportation - Ground Transportation </t>
  </si>
  <si>
    <t xml:space="preserve">Develop a practical guideline on pandemic preparedness for Member States - Conference Materials - Interprators </t>
  </si>
  <si>
    <t>Develop a practical guideline on pandemic preparedness for Member States - Conference Facilities</t>
  </si>
  <si>
    <t>Provide support to selected  MS in establishing functional Public Health Emergency Operation Centre (PHEOC) at national level - Ground Transportation - Ground Transportation</t>
  </si>
  <si>
    <t xml:space="preserve">Provide support to selected  MS in establishing functional Public Health Emergency Operation Centre (PHEOC) at national level - Conference Facilities </t>
  </si>
  <si>
    <t xml:space="preserve">Provide technical assistance  to MS to adapt the guidance for pandemic preparedness  - Ground Transportation </t>
  </si>
  <si>
    <t xml:space="preserve">Convene Advisory Council meeting - Conference Facilities </t>
  </si>
  <si>
    <t xml:space="preserve">Convene Advisory Council meeting - Ground Transportation - Ground Transportation </t>
  </si>
  <si>
    <t xml:space="preserve">Convene Governing Board Meeting - Conference Facilities </t>
  </si>
  <si>
    <t>Conduct site visit to the host country - Ground Transportation - Ground Transportation</t>
  </si>
  <si>
    <t xml:space="preserve">Organise a Consultation meeting with Philanthropic  - Conference Facilities </t>
  </si>
  <si>
    <t xml:space="preserve">Organise a Consultation meeting with Philanthropic  - Ground Transportation </t>
  </si>
  <si>
    <t>Organise a Consultation meeting with Philanthropic  communication(internet, printing, photocopying and interpretations)</t>
  </si>
  <si>
    <t xml:space="preserve">Organise a Consultation meeting with the African Private Sector - Conference Facilities </t>
  </si>
  <si>
    <t>Organise a Consultation meeting with the African Private Sector communication(internet, printing, photocopying and interpretations)</t>
  </si>
  <si>
    <t xml:space="preserve">Organise the Governing Board Meeting of the Foundation  - Conference Facilities </t>
  </si>
  <si>
    <t>Organise the Governing Board Meeting of the Foundation  - Ground Transportation - Ground Transportation</t>
  </si>
  <si>
    <t>Organise the Governing Board Meeting of the Foundation communication(internet, printing, photocopying and interpretations)</t>
  </si>
  <si>
    <t xml:space="preserve">Set up the Africa CDC Foundation Coordinartion meetings </t>
  </si>
  <si>
    <t>Set up the Africa CDC Foundation Registration fees</t>
  </si>
  <si>
    <t>Set up the Africa CDC Foundation Office rental</t>
  </si>
  <si>
    <t>Conduct a workshop on improved surveillance platform - Conference Facilities</t>
  </si>
  <si>
    <t xml:space="preserve">Conduct a workshop on improved surveillance platform - Ground Transportation </t>
  </si>
  <si>
    <t>Conduct a workshop on improved surveillance platform communication(internet, printing, photocopying and interpretations)</t>
  </si>
  <si>
    <t>Conduct a workshop on improved surveillance platform- Interpretations</t>
  </si>
  <si>
    <t>Conduct immersion training on Extension for Community Healthcare Outcomes (ECHO) to Member States through Regional Collaborating Centres (RCC) - Conference Facilitie</t>
  </si>
  <si>
    <t>Conduct immersion training on Extension for Community Healthcare Outcomes (ECHO) to Member States through Regional Collaborating Centres (RCC) communication(internet, printing, photocopying and interpretations)</t>
  </si>
  <si>
    <t>Conduct immersion training on Extension for Community Healthcare Outcomes (ECHO) to Member States through Regional Collaborating Centres (RCC) - Ground Transportation</t>
  </si>
  <si>
    <t>Organise Annual workshop to review progress across Member States in implementation of ECHO  - Conference Facilities</t>
  </si>
  <si>
    <t>Organise Annual workshop to review progress across Member States in implementation of ECHO  - Ground Transportation</t>
  </si>
  <si>
    <t>Organise Annual workshop to review progress across Member States in implementation of ECHO communication(internet, printing, photocopying and interpretations)</t>
  </si>
  <si>
    <t xml:space="preserve">Organise Annual workshop to review progress across Member States in implementation of ECHO  Interpretations three language </t>
  </si>
  <si>
    <t xml:space="preserve">Organise Continent wide meeting to review  and adopt the use of standards for health information data and data exchange - Ground Transportation </t>
  </si>
  <si>
    <t xml:space="preserve">Organise Continent wide meeting to review  and adopt the use of standards for health information data and data exchange - Conference Facilities </t>
  </si>
  <si>
    <t>Organise Continent wide meeting to review  and adopt the use of standards for health information data and data exchange  communication(internet, printing, photocopying and interpretations)</t>
  </si>
  <si>
    <t xml:space="preserve">Organise Continent wide meeting to review  and adopt the use of standards for health information data and data exchange   - Interpretations three language </t>
  </si>
  <si>
    <t xml:space="preserve">Organise workshop to bring together developers and health personnel to propose innovative data collection and analysis tools - Conference Facilities </t>
  </si>
  <si>
    <t>Organise workshop to bring together developers and health personnel to propose innovative data collection and analysis tools - Ground Transportation</t>
  </si>
  <si>
    <t>Organise workshop to bring together developers and health personnel to propose innovative data collection and analysis tools - communication(internet, printing, photocopying and interpretations)</t>
  </si>
  <si>
    <t xml:space="preserve">Organise Workshop to promote adoption of Situation Room in selected Member States  - Conference Facilities </t>
  </si>
  <si>
    <t xml:space="preserve">Organise Workshop to promote adoption of Situation Room in selected Member States  - Ground Transportation </t>
  </si>
  <si>
    <t>Organise Workshop to promote adoption of Situation Room in selected Member States  communication(internet, printing, photocopying and interpretations)</t>
  </si>
  <si>
    <t xml:space="preserve">Organise Workshop to promote adoption of Situation Room in selected Member States  - Interpretations three language </t>
  </si>
  <si>
    <t>Organise a validation workshop for NPHI framework and scorecard - Conference hall</t>
  </si>
  <si>
    <t>AUC/ACDC/NC/143</t>
  </si>
  <si>
    <t>Organise a validation workshop for NPHI framework and scorecard - Refreshment</t>
  </si>
  <si>
    <t>AUC/ACDC/NC/144</t>
  </si>
  <si>
    <t>Provide support for infrastructure development in RCCs  - Other Costs - Not Listed - Costs per Unit  - Microsoft Office Anti Virus</t>
  </si>
  <si>
    <t>AUC/ACDC/NC/145</t>
  </si>
  <si>
    <t>G</t>
  </si>
  <si>
    <t>Develop internal Africa CDC system for analysing, assessing risk, and reporting on public health events  - Other Costs - Not Listed - Costs per Unit  - Computer, software purchase and Installation and other related supplies</t>
  </si>
  <si>
    <t>Organise training workshop on event-based surveillance  - Other Items - Supplies - Writing pad with line A 4 size  - Per Pad</t>
  </si>
  <si>
    <t>Provide technical support for the implementation of antimicrobial-resistant bacteria. - Other Costs - Not Listed - Costs per Unit  - Computer, software purchase and Installation and other related supplies</t>
  </si>
  <si>
    <t>Provide technical Support to  Member States to strengthen event-based surveillance  - Other Costs - Not Listed - Costs per Unit  - Computer, software purchase and Installation and other related supplies</t>
  </si>
  <si>
    <t>Provide support for infrastructure development in RCCs  - IT Equipment - Heavy Duty Copy Machine - Purchase per Unit - Heavy Duty Copy Machine - Purchase per Unit</t>
  </si>
  <si>
    <t>Provide support for infrastructure development in RCCs  - IT Equipment - Laptop - Purchase per Unit - Laptop - Purchase per Unit</t>
  </si>
  <si>
    <t>Provide support for infrastructure development in RCCs  - Office Tellephone</t>
  </si>
  <si>
    <t xml:space="preserve">Provide support for infrastructure development in RCCs   - Partitioned Desks </t>
  </si>
  <si>
    <t>Provide support for infrastructure development in RCCs  - Office Desk</t>
  </si>
  <si>
    <t>Provide support for infrastructure development in RCCs  - Chairs</t>
  </si>
  <si>
    <t>Provide support for infrastructure development in RCCs   - Conference Table</t>
  </si>
  <si>
    <t>Provide support for infrastructure development in RCCs  - Smart Board</t>
  </si>
  <si>
    <t xml:space="preserve">Provide support for infrastructure development in RCCs  - IT Equipment - Desktop Computer incl. Display - Purchase per Unit - Desktop Computer incl. Display </t>
  </si>
  <si>
    <t>Provide support for infrastructure development in RCCs Office Air Conditioner</t>
  </si>
  <si>
    <t>Provide support for infrastructure development in RCCs  - IT Equipment - Printer - Printer</t>
  </si>
  <si>
    <t xml:space="preserve">Provide support for infrastructure development in RCCs  Scanner - </t>
  </si>
  <si>
    <t>Provide support for infrastructure development in RCCs  - IT Equipment - Projector + Screen - Purchase per Unit - Projector + Screen</t>
  </si>
  <si>
    <t xml:space="preserve">Provide support for infrastructure development in RCCs  Paper A4 </t>
  </si>
  <si>
    <t xml:space="preserve">Provide support for the development and maintenance of material surge capacity for emergency response at regional and continental levels  - Other Costs - Not Listed - Costs per Unit  - Maintainance of material surge capacity </t>
  </si>
  <si>
    <t>Convene partners meeting on antimicrobial-resistant - Stationaries</t>
  </si>
  <si>
    <t>AUC/ACDC/G/025</t>
  </si>
  <si>
    <t xml:space="preserve">Organise annual workshop to review progress across Member States in implementation of event-based surveillance - - Stationary </t>
  </si>
  <si>
    <t>AUC/ACDC/G/026</t>
  </si>
  <si>
    <t xml:space="preserve">Organise continent wide meeting to review progress in Anti Microbial  Resistant Surveillance Network (AMRSNET) - Retreat - Workshop - Meeting - Stationary </t>
  </si>
  <si>
    <t>AUC/ACDC/G/027</t>
  </si>
  <si>
    <t xml:space="preserve">Build capacity of  Member States through RCC on  laboratory information systems - Retreat - Workshop - Meeting - Stationary </t>
  </si>
  <si>
    <t>AUC/ACDC/G/028</t>
  </si>
  <si>
    <t>Build capacity of Member States through RCC on  laboratory specimen transport systems - Retreat - Workshop - Meeting - Stationary</t>
  </si>
  <si>
    <t>AUC/ACDC/G/029</t>
  </si>
  <si>
    <t>Build capacity of Member States through RCC on laboratory quality management systems  - Retreat - Workshop - Meeting - Stationary</t>
  </si>
  <si>
    <t>AUC/ACDC/G/030</t>
  </si>
  <si>
    <t>Build capacity of Member States through Regional Collaborating Centers (RCC) on  laboratory policy and strategic plans - Retreat - Workshop - Meeting - Stationary (Per person) - Stationary</t>
  </si>
  <si>
    <t>AUC/ACDC/G/031</t>
  </si>
  <si>
    <t xml:space="preserve">Build capacity to Member States through RCC on  Bio-safety and Biosecurity for highly dangerous pathogens - Retreat - Workshop - Meeting - Stationary </t>
  </si>
  <si>
    <t>AUC/ACDC/G/032</t>
  </si>
  <si>
    <t xml:space="preserve">Build capacity to Member States through RCC on  laboratory equipment maintenance and certification - Retreat - Workshop - Meeting - Stationary </t>
  </si>
  <si>
    <t>AUC/ACDC/G/033</t>
  </si>
  <si>
    <t xml:space="preserve">Establish next generation sequencing for rapid disease detection and characterizations of outbreaks in Member States - Retreat - Workshop - Meeting - Stationary </t>
  </si>
  <si>
    <t>AUC/ACDC/G/034</t>
  </si>
  <si>
    <t xml:space="preserve">Undertake implementation of Laboratory mapping at National Level in Member States - Retreat - Workshop - Meeting - Stationary </t>
  </si>
  <si>
    <t>AUC/ACDC/G/035</t>
  </si>
  <si>
    <t xml:space="preserve">Conduct training on Emergency Response Teams as part of African Volunteers Health Corp (AVoHC) platform creation - Retreat - Workshop - Meeting - Stationary </t>
  </si>
  <si>
    <t>AUC/ACDC/G/036</t>
  </si>
  <si>
    <t>AUC/ACDC/G/037</t>
  </si>
  <si>
    <t>AUC/ACDC/G/038</t>
  </si>
  <si>
    <t>AUC/ACDC/G/039</t>
  </si>
  <si>
    <t xml:space="preserve">Develop a practical guideline on pandemic preparedness for Member States - Retreat - Workshop - Meeting - Stationary </t>
  </si>
  <si>
    <t>AUC/ACDC/G/040</t>
  </si>
  <si>
    <t xml:space="preserve">Provide support to selected  MS in establishing functional Public Health Emergency Operation Centre (PHEOC) at national level - Retreat - Workshop - Meeting - Stationary </t>
  </si>
  <si>
    <t>AUC/ACDC/G/041</t>
  </si>
  <si>
    <t>AUC/ACDC/G/042</t>
  </si>
  <si>
    <t>AUC/ACDC/G/043</t>
  </si>
  <si>
    <t>AUC/ACDC/G/044</t>
  </si>
  <si>
    <t>Organise a Consultation meeting with Philanthropic  - Retreat - Workshop - Meeting - Stationary</t>
  </si>
  <si>
    <t>AUC/ACDC/G/045</t>
  </si>
  <si>
    <t xml:space="preserve">Organise a Consultation meeting with the African Private Sector - Retreat - Workshop - Meeting - Stationary </t>
  </si>
  <si>
    <t>AUC/ACDC/G/046</t>
  </si>
  <si>
    <t xml:space="preserve">Organise the Governing Board Meeting of the Foundation  - Retreat - Workshop - Meeting - Stationary </t>
  </si>
  <si>
    <t>AUC/ACDC/G/047</t>
  </si>
  <si>
    <t xml:space="preserve">Conduct a workshop on improved surveillance platform - Retreat - Workshop - Meeting - Stationary </t>
  </si>
  <si>
    <t>AUC/ACDC/G/048</t>
  </si>
  <si>
    <t xml:space="preserve">Conduct immersion training on Extension for Community Healthcare Outcomes (ECHO) to Member States through Regional Collaborating Centres (RCC) - Retreat - Workshop - Meeting - Stationary </t>
  </si>
  <si>
    <t>AUC/ACDC/G/049</t>
  </si>
  <si>
    <t>Organise Annual workshop to review progress across Member States in implementation of ECHO  - Retreat - Workshop - Meeting - Stationary</t>
  </si>
  <si>
    <t>AUC/ACDC/G/050</t>
  </si>
  <si>
    <t xml:space="preserve">Organise Continent wide meeting to review  and adopt the use of standards for health information data and data exchange - Retreat - Workshop - Meeting - Stationary </t>
  </si>
  <si>
    <t>AUC/ACDC/G/051</t>
  </si>
  <si>
    <t xml:space="preserve">Organise workshop to bring together developers and health personnel to propose innovative data collection and analysis tools - Retreat - Workshop - Meeting - Stationary </t>
  </si>
  <si>
    <t>AUC/ACDC/G/052</t>
  </si>
  <si>
    <t xml:space="preserve">Organise Workshop to promote adoption of Situation Room in selected Member States  - Retreat - Workshop - Meeting - Stationary </t>
  </si>
  <si>
    <t>AUC/ACDC/G/053</t>
  </si>
  <si>
    <t>Kuwait Fund (100%)</t>
  </si>
  <si>
    <t>Change of Title Deeds- AU 6 Properties-Lagos</t>
  </si>
  <si>
    <t>AUC/AFMD/C/007</t>
  </si>
  <si>
    <t>21-Dec.-18</t>
  </si>
  <si>
    <t>Installation of GPS in AUC Vehicles and Generators</t>
  </si>
  <si>
    <t>Security Service payment</t>
  </si>
  <si>
    <t>AUC/AFMD/NC/009</t>
  </si>
  <si>
    <t>Service of Portrage - Assets movement inter-building</t>
  </si>
  <si>
    <t>AUC/AFMD/NC/010</t>
  </si>
  <si>
    <t>Stores Assistants - Asset Inventory at the Service Integrated Centre</t>
  </si>
  <si>
    <t>AUC/AFMD/NC/011</t>
  </si>
  <si>
    <t>Purchase UPS of Passport Unit</t>
  </si>
  <si>
    <t>Installation of Horizontal Roll-up Curtain-JNB</t>
  </si>
  <si>
    <t>ATS Purchase and Installation  for generator Commissoner Residence Trade and Industry</t>
  </si>
  <si>
    <t>AUC/AFMD/G/014</t>
  </si>
  <si>
    <t>DCP Construction Residence</t>
  </si>
  <si>
    <t>AUC/AFMD/W/008</t>
  </si>
  <si>
    <t>Conference package for AUCIL Session and forum</t>
  </si>
  <si>
    <t>AUC/AUCIL/NC/002</t>
  </si>
  <si>
    <t xml:space="preserve">Accomodation for AUCIL members for the AUCIL Session and  forum of experts of International Law </t>
  </si>
  <si>
    <t>AUC/AUCIL/NC/003</t>
  </si>
  <si>
    <t xml:space="preserve">African Digest of International Law </t>
  </si>
  <si>
    <t>AUC/AUCIL/NC/004</t>
  </si>
  <si>
    <t xml:space="preserve">AUCIL Journal of International Law </t>
  </si>
  <si>
    <t>AUC/AUCIL/NC/005</t>
  </si>
  <si>
    <t>AUCIL Year book</t>
  </si>
  <si>
    <t>executive diplomatic experience sharing seminar among PRC members</t>
  </si>
  <si>
    <t>AUC/AULA/NC/001</t>
  </si>
  <si>
    <t>Catering Service for Meeting with AULA and International Cooperation Center of China (ICC)</t>
  </si>
  <si>
    <t>AUC/AULA/NC/002</t>
  </si>
  <si>
    <t>Dinner reception during Continental Workshop on EXPO 2020</t>
  </si>
  <si>
    <t>AUC/BCP/NC/021</t>
  </si>
  <si>
    <t>Research on bridging the gap: improving accountability through CS</t>
  </si>
  <si>
    <t>AUC/CIDO/C/004</t>
  </si>
  <si>
    <t>Recruitment of 2 Junior Consultant to support ECOSOCC National Chapter</t>
  </si>
  <si>
    <t>AUC/CIDO/C/005</t>
  </si>
  <si>
    <t>Provision for Ground Transportation for Summit - Addis</t>
  </si>
  <si>
    <t>AUC/CIDO/NC/029</t>
  </si>
  <si>
    <t>Accomodation for  Summit - Addis</t>
  </si>
  <si>
    <t>AUC/CIDO/NC/030</t>
  </si>
  <si>
    <t>Purchase of Furniture and Fixtures</t>
  </si>
  <si>
    <t>AUC/CIDO/G/001</t>
  </si>
  <si>
    <t>Purchase of Office Equipments</t>
  </si>
  <si>
    <t>AUC/CIDO/G/002</t>
  </si>
  <si>
    <t>Information Technology materials</t>
  </si>
  <si>
    <t>AUC/CIDO/G/003</t>
  </si>
  <si>
    <t>Audio-visual studio consultants</t>
  </si>
  <si>
    <t>AUC/DIC/C/004</t>
  </si>
  <si>
    <t>MS(100)</t>
  </si>
  <si>
    <t xml:space="preserve">Advertorials on Msafiri, Inzozi, Horus, Jeuene Afrique, Africa Report  and East Africa Report </t>
  </si>
  <si>
    <t>Advertorials on Selamta, Msafiri, East African Newspaper and Mail &amp; Guardian</t>
  </si>
  <si>
    <t>AUC/DIC/NC/024</t>
  </si>
  <si>
    <t>MS - 80%; AUSPIV - 14%; WB - 5%</t>
  </si>
  <si>
    <t xml:space="preserve">Africa 24 TV Channel - Summit Agenda Popularization </t>
  </si>
  <si>
    <t>AUC/DIC/NC/025</t>
  </si>
  <si>
    <t>AWiM Media Event - Coverage of Full conference package, Nairobi - Kenya</t>
  </si>
  <si>
    <t>AUC/DIC/NC/026</t>
  </si>
  <si>
    <t xml:space="preserve">AUSPIV </t>
  </si>
  <si>
    <t>Promotional Merchandise &amp; Visibility Material for Awim Media event in Nairobi</t>
  </si>
  <si>
    <t>AUSPIV  (100%)</t>
  </si>
  <si>
    <t>Printing of Women's Charter</t>
  </si>
  <si>
    <t>AUC/DIC/G/014</t>
  </si>
  <si>
    <t>AUC/DIC/NC/027</t>
  </si>
  <si>
    <t>AUC/DIC/NC/028</t>
  </si>
  <si>
    <t>Hiring of a Junior Consultant for the Monitoring and Evaluation of the implementation of Sharm El-Shiekh Commitment and Africa Water Vision 2025</t>
  </si>
  <si>
    <t>AUC/DREAC/066</t>
  </si>
  <si>
    <t>AUC/DREA/NC/001</t>
  </si>
  <si>
    <t>AUC/DREA/NC/002</t>
  </si>
  <si>
    <t>AUC/DREA/NC/003</t>
  </si>
  <si>
    <t>AUC/DREA/NC/004</t>
  </si>
  <si>
    <t>AUC/DREA/NC/005</t>
  </si>
  <si>
    <t>AUC/DREA/NC/006</t>
  </si>
  <si>
    <t>AUC/DREA/NC/007</t>
  </si>
  <si>
    <t>AUC/DREA/NC/008</t>
  </si>
  <si>
    <t>AUC/DREA/NC/009</t>
  </si>
  <si>
    <t>AUC/DREA/NC/010</t>
  </si>
  <si>
    <t>AUC/DREA/NC/011</t>
  </si>
  <si>
    <t>AUC/DREA/NC/012</t>
  </si>
  <si>
    <t>AUC/DREA/NC/013</t>
  </si>
  <si>
    <t>AUC/DREA/NC/014</t>
  </si>
  <si>
    <t>AUC/DREA/NC/015</t>
  </si>
  <si>
    <t>AUC/DREA/NC/016</t>
  </si>
  <si>
    <t>AUC/DREA/NC/017</t>
  </si>
  <si>
    <t>AUC/DREA/NC/018</t>
  </si>
  <si>
    <t>AUC/DREA/NC/019</t>
  </si>
  <si>
    <t>AUC/DREA/NC/020</t>
  </si>
  <si>
    <t>AUC/DREA/NC/021</t>
  </si>
  <si>
    <t>AUC/DREA/NC/022</t>
  </si>
  <si>
    <t>AUC/DREA/NC/023</t>
  </si>
  <si>
    <t>AUC/DREA/NC/024</t>
  </si>
  <si>
    <t>AUC/DREA/NC/025</t>
  </si>
  <si>
    <t>Conference package for AU-EU Agriculture Ministerial Conference</t>
  </si>
  <si>
    <t>AUC/DREA/NC/026</t>
  </si>
  <si>
    <t>AUC/DREA/NC/027</t>
  </si>
  <si>
    <t>AUC/DREA/NC/028</t>
  </si>
  <si>
    <t>AUC/DREA/NC/029</t>
  </si>
  <si>
    <t>AUC/DREA/NC/030</t>
  </si>
  <si>
    <t>AUC/DREA/NC/031</t>
  </si>
  <si>
    <t>AUC/DREA/NC/032</t>
  </si>
  <si>
    <t>AUC/DREA/NC/033</t>
  </si>
  <si>
    <t>AUC/DREA/NC/034</t>
  </si>
  <si>
    <t>AUC/DREA/NC/035</t>
  </si>
  <si>
    <t>AUC/DREA/NC/036</t>
  </si>
  <si>
    <t>AUC/DREA/NC/037</t>
  </si>
  <si>
    <t>AUC/DREA/NC/038</t>
  </si>
  <si>
    <t>AUC/DREA/NC/039</t>
  </si>
  <si>
    <t>AUC/DREA/NC/040</t>
  </si>
  <si>
    <t>AUC/DREA/NC/041</t>
  </si>
  <si>
    <t>AUC/DREA/NC/042</t>
  </si>
  <si>
    <t>AUC/DREA/NC/043</t>
  </si>
  <si>
    <t>AUC/DREA/NC/044</t>
  </si>
  <si>
    <t>AUC/DREA/NC/045</t>
  </si>
  <si>
    <t>AUC/DREA/NC/046</t>
  </si>
  <si>
    <t>AUC/DREA/NC/047</t>
  </si>
  <si>
    <t>AUC/DREA/NC/048</t>
  </si>
  <si>
    <t>AUC/DREA/NC/049</t>
  </si>
  <si>
    <t>AUC/DREA/NC/050</t>
  </si>
  <si>
    <t>AUC/DREA/NC/051</t>
  </si>
  <si>
    <t>AUC/DREA/NC/052</t>
  </si>
  <si>
    <t>AUC/DREA/NC/053</t>
  </si>
  <si>
    <t>AUC/DREA/NC/054</t>
  </si>
  <si>
    <t>AUC/DREA/NC/055</t>
  </si>
  <si>
    <t>AUC/DREA/NC/056</t>
  </si>
  <si>
    <t>AUC/DREA/NC/057</t>
  </si>
  <si>
    <t>AUC/DREA/NC/058</t>
  </si>
  <si>
    <t>AUC/DREA/NC/059</t>
  </si>
  <si>
    <t>AUC/DREA/NC/060</t>
  </si>
  <si>
    <t>AUC/DREA/NC/061</t>
  </si>
  <si>
    <t>AUC/DREA/NC/062</t>
  </si>
  <si>
    <t>AUC/DREA/NC/063</t>
  </si>
  <si>
    <t>AUC/DREA/NC/064</t>
  </si>
  <si>
    <t>AUC/DREA/NC/065</t>
  </si>
  <si>
    <t>AUC/DREA/NC/066</t>
  </si>
  <si>
    <t>AUC/DREA/NC/067</t>
  </si>
  <si>
    <t>AUC/DREA/NC/068</t>
  </si>
  <si>
    <t>AUC/DREA/NC/069</t>
  </si>
  <si>
    <t>AUC/DREA/NC/070</t>
  </si>
  <si>
    <t>AUC/DREA/NC/071</t>
  </si>
  <si>
    <t>AUC/DREA/NC/072</t>
  </si>
  <si>
    <t>AUC/DREA/NC/073</t>
  </si>
  <si>
    <t>AUC/DREA/NC/074</t>
  </si>
  <si>
    <t>AUC/DREA/NC/075</t>
  </si>
  <si>
    <t>AUC/DREA/NC/076</t>
  </si>
  <si>
    <t>AUC/DREA/NC/077</t>
  </si>
  <si>
    <t>AUC/DREA/NC/078</t>
  </si>
  <si>
    <t>AUC/DREA/NC/079</t>
  </si>
  <si>
    <t>AUC/DREA/NC/080</t>
  </si>
  <si>
    <t>AUC/DREA/NC/081</t>
  </si>
  <si>
    <t>AUC/DREA/NC/082</t>
  </si>
  <si>
    <t>AUC/DREA/NC/083</t>
  </si>
  <si>
    <t>AUC/DREA/NC/084</t>
  </si>
  <si>
    <t>AUC/DREA/NC/085</t>
  </si>
  <si>
    <t>AUC/DREA/NC/086</t>
  </si>
  <si>
    <t>AUC/DREA/NC/087</t>
  </si>
  <si>
    <t>AUC/DREA/G/001</t>
  </si>
  <si>
    <t>AUC/DREA/G/002</t>
  </si>
  <si>
    <t>AUC/DREA/G/003</t>
  </si>
  <si>
    <t>AUC/DREA/G/004</t>
  </si>
  <si>
    <t>AUC/DREA/G/005</t>
  </si>
  <si>
    <t>AUC/DREA/G/006</t>
  </si>
  <si>
    <t>AUC/DREA/G/007</t>
  </si>
  <si>
    <t>AUC/DREA/G/008</t>
  </si>
  <si>
    <t>AUC/DREA/G/009</t>
  </si>
  <si>
    <t>AUC/DREA/G/010</t>
  </si>
  <si>
    <t>AUC/DREA/G/011</t>
  </si>
  <si>
    <t>AUC/DREA/G/012</t>
  </si>
  <si>
    <t>AUC/DREA/G/013</t>
  </si>
  <si>
    <t>AUC/DREA/G/014</t>
  </si>
  <si>
    <t>AUC/DREA/G/015</t>
  </si>
  <si>
    <t>AUC/DREA/G/016</t>
  </si>
  <si>
    <t>AUC/DREA/G/017</t>
  </si>
  <si>
    <t>AUC/DREA/G/018</t>
  </si>
  <si>
    <t>AUC/DREA/G/019</t>
  </si>
  <si>
    <t>AUC/DREA/G/020</t>
  </si>
  <si>
    <t>AUC/DREA/G/021</t>
  </si>
  <si>
    <t>AUC/DREA/G/022</t>
  </si>
  <si>
    <t>AUC/BDCP/NC/006</t>
  </si>
  <si>
    <t>catering service and accommodation for Administrative tribunal</t>
  </si>
  <si>
    <t xml:space="preserve">Consultancy Service To Carry Out Targeted Research On Online Child Sexual Exploitation (OCSE) In Africa - 73,896
</t>
  </si>
  <si>
    <t>Compile A Progress Report On The Implementation Of The African Union Plan Of Action On Drug Control And Crime Prevention (2013-2019) - 8,250</t>
  </si>
  <si>
    <t xml:space="preserve">Individual consultant - ending child marriage campaign activity </t>
  </si>
  <si>
    <t>AUC/DSA/C/022</t>
  </si>
  <si>
    <t>Development of Database for the Send Money Africa Website (Consultancy)</t>
  </si>
  <si>
    <t>AUC/DSA/C/023</t>
  </si>
  <si>
    <t>AIR1001014 (PBEUCC34)</t>
  </si>
  <si>
    <t>Training on coordination and conducting of Mistry shopping for AIR staff (Consultancy)</t>
  </si>
  <si>
    <t>AUC/DSA/C/024</t>
  </si>
  <si>
    <t>Project/short term Consultants - External Expertise-Provide salaries and other staff costs for the First 5YPP Support Unit</t>
  </si>
  <si>
    <t>AUC/DSA/C/025</t>
  </si>
  <si>
    <t xml:space="preserve">Member States </t>
  </si>
  <si>
    <t>Project/short term Consultants - External Expertise-Support establishment and operations of the Continental Migration, Research and Study Centre in Bamako, Mali</t>
  </si>
  <si>
    <t>AUC/DSA/C/026</t>
  </si>
  <si>
    <t>Project/short term Consultants - External Expertise-Organize meeting of the Labour Migration Advisory Committee</t>
  </si>
  <si>
    <t>AUC/DSA/C/027</t>
  </si>
  <si>
    <t xml:space="preserve">Project/short term Consultants - External Expertise- Support the implementation of the 5 year Action Plan of the revised Ouagadougou Plan of Action including rolling out its communication and sensitization strategy </t>
  </si>
  <si>
    <t>AUC/DSA/C/028</t>
  </si>
  <si>
    <t>Project/short term Consultants - External Expertise - Document and update state policies, legislations and practices on migration in the two regions of Africa - Arab League</t>
  </si>
  <si>
    <t>AUC/DSA/C/029</t>
  </si>
  <si>
    <t>Project/short term Consultants - External Expertise- Support the activities of the Special Envoy on the Situation of African Migrants in Libya and other concerned Member States</t>
  </si>
  <si>
    <t>AUC/DSA/C/030</t>
  </si>
  <si>
    <t>Project/short term Consultants - External Expertise - Support implementation of the AU-HoAI -Technical Working Group on Law Enforcement 5-year (2018 - 2022) Plan of Action</t>
  </si>
  <si>
    <t>AUC/DSA/C/031</t>
  </si>
  <si>
    <t>Hire of Migration Consultant to support the implementation of the Migration Policy Framework</t>
  </si>
  <si>
    <t>AUC/DSA/C/032</t>
  </si>
  <si>
    <t>Project/short term Consultants - External Expertise-Provide support to the Africa - Arab Technical Coordinating Committee on Migration (technical) and the Africa - Arab Coordination Committee (Political)</t>
  </si>
  <si>
    <t>AUC/DSA/C/033</t>
  </si>
  <si>
    <t>Project/short term Consultants - External Expertise -Provide technical assistance to selected Member States/RECs to establish/strengthen migration management and coordination of institutional mechanisms</t>
  </si>
  <si>
    <t>AUC/DSA/C/034</t>
  </si>
  <si>
    <t>PARTNERS</t>
  </si>
  <si>
    <t xml:space="preserve">Individual consultant to develop the draft General Comment on Article 27of the African Charter on the Rights and Welfare of the Child </t>
  </si>
  <si>
    <t>AUC/DSA/C/035</t>
  </si>
  <si>
    <t>Catering for AU specialized technical committee on social development, labour and employment</t>
  </si>
  <si>
    <t>AUC/DSA/NC/28</t>
  </si>
  <si>
    <t xml:space="preserve">Coordinate a peer review workshop for the Policy Framework for Sustainable Development of Sport in Africa (PFSDA – 
Conf. Package, Hire of Ground transportation, Interpretation Equipment
</t>
  </si>
  <si>
    <t>Conduct stakeholder workshop to develop strategies on sport activities to support people in post conflict, internally displaced persons and refugees and people with disabilities - Conf. Package, Hire of Ground transportation, Interpretation Equipment.</t>
  </si>
  <si>
    <r>
      <t>Undertake advocacy campaigns for the implementation of Quality Physical Education Policy in MS -</t>
    </r>
    <r>
      <rPr>
        <b/>
        <sz val="11"/>
        <color rgb="FF333333"/>
        <rFont val="Calibri"/>
        <family val="2"/>
        <scheme val="minor"/>
      </rPr>
      <t xml:space="preserve"> Conf. Package, Hire of Ground transportation, campaign materials</t>
    </r>
  </si>
  <si>
    <t>Conf Package and hire Ground for workshop on the Model Law on the prottection of cultural property and Heritage  and AACC Benin , Cotonou</t>
  </si>
  <si>
    <t>15:0000.00</t>
  </si>
  <si>
    <t xml:space="preserve">Confnf. Package and hire Ground transportation  for Accelerated Campaign on the Charter for African Cultural Renaissance </t>
  </si>
  <si>
    <t xml:space="preserve">Translation Equipments (UP to 200 Persons (charge per Person) - Conference Materials -Conduct workshops to align RECs policies with Ouaga+10 policy frameworks </t>
  </si>
  <si>
    <t xml:space="preserve">Ground Transportation - Bus(Coaster) - Ground Transportation- -Conduct workshops to align RECs policies with Ouaga+10 policy frameworks </t>
  </si>
  <si>
    <t>AUC/DSA/NC/035</t>
  </si>
  <si>
    <t>Ground Transportation - Car - Ground Transportation-Provide support to MS to develop and implement their National Action Plans</t>
  </si>
  <si>
    <t>AUC/DSA/NC/038</t>
  </si>
  <si>
    <t xml:space="preserve">Ground Transportation - Car - Ground Transportation-Undertake Continent-Wide Communication and Advocacy Campaigns </t>
  </si>
  <si>
    <t>AUC/DSA/NC/040</t>
  </si>
  <si>
    <t>Regular Honorarium - (Former Ministers, Special Envoy distinguished personalities)-Organize Technical Consultation of Social Security Agencies and pension Funds</t>
  </si>
  <si>
    <t>AUC/DSA/NC/041</t>
  </si>
  <si>
    <t>West Africa-Economy - Travel-Tickets-Economy-Organize Technical Consultation of Social Security Agencies and pension Funds</t>
  </si>
  <si>
    <t>AUC/DSA/NC/042</t>
  </si>
  <si>
    <t>Ground Transportation - Bus(Coaster) - Ground Transportation-Organize Technical Consultation of Social Security Agencies and pension Funds</t>
  </si>
  <si>
    <t>AUC/DSA/NC/043</t>
  </si>
  <si>
    <t>Conference OUTSIDE Addis - 100--200 People - Rental of Conference Hall Outside Addis-Organize Technical Consultation of Social Security Agencies and pension Funds</t>
  </si>
  <si>
    <t>AUC/DSA/NC/044</t>
  </si>
  <si>
    <t>Conference OUTSIDE Addis - Pause Café - Rental of Conference Hall Outside Addis-Organize Technical Consultation of Social Security Agencies and pension Funds</t>
  </si>
  <si>
    <t>AUC/DSA/NC/045</t>
  </si>
  <si>
    <t>Stand Alone Banner 2m*80cm - BANNERS-Organize Technical Consultation of Social Security Agencies and pension Funds</t>
  </si>
  <si>
    <t>AUC/DSA/NC/046</t>
  </si>
  <si>
    <t>Roll up Banner (With Thematic messages) - BANNERS-Organize Technical Consultation of Social Security Agencies and pension Funds</t>
  </si>
  <si>
    <t>AUC/DSA/NC/047</t>
  </si>
  <si>
    <t>Projector + Screen- Rental per Unit - IT Equipment - Rental-Organize Technical Consultation of Social Security Agencies and pension Funds</t>
  </si>
  <si>
    <t>AUC/DSA/NC/048</t>
  </si>
  <si>
    <t>Video-Photo Recording - Per Day - Conference Materials-Organize Technical Consultation of Social Security Agencies and pension Funds</t>
  </si>
  <si>
    <t>AUC/DSA/NC/049</t>
  </si>
  <si>
    <t>Basic Honorarium - (Personal, Academicians)-Provide support to MS for capacity building and technical assistance on SPIREWORK</t>
  </si>
  <si>
    <t>AUC/DSA/NC/050</t>
  </si>
  <si>
    <t>Roll up Banner (With Thematic messages) - BANNERS-Provide support to MS for capacity building and technical assistance on SPIREWORK</t>
  </si>
  <si>
    <t>AUC/DSA/NC/051</t>
  </si>
  <si>
    <t>Regular Honorarium - (Former Ministers, Special Envoy distinguished personalities)-Conduct feasibility study for the establishment of the Productivity Council</t>
  </si>
  <si>
    <t>AUC/DSA/NC/052</t>
  </si>
  <si>
    <t>Conference OUTSIDE Addis - 100--200 People - Rental of Conference Hall Outside Addis-Conduct feasibility study for the establishment of the Productivity Council</t>
  </si>
  <si>
    <t>AUC/DSA/NC/053</t>
  </si>
  <si>
    <t>Projector + Screen- Rental per Unit - IT Equipment - Rental-Conduct feasibility study for the establishment of the Productivity Council</t>
  </si>
  <si>
    <t>AUC/DSA/NC/054</t>
  </si>
  <si>
    <t>Ground Transportation - Bus(Coaster) - Ground Transportation-Build the capacity of Labour Inspection to fight child labour, forced labour and modern slavery</t>
  </si>
  <si>
    <t>AUC/DSA/NC/055</t>
  </si>
  <si>
    <t>Ground Transportation - Bus(Coaster) - Ground Transportation-Develop and Implement Agenda 2063-SDG Target 8.7 Communication and Advocacy Campaign on Child labour</t>
  </si>
  <si>
    <t>AUC/DSA/NC/056</t>
  </si>
  <si>
    <t>Conference OUTSIDE Addis - 100--200 People - Rental of Conference Hall Outside Addis-Develop and Implement Agenda 2063-SDG Target 8.7 Communication and Advocacy Campaign on Child labour</t>
  </si>
  <si>
    <t>AUC/DSA/NC/057</t>
  </si>
  <si>
    <t>Translation Equipment (UP to 200 Persons (charge per Person) - Conference Materials-Develop and Implement Agenda 2063-SDG Target 8.7 Communication and Advocacy Campaign on Child labour</t>
  </si>
  <si>
    <t>AUC/DSA/NC/058</t>
  </si>
  <si>
    <t>Projector + Screen- Rental per Unit - IT Equipment - Rental-Develop and Implement Agenda 2063-SDG Target 8.7 Communication and Advocacy Campaign on Child labour</t>
  </si>
  <si>
    <t>AUC/DSA/NC/059</t>
  </si>
  <si>
    <t>Stand Alone Banner 2m*80cm - BANNERS-Develop and Implement Agenda 2063-SDG Target 8.7 Communication and Advocacy Campaign on Child labour</t>
  </si>
  <si>
    <t>AUC/DSA/NC/060</t>
  </si>
  <si>
    <t>Roll up Banner (With Thematic messages) - BANNERS-Develop and Implement Agenda 2063-SDG Target 8.7 Communication and Advocacy Campaign on Child labour</t>
  </si>
  <si>
    <t>AUC/DSA/NC/061</t>
  </si>
  <si>
    <t>Wall banner - BANNERS-Develop and Implement Agenda 2063-SDG Target 8.7 Communication and Advocacy Campaign on Child labour</t>
  </si>
  <si>
    <t>AUC/DSA/NC/062</t>
  </si>
  <si>
    <t>Teardrop flags - AU FLAGS-Develop and Implement Agenda 2063-SDG Target 8.7 Communication and Advocacy Campaign on Child labour</t>
  </si>
  <si>
    <t>AUC/DSA/NC/063</t>
  </si>
  <si>
    <t>AU Beret with Leather Bands - AU MEDALS AND BERETS-Develop and Implement Agenda 2063-SDG Target 8.7 Communication and Advocacy Campaign on Child labour</t>
  </si>
  <si>
    <t>AUC/DSA/NC/064</t>
  </si>
  <si>
    <t>Insignia for Beret - AU MEDALS AND BERETS-Develop and Implement Agenda 2063-SDG Target 8.7 Communication and Advocacy Campaign on Child labour</t>
  </si>
  <si>
    <t>AUC/DSA/NC/065</t>
  </si>
  <si>
    <t>booklet - BOOKLETS AND BROCHURES-Develop and Implement Agenda 2063-SDG Target 8.7 Communication and Advocacy Campaign on Child labour</t>
  </si>
  <si>
    <t>AUC/DSA/NC/066</t>
  </si>
  <si>
    <t>flyer - BOOKLETS AND BROCHURES-Develop and Implement Agenda 2063-SDG Target 8.7 Communication and Advocacy Campaign on Child labour</t>
  </si>
  <si>
    <t>AUC/DSA/NC/067</t>
  </si>
  <si>
    <t>T-Shirt with Text and AU Logo - T-SHIRTS, CAPS-Develop and Implement Agenda 2063-SDG Target 8.7 Communication and Advocacy Campaign on Child labour</t>
  </si>
  <si>
    <t>AUC/DSA/NC/068</t>
  </si>
  <si>
    <t xml:space="preserve">Ground Transportation - Car - Ground Transportation-Undertake joint field visits and assessment missions on child labour to Member States </t>
  </si>
  <si>
    <t>Ground Transportation - Bus(Coaster) - Ground Transportation-Establish a Public-Private partnership plaform to eradicate child labour, forced labour and modern slavery</t>
  </si>
  <si>
    <t>AUC/DSA/NC/070</t>
  </si>
  <si>
    <t>Implementation of the Ten Year Action Plan On Eradication Of Child Labour, Forced Labour, Modern Slavery And Human Trafficking In Africa coordinated in RECs and MS</t>
  </si>
  <si>
    <t>AUC/DSA/NC/071</t>
  </si>
  <si>
    <t>Ground Transportation - Car - Ground Transportation-Support the operations of the Regional Operational Centre (ROCK) for sharing of information on the human trafficking and smuggling of migrants</t>
  </si>
  <si>
    <t>AUC/DSA/NC/072</t>
  </si>
  <si>
    <t>Conference Addis - 100--200 People - Rental of Conference Hall in Addis-Provide support to AU-HoAI meetings of the Senior Officials and AU-HoAI Technical Working Group on Law Enforcement</t>
  </si>
  <si>
    <t>AUC/DSA/NC/073</t>
  </si>
  <si>
    <t xml:space="preserve">Conference Addis - 100--200 People - Rental of Conference Hall in Addis-Support dialogue between the AU-HoAI and other regions on the Continent
</t>
  </si>
  <si>
    <t>AUC/DSA/NC/074</t>
  </si>
  <si>
    <t>Conference OUTSIDE Addis - 100--200 People - Rental of Conference Hall Outside Addis-Provide support for the implementation of the Continental Dialogue on migration and mobility</t>
  </si>
  <si>
    <t>AUC/DSA/NC/075</t>
  </si>
  <si>
    <t xml:space="preserve">Partners </t>
  </si>
  <si>
    <t>Conference Addis - Pause Café - Per Person - Rental of Conference Hall in Addis-Provide support to the Africa - Arab Technical Coordinating Committee on Migration (technical) and the Africa - Arab Coordination Committee (Political)</t>
  </si>
  <si>
    <t>AUC/DSA/NC/076</t>
  </si>
  <si>
    <t>Conference Addis - Lunch - Per Person - Rental of Conference Hall in Addis-Provide support to the Africa - Arab Technical Coordinating Committee on Migration (technical) and the Africa - Arab Coordination Committee (Political)</t>
  </si>
  <si>
    <t>AUC/DSA/NC/077</t>
  </si>
  <si>
    <t>Interpreters - External Expertise-Provide support to the Africa - Arab Technical Coordinating Committee on Migration (technical) and the Africa - Arab Coordination Committee (Political)</t>
  </si>
  <si>
    <t>AUC/DSA/NC/078</t>
  </si>
  <si>
    <t>Translators - External Expertise-Provide support to the Africa - Arab Technical Coordinating Committee on Migration (technical) and the Africa - Arab Coordination Committee (Political)</t>
  </si>
  <si>
    <t>AUC/DSA/NC/079</t>
  </si>
  <si>
    <t>Training manuals on Migration Governance-Develop training manuals on migration governance</t>
  </si>
  <si>
    <t>AUC/DSA/NC/080</t>
  </si>
  <si>
    <t>Training of Trainers (ToT)-Conduct Training of Trainers on Migration Governance and Management for Trainers from regional centres</t>
  </si>
  <si>
    <t>AUC/DSA/NC/081</t>
  </si>
  <si>
    <t>Translation Booth - Per Day - Conference Materials-Conduct 4 regional workshops to popularize the 2017 MPFA among Member States, RECs, CSOs and other stakeholder</t>
  </si>
  <si>
    <t>AUC/DSA/NC/082</t>
  </si>
  <si>
    <t>Interpreters - External Expertise-Conduct 4 regional workshops to popularize the 2017 MPFA among Member States, RECs, CSOs and other stakeholder</t>
  </si>
  <si>
    <t>AUC/DSA/NC/083</t>
  </si>
  <si>
    <t>Conference OUTSIDE Addis - Buffet Lunch - Rental of Conference Hall Outside Addis-Conduct 4 regional workshops to popularize the 2017 MPFA among Member States, RECs, CSOs and other stakeholder</t>
  </si>
  <si>
    <t>AUC/DSA/NC/084</t>
  </si>
  <si>
    <t>Printing of Booklets and leaflets-Develop/disseminate Information, Education and Communication (IEC) materials for the Migration Policy Framework</t>
  </si>
  <si>
    <t>AUC/DSA/NC/085</t>
  </si>
  <si>
    <t>Conference Addis - Pause Café - Per Person - Rental of Conference Hall in Addis-Conduct meeting of the Migration Working Group</t>
  </si>
  <si>
    <t>AUC/DSA/NC/086</t>
  </si>
  <si>
    <t>Ground Transportation - Car - Ground Transportation- Support the activities of the Special Envoy on the Situation of African Migrants in Libya and other concerned Member States</t>
  </si>
  <si>
    <t>AUC/DSA/NC/087</t>
  </si>
  <si>
    <t>Assistance to migrants in detention centres- Support the activities of the Special Envoy on the Situation of African Migrants in Libya and other concerned Member States</t>
  </si>
  <si>
    <t>AUC/DSA/NC/088</t>
  </si>
  <si>
    <t>Desktop Computer incl. Display - Purchase per Unit - IT Equipment - Purchase</t>
  </si>
  <si>
    <t>AUC/DSA/NC/089</t>
  </si>
  <si>
    <t>Printer - Purchase per Unit - IT Equipment - Purchase- Support implementation of the AU-HoAI -Technical Working Group on Law Enforcement 5-year (2018 - 2022) Plan of Action</t>
  </si>
  <si>
    <t>AUC/DSA/NC/090</t>
  </si>
  <si>
    <t xml:space="preserve">Publication of the revised Plan of Action &amp; IEC Materials-Support the implementation of the 5 year Action Plan of the revised Ouagadougou Plan of Action including rolling out its communication and sensitization strategy </t>
  </si>
  <si>
    <t>AUC/DSA/NC/091</t>
  </si>
  <si>
    <t>Ground Transportation - Bus(Coaster) - Ground Transportation- Organize meeting of the Labour Migration Advisory Committee</t>
  </si>
  <si>
    <t>AUC/DSA/NC/092</t>
  </si>
  <si>
    <t>Conference OUTSIDE Addis - 100--200 People - Rental of Conference Hall Outside Addis- Organize meeting of the Labour Migration Advisory Committee</t>
  </si>
  <si>
    <t>AUC/DSA/NC/093</t>
  </si>
  <si>
    <t>Interpreters - External Expertise--Support Skills recognition and portability systems in RECs and in leather and health sectors</t>
  </si>
  <si>
    <t>AUC/DSA/NC/094</t>
  </si>
  <si>
    <t>Ground Transportation - Bus(Coaster) - Ground Transportation--Support Skills recognition and portability systems in RECs and in leather and health sectors</t>
  </si>
  <si>
    <t>AUC/DSA/NC/095</t>
  </si>
  <si>
    <t xml:space="preserve"> Conference OUTSIDE Addis - 100--200 People - Rental of Conference Hall Outside Addis-Support Skills recognition and portability systems in RECs and in leather and health sectors</t>
  </si>
  <si>
    <t>AUC/DSA/NC/096</t>
  </si>
  <si>
    <t>Interpreters - External Expertise - Organise training sessions on labour migration for labour administrators, labour attaches and social partners</t>
  </si>
  <si>
    <t>AUC/DSA/NC/097</t>
  </si>
  <si>
    <t>Ground Transportation - Bus(Coaster) - Ground Transportation- Organise training sessions on labour migration for labour administrators, labour attaches and social partners</t>
  </si>
  <si>
    <t>AUC/DSA/NC/098</t>
  </si>
  <si>
    <t>Conference OUTSIDE Addis - 100--200 People - Rental of Conference Hall Outside Addis- Organise training sessions on labour migration for labour administrators, labour attaches and social partners</t>
  </si>
  <si>
    <t>AUC/DSA/NC/099</t>
  </si>
  <si>
    <t>Translation Equipment (UP to 200 Persons (charge per Person) - Conference Materials- Organise training sessions on labour migration for labour administrators, labour attaches and social partners</t>
  </si>
  <si>
    <t>AUC/DSA/NC/100</t>
  </si>
  <si>
    <t>Translation Booth - Per Day - Conference Materials- Organise training sessions on labour migration for labour administrators, labour attaches and social partners</t>
  </si>
  <si>
    <t>AUC/DSA/NC/101</t>
  </si>
  <si>
    <t>AUC/DSA/NC/102</t>
  </si>
  <si>
    <t>Procurement of Publicity ACERWC</t>
  </si>
  <si>
    <t>Procurement of Publicity Sport Council</t>
  </si>
  <si>
    <t>Procurement of Library books periodicals Sport counci</t>
  </si>
  <si>
    <t>Procurement Vehicles Sport council</t>
  </si>
  <si>
    <t>Purchase of Office Furnitures Sport counci</t>
  </si>
  <si>
    <t>Purchase of Office Equipment</t>
  </si>
  <si>
    <t>AUC/DSA/G/024</t>
  </si>
  <si>
    <t>Purchase of five Laptop computers AIR</t>
  </si>
  <si>
    <t>AUC/DSA/G/025</t>
  </si>
  <si>
    <t>ZAIR304 (MEMSTATOR)</t>
  </si>
  <si>
    <t>Purchase of office furniture and equipment AIR</t>
  </si>
  <si>
    <t>AUC/DSA/G/026</t>
  </si>
  <si>
    <t>Consultancy Services to assist the Commission to organise online course on Trade in Services,  develop and manage the database on Trade statistics</t>
  </si>
  <si>
    <t>Conference Package for the 11th Private Sector Forum</t>
  </si>
  <si>
    <t>Conference Package for the 2019 ADD LAUNCH</t>
  </si>
  <si>
    <t>Conference Package for the 5th Ministerial Conference on CRVS</t>
  </si>
  <si>
    <t>AUC/EAD/NC/022</t>
  </si>
  <si>
    <t>AUC/EAD/NC/023</t>
  </si>
  <si>
    <t>50.000.01</t>
  </si>
  <si>
    <t>30.000.00</t>
  </si>
  <si>
    <t>4.000.00</t>
  </si>
  <si>
    <t>Consultant Procure and establish Virtual Networking Platforms to facilitate dialogue amongst GMES &amp; Africa stakeholdersMaintenance fee</t>
  </si>
  <si>
    <t>AUC/HRST/C/022</t>
  </si>
  <si>
    <t>Consulatnt for the development and population of GMES &amp; Africa Geoportal</t>
  </si>
  <si>
    <t>AUC/HRST/C/023</t>
  </si>
  <si>
    <t>Supply, Delivery &amp; Installation of GMES &amp;Africa Stations and Delivery of Training</t>
  </si>
  <si>
    <t>AUC/HRST/G/003</t>
  </si>
  <si>
    <t>EU  AUSPIII (100%)</t>
  </si>
  <si>
    <t xml:space="preserve">Consultancy Service to Develop and Implement PRIDA communication plan :                                                      -  Recruit a compagny to produce videos                                                               -  Recuit a compagny  to design a  Logo                              -  Recruit  a compagny to  manage social media          accounts and Press Release </t>
  </si>
  <si>
    <t xml:space="preserve">Consultancy services to Prepare online and off-line content for Diplomats on Internet Governance / Cyber diplomacy  </t>
  </si>
  <si>
    <t>Consultancy services to develop online training contents for all stacjholders groups on Internet Governance</t>
  </si>
  <si>
    <t>Consultancy services to Develop an action plan for the sustainability of training on IG in AU Member States</t>
  </si>
  <si>
    <t>Consultancy services to design a dedicated programme that will support all Africa Island States (AIS) in developing renewable energy programmes</t>
  </si>
  <si>
    <t>AUC/IED/C/057</t>
  </si>
  <si>
    <t>AUC/IED/C/058</t>
  </si>
  <si>
    <t>AUC/IED/C/059</t>
  </si>
  <si>
    <t>Organize regional workshops for the for Mid-Term Review and PIDA PAP phase 2. - Conference package</t>
  </si>
  <si>
    <t>Consultancy for full implementation of SAP GRC - Governance Risk and Compliance, including capacitating SAP team</t>
  </si>
  <si>
    <t>Consultancy for developing and rollout of of collaboration tools (Intranet and Service management) including capacitating Applications Development team</t>
  </si>
  <si>
    <t>SAP Value Realization Project including Benchmarking with other Organization, Consultancy for SAP for Enhancement of SAP Open Text functionalities</t>
  </si>
  <si>
    <t>AUC/MIS/C/006</t>
  </si>
  <si>
    <t>PBWDBN06(100%)</t>
  </si>
  <si>
    <t>Purchase and Deployment of Unified Communication Solution</t>
  </si>
  <si>
    <t>PSCHIN03(60%) JFA-ICBC(40%)</t>
  </si>
  <si>
    <t xml:space="preserve">Purchase and installation of WIFI jammers and Fingerprint readers for sensistive areas </t>
  </si>
  <si>
    <t>AUC/MIS/G/018</t>
  </si>
  <si>
    <t xml:space="preserve">Extension of High density to AUCC Tower (19 floors) </t>
  </si>
  <si>
    <t>AUC/MIS/G/019</t>
  </si>
  <si>
    <t xml:space="preserve">Renovation of the existing rooms to accommodate a clinic and a cytology lab unit </t>
  </si>
  <si>
    <t>AUC/MSD/W/001</t>
  </si>
  <si>
    <t xml:space="preserve">MS(100) </t>
  </si>
  <si>
    <t>Consultancy Service - drafting of AUDA statutes and rules of procedure</t>
  </si>
  <si>
    <t>AUC/NCU/C/001</t>
  </si>
  <si>
    <t xml:space="preserve">Consultancy services for interpretation and translation for PRC SC on NEPAD working visit </t>
  </si>
  <si>
    <t>AUC/NCU/C/002</t>
  </si>
  <si>
    <t xml:space="preserve">Consultancy services for interpretation and translation for interdepartmental platform on NEPAD (Annual meeting of directors) </t>
  </si>
  <si>
    <t>AUC/NCU/C/003</t>
  </si>
  <si>
    <t xml:space="preserve">Consultancy services for orientation workshop </t>
  </si>
  <si>
    <t>AUC/NCU/C/004</t>
  </si>
  <si>
    <t>Conference package for Working visit of the PRC SC on NEPAD</t>
  </si>
  <si>
    <t>AUC/NCU/NC/001</t>
  </si>
  <si>
    <t xml:space="preserve">Hire of Translation Equipment for working visit of PRC SC on NEPAD </t>
  </si>
  <si>
    <t>AUC/NCU/NC/002</t>
  </si>
  <si>
    <t xml:space="preserve">Working visit of PRC SC on NEPAD - Transportation </t>
  </si>
  <si>
    <t>AUC/NCU/NC/003</t>
  </si>
  <si>
    <t>conference package for interdepartmental platform on NEPAD</t>
  </si>
  <si>
    <t>AUC/NCU/NC/004</t>
  </si>
  <si>
    <t>Hire of translation equipment for interdepartmental platform on NEPAD</t>
  </si>
  <si>
    <t>AUC/NCU/NC/005</t>
  </si>
  <si>
    <t>Interdepartmental platform on NEPAD - transportation</t>
  </si>
  <si>
    <t>AUC/NCU/NC/006</t>
  </si>
  <si>
    <t>Orientation workshop for SC on NEPAD - conference materials</t>
  </si>
  <si>
    <t>AUC/NCU/NC/007</t>
  </si>
  <si>
    <t>Orientation workshop - conference package</t>
  </si>
  <si>
    <t>AUC/NCU/NC/008</t>
  </si>
  <si>
    <t>Orientation workshop - hire of translation and interpretation equipment</t>
  </si>
  <si>
    <t>AUC/NCU/NC/009</t>
  </si>
  <si>
    <t>Orientation workshop - transportation</t>
  </si>
  <si>
    <t>AUC/NCU/NC/010</t>
  </si>
  <si>
    <t>NEPAD Steering Committee - transportation</t>
  </si>
  <si>
    <t>AUC/NCU/NC/011</t>
  </si>
  <si>
    <t xml:space="preserve">Briefings of AUC and PRC - Translation and interpretation services </t>
  </si>
  <si>
    <t>AUC/NCU/NC/012</t>
  </si>
  <si>
    <t>AUC/NCU/NC/013</t>
  </si>
  <si>
    <t>Heavy duty printer</t>
  </si>
  <si>
    <t>One Forensic Computer</t>
  </si>
  <si>
    <t>Consultancy service as an event coordinator</t>
  </si>
  <si>
    <t>AUC/AFMD/C/008</t>
  </si>
  <si>
    <t>AUC/PBFA/C/001</t>
  </si>
  <si>
    <t>AUC/PBFA/C/002</t>
  </si>
  <si>
    <t>AUC/PBFA/C/003</t>
  </si>
  <si>
    <t>AUC/PBFA/C/004</t>
  </si>
  <si>
    <t>AUC/PBFA/C/005</t>
  </si>
  <si>
    <t>AUC/PBFA/C/006</t>
  </si>
  <si>
    <t>Conduct annual IPSAS Review</t>
  </si>
  <si>
    <t xml:space="preserve">External Audit of World Bank - 27M </t>
  </si>
  <si>
    <t>AUC/PBFA/C/012</t>
  </si>
  <si>
    <t>WB</t>
  </si>
  <si>
    <t>External Audit AU JFA WGD</t>
  </si>
  <si>
    <t>AUC/PBFA/C/013</t>
  </si>
  <si>
    <t>JFA</t>
  </si>
  <si>
    <t>External Audit Australia Support WGD</t>
  </si>
  <si>
    <t>AUC/PBFA/C/014</t>
  </si>
  <si>
    <t>Australia</t>
  </si>
  <si>
    <t>External Audit Global Monitoring for Enviroment and Security</t>
  </si>
  <si>
    <t>AUC/PBFA/C/015</t>
  </si>
  <si>
    <t>GMES &amp; Africa</t>
  </si>
  <si>
    <r>
      <t xml:space="preserve">Purchase of Gift Items </t>
    </r>
    <r>
      <rPr>
        <sz val="11"/>
        <color rgb="FFFF0000"/>
        <rFont val="Arial"/>
        <family val="2"/>
      </rPr>
      <t/>
    </r>
  </si>
  <si>
    <t xml:space="preserve">Purchase of Name plates  </t>
  </si>
  <si>
    <t>AUC/PRO/G/005</t>
  </si>
  <si>
    <t xml:space="preserve">Purcase of Flags  </t>
  </si>
  <si>
    <t xml:space="preserve">Purcase of 24 Uniforms </t>
  </si>
  <si>
    <t>Hiring of a Framework Contract for External Audit for Financial Audits of AUC Programs</t>
  </si>
  <si>
    <t>IC/QCBS</t>
  </si>
  <si>
    <t>$   15,000.00 </t>
  </si>
  <si>
    <t>$3500,00</t>
  </si>
  <si>
    <t>$1400,00</t>
  </si>
  <si>
    <t>$3200,00</t>
  </si>
  <si>
    <t xml:space="preserve"> Procurement of External Translators, Interpreters, Accommodation, Conference package, Transport to Organize the annual review meeting on the progress made on delimitation, reaffirmation and demarcation exercises</t>
  </si>
  <si>
    <t xml:space="preserve"> Procurement of External Translators, Interpreters , Accommodation, Conference package, Transport to Commission a study of current border disputes showing efforts and mechanisms being used to resolve them</t>
  </si>
  <si>
    <t xml:space="preserve"> Procurement of External Translators, Interpreters , Accommodation, Conference package, Transport to Hold workshop to develop a template on strategies to sensitize border populations on the purpose of delimitation and demarcation exercises</t>
  </si>
  <si>
    <t xml:space="preserve"> Procurement of External Translators, Interpreters to Review and update AUBP publications and materials, Accomodation, Conference Package, Transport  </t>
  </si>
  <si>
    <t xml:space="preserve"> Procurement of External Translators, Interpreters , Accommodation, Conference Package, Transport to Strengthen capacities of decision-makers in border and maritime boundary issues – raise awareness and knowledge to inform the decision-making process</t>
  </si>
  <si>
    <t xml:space="preserve"> Procurement of External Translators, Interpreters to Organize the Africa Border Day, Accomodation, Conference Package, Transport  </t>
  </si>
  <si>
    <t>Catering service for annual AU-UN consultative meeting on prevention oand management of conflicts (desk-to-desk)</t>
  </si>
  <si>
    <t>Catering service for validation workshop to finalize the priorities and itervention logic of APSA IV</t>
  </si>
  <si>
    <t>PSD2006030r</t>
  </si>
  <si>
    <t>PSD2006030</t>
  </si>
  <si>
    <t>PSD2006031</t>
  </si>
  <si>
    <t>PSD2006034</t>
  </si>
  <si>
    <t>Ground transportation - Bus Coaster - when undertaken techical assessment missions to AULOS with Contributing Partners as and when necessary</t>
  </si>
  <si>
    <t>AUC/PSD/NC/204</t>
  </si>
  <si>
    <t>PSD2001031</t>
  </si>
  <si>
    <t>Conference facilities (Ground transportation - Bus Coaster, pause café, rental of conference hall) to convene two steering Committee meetings on Early response Mechanism(ERM), 25 participants, venue: Debrezeit (kuriftu)</t>
  </si>
  <si>
    <t>AUC/PSD/NC/205</t>
  </si>
  <si>
    <t>PSD2004043</t>
  </si>
  <si>
    <t>Ground transportation - Bus Coaster - when undertaking six monitoring visits to ERM implementation area, throughout the year</t>
  </si>
  <si>
    <t>AUC/PSD/NC/206</t>
  </si>
  <si>
    <t>PSD2004044</t>
  </si>
  <si>
    <t>Conference facilities (Ground transportation - Bus Coaster, pause café, rental of conference hall) to hold one workshop on ERM Modalities and Grant Agreement, 20 participants, venue: Nairobi, Kenya</t>
  </si>
  <si>
    <t>AUC/PSD/NC/207</t>
  </si>
  <si>
    <t>PSD2004045</t>
  </si>
  <si>
    <t>Conference facilities (Ground transportation - Bus Coaster, pause café, rental of conference hall) to hold one workshop on ERM Modalities and Grant Agreement, 20 participants, venue: Kuriftu, Debrezeit, Ethiopia</t>
  </si>
  <si>
    <t>AUC/PSD/NC/208</t>
  </si>
  <si>
    <t>Conference facilities (Ground transportation - Bus Coaster, stationary per person) to organize a meeting of Senior Officials of the AU and RECs/RMs/Steering Committee, 75 participants, venue: Zanzibar, Tanzania</t>
  </si>
  <si>
    <t>AUC/PSD/NC/209</t>
  </si>
  <si>
    <t>PSD2003011</t>
  </si>
  <si>
    <t xml:space="preserve">Ground transportation - Bus Coaster - when undertaking four monitoring missions to RECs/RMs on implementation of the APSA Support Programme (1/RECs/RMs/yr), 3 staff to Zambia, 3 staff to Botswana, 3 staff to Tanzania and 4 staff to Morocco. </t>
  </si>
  <si>
    <t>AUC/PSD/NC/210</t>
  </si>
  <si>
    <t>PSD2003013</t>
  </si>
  <si>
    <t>Ground transportation - Bus Coaster - and conference package per person when organizing the Annual Meeting of AUC Chairperson and Chief Executives of the RECs/RMs (preceded by Senior Officials meeting), 65 participants, Addis-Ababa, Ethiopia</t>
  </si>
  <si>
    <t>AUC/PSD/NC/211</t>
  </si>
  <si>
    <t>PSD2003015</t>
  </si>
  <si>
    <t>Undertake monitoring and evaluation (financial audit, administration and management) visits to AULOs, during the 3rd quarter: 3 persons to Abidjan (Ivory Coast) and 3 persons to Khartoum (Sudan) and during the 4th quarter: 4 persons to Bamako (Mali) and 2 persons to Kinshasa (DRC)</t>
  </si>
  <si>
    <t>AUC/PSD/NC/212</t>
  </si>
  <si>
    <t>PSD2001030</t>
  </si>
  <si>
    <t>Procurement of external Interpreters to Organize the Annual Meeting of AUC Chairperson and Chief Executives of the RECs/RMs (preceded by Senior Officials meeting)</t>
  </si>
  <si>
    <t>AUC/PSD/NC/213</t>
  </si>
  <si>
    <t>Request for translatros and interpreters for the technical JFAs steeering committee meeting for HQ and AULOs</t>
  </si>
  <si>
    <t>AUC/PSD/NC/214</t>
  </si>
  <si>
    <t>IC / QCBS</t>
  </si>
  <si>
    <t>Procurement of external Translators and Interpreters to convene a meeting with RECs/RMs to strenghten collaboration in Mediation efforts</t>
  </si>
  <si>
    <t>AUC/PSD/NC/215</t>
  </si>
  <si>
    <t>Procurement of external Translators and Interpreters to conduct a training session on designing, planning, deploying, managing and monitoring mediation intervetnions for AU member states, RECs/RMs and other partners</t>
  </si>
  <si>
    <t>AUC/PSD/NC/216</t>
  </si>
  <si>
    <t>AUC/PSD/NC/217</t>
  </si>
  <si>
    <t>Procurement of external Translators and Interpreters to Organise a "lessons learnt" Meetings for AU Special Envoys and Representatives (Mali and MISAHEL)</t>
  </si>
  <si>
    <t>AUC/PSD/NC/218</t>
  </si>
  <si>
    <t>Procurement of external Translators and Interpreters to Organise a "lessons learnt" Meetings for AU Special Envoys and Representatives (South Sudan)</t>
  </si>
  <si>
    <t>AUC/PSD/NC/219</t>
  </si>
  <si>
    <t xml:space="preserve">Procurement of external Translators and Interpreters to Provide support to RECs/RMs efforts to establish and operationalize mediation support units </t>
  </si>
  <si>
    <t>AUC/PSD/NC/220</t>
  </si>
  <si>
    <t xml:space="preserve">Procurement of external Translators and Interpreters to hold JCM Ministerial meeting to approve the Strategy for stabilization and rehabilitation of LRA affected areas </t>
  </si>
  <si>
    <t>AUC/PSD/NC/221</t>
  </si>
  <si>
    <t>Payment of accommodation and ground transportation to Panel of the Wise Annual Briefings to the the PSC</t>
  </si>
  <si>
    <t>AUC/PSD/NC/223</t>
  </si>
  <si>
    <t>PSD2002047</t>
  </si>
  <si>
    <t xml:space="preserve">AUBP-RECs Coordination Meeting, Interpreters, Accomodation, Conference Package, Transport </t>
  </si>
  <si>
    <t>AUC/PSD/NC/224</t>
  </si>
  <si>
    <t xml:space="preserve">Conduct mapping of existing cross border cooepration initatives for lessons learnt, Interpreters, Accomodation, Conference Package, Transport </t>
  </si>
  <si>
    <t>AUC/PSD/NC/225</t>
  </si>
  <si>
    <t>PSD2002035</t>
  </si>
  <si>
    <t>Conduct of Traning Implementation Workshop</t>
  </si>
  <si>
    <t>AUC/PSD/NC/226</t>
  </si>
  <si>
    <t>AUC/PSD/NC/227</t>
  </si>
  <si>
    <t>Preparation of Audio-Visual: APSA Orientation Video</t>
  </si>
  <si>
    <t>AUC/PSD/NC/228</t>
  </si>
  <si>
    <t>PSD2003002</t>
  </si>
  <si>
    <t>Subscription payment website hosting/marketing</t>
  </si>
  <si>
    <t>AUC/PSD/NC/229</t>
  </si>
  <si>
    <t>PSD2003010</t>
  </si>
  <si>
    <t>AUC/PSD/NC/230</t>
  </si>
  <si>
    <t>AUC/PSD/NC/231</t>
  </si>
  <si>
    <t>AUC/PSD/NC/232</t>
  </si>
  <si>
    <t>$   25,000.00 </t>
  </si>
  <si>
    <t>Procure, Publish and disseminate CEWS PR Materials</t>
  </si>
  <si>
    <t>PSD2003021</t>
  </si>
  <si>
    <t>PSD2007002</t>
  </si>
  <si>
    <t>Printing of the AU mapping study on SALW</t>
  </si>
  <si>
    <t>PSD2008001</t>
  </si>
  <si>
    <t>PSD2008002</t>
  </si>
  <si>
    <t>PSD2008005</t>
  </si>
  <si>
    <t xml:space="preserve">procurement and installation of shelves for the warehouse at the continental logistics base in douala, cameroon </t>
  </si>
  <si>
    <t>AUC/PSD/G/019</t>
  </si>
  <si>
    <t>PSD2004007, PSD2004006</t>
  </si>
  <si>
    <t>procurement of a tagging machine for tagging of the african union equipment at the continental logistics base in douala, cameron and field missions.</t>
  </si>
  <si>
    <t>AUC/PSD/G/020</t>
  </si>
  <si>
    <t>Production of PSD booklets, PSD Programme brochures, banners, desk Calendar and Agenda Notebook</t>
  </si>
  <si>
    <t>AUC/PSD/G/021</t>
  </si>
  <si>
    <t>PSD2003001</t>
  </si>
  <si>
    <t xml:space="preserve">consultants to  work on translating Developing and Implementing staff awareness program to enhance staff wellness </t>
  </si>
  <si>
    <t xml:space="preserve">Develop and conduct safety and  security training </t>
  </si>
  <si>
    <t xml:space="preserve"> 1/7/2/19</t>
  </si>
  <si>
    <t>partner</t>
  </si>
  <si>
    <t>Uniforms &amp; Accessories for Security Division</t>
  </si>
  <si>
    <t>AUC/SSSD/G/014</t>
  </si>
  <si>
    <t xml:space="preserve"> </t>
  </si>
  <si>
    <t>Security Services Outsoursing- AU Organs/Regional Offices</t>
  </si>
  <si>
    <t>AUC/SSSD/G/016</t>
  </si>
  <si>
    <t>Purchase and instalation of bollard at exit gate</t>
  </si>
  <si>
    <t>AUC/SSSD/G/017</t>
  </si>
  <si>
    <t>Information Techeology Material and Accessories</t>
  </si>
  <si>
    <t>Purchase of Turnkey workstation control Radio comunication system equipments</t>
  </si>
  <si>
    <t>AUC/SSSD/G/018</t>
  </si>
  <si>
    <t>Purchase and instalation of CCTV cameras to replace the non functional cameras as well us to expand its coverage and IT management system</t>
  </si>
  <si>
    <t>AUC/SSSD/G/019</t>
  </si>
  <si>
    <t>Purchase of accessaries (badge holders, printer ribbon, ID cards, Batteries etc…)</t>
  </si>
  <si>
    <t>AUC/SSSD/G/020</t>
  </si>
  <si>
    <t>LC and DC</t>
  </si>
  <si>
    <t>Upgrading LED light system of AU HQs</t>
  </si>
  <si>
    <t>Consultant - Booklet of AU Instrument and Decisions on GEWE</t>
  </si>
  <si>
    <t>Consultancy - Book on rewriting the African narravie (Historic African Women's booklet)</t>
  </si>
  <si>
    <t>AUC/WGDD/C/009</t>
  </si>
  <si>
    <t>Consultancy - Layout, design and printing of 3 booklets (Historic African Women, AU Instruments and Decision on GEWE and Enhanding the Performance of WGDD Policy Platforms)</t>
  </si>
  <si>
    <t>AUC/WGDD/C/010</t>
  </si>
  <si>
    <t>Senior Consultant - FAW Evaluation</t>
  </si>
  <si>
    <t>AUC/WGDD/C/011</t>
  </si>
  <si>
    <t>Consultant - Publish of GEWE reports</t>
  </si>
  <si>
    <t>AUC/WGDD/C/012</t>
  </si>
  <si>
    <t>Consultant - SDGEA report</t>
  </si>
  <si>
    <t>AUC/WGDD/C/013</t>
  </si>
  <si>
    <t>Consultant  -  Online reporting platform</t>
  </si>
  <si>
    <t>AUC/WGDD/C/014</t>
  </si>
  <si>
    <t>Maputo Protocol ratification advocacy and sensitization meetings</t>
  </si>
  <si>
    <t>Support for transformation of PAWO (conference package)</t>
  </si>
  <si>
    <t>WGDD Retreats (conference package)</t>
  </si>
  <si>
    <t>Steering committee meeting (conference package)</t>
  </si>
  <si>
    <t>Catering for international women day</t>
  </si>
  <si>
    <t>AUC/WGDD/NC/008</t>
  </si>
  <si>
    <t>5th STC on GEWE - Conference package Cote d'Ivoire/Malawi/Egypt)</t>
  </si>
  <si>
    <t>AUC/WGDD/NC/009</t>
  </si>
  <si>
    <t>Pan-African Women's day (Conference package - Egypt)</t>
  </si>
  <si>
    <t>AUC/WGDD/NC/010</t>
  </si>
  <si>
    <t>Validation of the Operational Plan of the GEWE Strategy (conference package for Addis Ababa)</t>
  </si>
  <si>
    <t>AUC/WGDD/NC/011</t>
  </si>
  <si>
    <t>African Consultation meeting on Beijing 25+ review (CSW) (Conference package Addis Ababa)</t>
  </si>
  <si>
    <t>AUC/WGDD/NC/012</t>
  </si>
  <si>
    <t>Africa Group and Preparations for the 2020 CSW64/Beijing + Review (Conference package New York)</t>
  </si>
  <si>
    <t>AUC/WGDD/NC/013</t>
  </si>
  <si>
    <t>16th day of activism (Conference package Addis Ababa)</t>
  </si>
  <si>
    <t>AUC/WGDD/NC/014</t>
  </si>
  <si>
    <t>IWD - Launch of GEWE strategy and Gender Parity Awards</t>
  </si>
  <si>
    <t>AUC/WGDD/NC/015</t>
  </si>
  <si>
    <t>Stationeries</t>
  </si>
  <si>
    <t>AUC/AUCIL/G/005</t>
  </si>
  <si>
    <t>GIZ/TA</t>
  </si>
  <si>
    <t>Bottled  Water and water jars</t>
  </si>
  <si>
    <t>Conference Package, local transport, interpretation  for validation workshop for General Comment on Article 27 of the Charter</t>
  </si>
  <si>
    <t>recruitmen tof C3IS consultants for MNJTF</t>
  </si>
  <si>
    <t>AUC/PSD/C/020</t>
  </si>
  <si>
    <t>Procurement of communication equipment for MNJTF C3IS project</t>
  </si>
  <si>
    <t>AUC/PSD/G/022</t>
  </si>
  <si>
    <t>Purchase of petroleum and other oil lubricant for MNJTF</t>
  </si>
  <si>
    <t>AUC/PSD/G/023</t>
  </si>
  <si>
    <t>Provide support for infrastructure development in RCCs - Sitting Area for Guests</t>
  </si>
  <si>
    <t>Provide support for infrastructure development in RCCs- Office Partitioning</t>
  </si>
  <si>
    <t>conference package and interpretation equipment for the regional workshop on data collection for he development of Africa biennial report in IGAD/EAC region.</t>
  </si>
  <si>
    <t>AUC/DREA/NC/088</t>
  </si>
  <si>
    <t xml:space="preserve">Supply, delivery and Installation of Converged Data Center, Network infrastructure and IT Equipment &amp; accessories and Training of Staff in AFRIPOL.  </t>
  </si>
  <si>
    <t>AUC/PSD/G/024</t>
  </si>
  <si>
    <t>consultancy service for report editor for the AU commission chairpersons's high representative for the AU-EU partnership</t>
  </si>
  <si>
    <t>AUC/BCP/C/011</t>
  </si>
  <si>
    <t>Consultancy service for expenditue verification exercise for ERM II</t>
  </si>
  <si>
    <t>AUC/PSD/C/021</t>
  </si>
  <si>
    <t>Hiring of consultant to development of AU-PSD best practices and lessons learned  manual on the implementation of the women peace and security agenda and gender mainstreaming within the APSA components</t>
  </si>
  <si>
    <t>AUC/PSD/C/022</t>
  </si>
  <si>
    <t>Publish and disseminate the AUC Policy on Sexual Exploitation and Abuse to Member States and other stakeholders: Recrutement of a external consultant to produce graphic design of the policies covers</t>
  </si>
  <si>
    <t>AUC/PSD/C/023</t>
  </si>
  <si>
    <t>PSD2005012</t>
  </si>
  <si>
    <t>Hiring of consultants for the elaboration of a Guideline on developing and implementing National Action Plans on UNSCR 1325 and subsequent resolutions( inception phase)</t>
  </si>
  <si>
    <t>AUC/PSD/C/024</t>
  </si>
  <si>
    <t>Hiring of consultant to support  the development of an operational guidance note on Gender and Post-Conflict reconstruction and development (with specific focus on PCNA</t>
  </si>
  <si>
    <t>AUC/PSD/C/025</t>
  </si>
  <si>
    <t>PSD2006048</t>
  </si>
  <si>
    <t>Hiring of 2  consultant for 5 days to conduct   training on mainstreaming the Women Peace and Security Normative Frameworks (e.g UNSCR 1325, 1820, 1888, 1889, 192, etc) for PSD staff</t>
  </si>
  <si>
    <t>AUC/PSD/C/026</t>
  </si>
  <si>
    <t>Support CSOs and Think Tanks participation at PSC annual celebration of UNSCR 1325 and reporting status of implementation as well as the open session on women and children in armed conflict</t>
  </si>
  <si>
    <t>PSD 2005016</t>
  </si>
  <si>
    <t>Conference facilities, ground transport Organize a field visit for PSD Gender Task Force (6 AU Staff) to like-minded institutions/organizations for experience and knowledge sharing on Women peace and security</t>
  </si>
  <si>
    <t>AUC/PSD/NC/233</t>
  </si>
  <si>
    <t>RFC</t>
  </si>
  <si>
    <t>PSD2005014</t>
  </si>
  <si>
    <t>Purchase of public information support services for the AU Post-conflict Reconstruction and Development, Cairo, Egypt</t>
  </si>
  <si>
    <t>AUC/PSD/NC/234</t>
  </si>
  <si>
    <t>Subscription for one year for the AU Post-conflict Reconstruction and Development, Cairo, Egypt - Internet Service Provider</t>
  </si>
  <si>
    <t>AUC/PSD/NC/235</t>
  </si>
  <si>
    <t>Subscription for one year for the AU Post-conflict Reconstruction and Development, Cairo, Egypt - VSAT services</t>
  </si>
  <si>
    <t>AUC/PSD/NC/236</t>
  </si>
  <si>
    <t xml:space="preserve">Subscription for one year for the AU Post-conflict Reconstruction and Development, Cairo, Egypt - Landline and Fax </t>
  </si>
  <si>
    <t>AUC/PSD/NC/237</t>
  </si>
  <si>
    <t>Insurance and maintenance costs for vehicles for AU Centre for Post-conflict Reconstruction and Development, Cairo, Egypt</t>
  </si>
  <si>
    <t>AUC/PSD/NC/238</t>
  </si>
  <si>
    <t>Purchase of vehicles for the AU Centre for Post-conflict Reconstruction and Development, Cairo, Egypt</t>
  </si>
  <si>
    <t>AUC/PSD/G/025</t>
  </si>
  <si>
    <t>AUC/PSD/G/026</t>
  </si>
  <si>
    <t>Purchase of office supplies and consummables for the AU Centre for Post-conflict Reconstruction and Development, Cairo, Egypt</t>
  </si>
  <si>
    <t>AUC/PSD/G/027</t>
  </si>
  <si>
    <t>Purchase of office furniture, safe, coat hangers, fire extinguisher, water dispensers, refrigerators, microwaves, kitchen cutlery and crockery at the AU Centre for Post-conflict Reconstruction and Development, Cairo, Egypt</t>
  </si>
  <si>
    <t>AUC/PSD/G/028</t>
  </si>
  <si>
    <t>Purchase of computers (desktop and laptops), multifunction printers, projector &amp; screen, telephone exchange system and IP phones at the AU Centre for Post-conflict Reconstruction and Development, Cairo, Egypt</t>
  </si>
  <si>
    <t>AUC/PSD/G/029</t>
  </si>
  <si>
    <t>Purchase of office generator/uninterrupted power supply for  the AU Centre for Post-conflict Reconstruction and Development, Cairo, Egypt</t>
  </si>
  <si>
    <t>AUC/PSD/G/030</t>
  </si>
  <si>
    <t>Purchase of airconditioning for the AU Centre for Post-conflict Reconstruction and Development, Cairo, Egypt</t>
  </si>
  <si>
    <t>AUC/PSD/G/031</t>
  </si>
  <si>
    <t>Purchase of satellite phones for the AU Centre for Post-conflict Reconstruction and Development, Cairo, Egypt</t>
  </si>
  <si>
    <t>AUC/PSD/G/032</t>
  </si>
  <si>
    <t>Purchase of video conference facilities for the AU Post-conflict Reconstruction and Development, Cairo, Egypt</t>
  </si>
  <si>
    <t>AUC/PSD/G/033</t>
  </si>
  <si>
    <t>Installation of LAN and WAN - Network switch, router, hardware firewall, bridge network, mounting equipment for the AU Post-conflict Reconstruction and Development, Cairo, Egypt</t>
  </si>
  <si>
    <t>AUC/PSD/G/034</t>
  </si>
  <si>
    <t>Purchase of sanitory, cleaning, janitorial and waste disposal services for the AU Centre for Post-conflict Reconstruction and Development, Cairo, Egypt</t>
  </si>
  <si>
    <t>AUC/PSD/G/035</t>
  </si>
  <si>
    <t>Purchase of printing services for the AU Post-conflict Reconstruction and Development, Cairo, Egypt</t>
  </si>
  <si>
    <t>AUC/PSD/G/036</t>
  </si>
  <si>
    <t>Purchase of newspaper and DSTV/Canalsat installation and subscription for the AU Post-conflict Reconstruction and Development, Cairo, Egypt</t>
  </si>
  <si>
    <t>AUC/PSD/G/037</t>
  </si>
  <si>
    <t>Satellite phone prepaid simcard</t>
  </si>
  <si>
    <t>AUC/PSD/G/038</t>
  </si>
  <si>
    <t>Purchase of solar power, installation and maintenance costsfor the AU Post-conflict Reconstruction and Development, Cairo, Egypt</t>
  </si>
  <si>
    <t>AUC/PSD/G/039</t>
  </si>
  <si>
    <t xml:space="preserve">Minor works, repairs and office partitioning at the AU Centre for Post-conflict Reconstruction and Development, Cairo, Egypt
</t>
  </si>
  <si>
    <t>AUC/PSD/W/003</t>
  </si>
  <si>
    <t>Approved Amount (USD)</t>
  </si>
  <si>
    <t>Revised  Amount (USD)</t>
  </si>
  <si>
    <t>Increase %</t>
  </si>
  <si>
    <t>Kick of meeting of experts from member states  on recruitment-Tea break,accomodation</t>
  </si>
  <si>
    <t>AUC/AHRM/NC/046</t>
  </si>
  <si>
    <t xml:space="preserve">Procurement of promotional items Promotional items </t>
  </si>
  <si>
    <t>Provision of training service on renewabale energy capacity building programe</t>
  </si>
  <si>
    <t>Italian fund</t>
  </si>
  <si>
    <t>AUC/IED/C/060</t>
  </si>
  <si>
    <t>Consultancy services-External Audit on Geotermal Risk Mitigataion Facility(GRMF</t>
  </si>
  <si>
    <t>AUC/IED/C/061</t>
  </si>
  <si>
    <t>KFW</t>
  </si>
  <si>
    <t>Consultancy Services for the Enterprise Africa Network (EAN)-Preliminary Phase - Mobilization of Resources.</t>
  </si>
  <si>
    <t>Consultancy Services for the Enterprise Africa Network (EAN)-Preliminary Phase - Preparation of Partnership Agreements.</t>
  </si>
  <si>
    <t>Undertake a Situational Analysis of Digital Trade and Digital Economy in Africa</t>
  </si>
  <si>
    <t>AUC/TID/C/029</t>
  </si>
  <si>
    <t>AUC/TID/C/030</t>
  </si>
  <si>
    <t>AUC/TID/C/031</t>
  </si>
  <si>
    <t>FBS</t>
  </si>
  <si>
    <t xml:space="preserve">                                                                                                                                                                                                                                                                                                                                                                                                                                                                                                                                                                                                                                                                                                                                                                                                                                                                                                                                                                                                                                                                                                                                                                                                                                                                                                                                                                                                                                                                                                                                                                                                                                                                                                                                                                                                                                                                                                                                                                                                                                                                                                                                                                                                                                                                                                                                                                                                                                                                                                                                                                                                                                                                                                                                                                                                                                                                                                                                                                                                                                                                                                                                                                                                                                                                                                                                                                                                                                                                                                                                                                                                                                                                                                                                                                                                                                                                                                                                                                                                                                                                                                                                                                                                                                                                                                                                                                                                                                                                                                                                                                                                                                                                                                                                                                                                                                                                                                                                                                                                                                                                                                                                                                                                                                                                                                                                                                                                                                                                                                                                                                                                                                                                                                                                                                                                                                                                                                                                                                                                                                                                                                                                                                                                                                                                                                                                                                                                                                                                                                                                                                                                                                                                                                                                                                                                                                                                                                                                                                                                                                                                                                                                                                                                                                                                                                                                                                                                                                                                                                                                                                                                                                                                                                                                                                                                                                                                                                                                                                                                                                                                                                                                                                                                                                                                                                                                                                                                                                                                                                                                                                                                                                                                                                                                                                                                                                                                                                                                                                                                                                                                                                                                                                                                                                                                                                                                                                                                                                                                                                                                                                                                                                                                                                                                                                                                                                                                                                                                                                                                                                                                                                                                                                                                                                                                                                                                                                                                                                                                                                                                                                                                                                                                                                                                                                                                                                                                                                                                                                                                                                                                                                                                                                                                                                                                                                                                                                                                                                                                                                                                                                                                                                                                                                                                                                                                                                                                                                                                                                                                                                                                                                                                                                                                                                                                                                                                                                                                                                                                                                                                                                                                                                                                                                                                                                                                                                                                                                                                                                                                                                                                                                                                                                                                                                                                                                                                                                                                                                                                                                                                                                                                                                                                                                                                                                                                                                                                                                                                                                                                                                                                                                                                                                                                                                                                                                                                                                                                                                                                                                                                        </t>
  </si>
  <si>
    <t xml:space="preserve">Junior Multimedia onsultant for capcity building prject </t>
  </si>
  <si>
    <t>AUC/AHRM/C/025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</si>
</sst>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quot;$&quot;* #,##0.00_);_(&quot;$&quot;* \(#,##0.00\);_(&quot;$&quot;* &quot;-&quot;??_);_(@_)"/>
    <numFmt numFmtId="166" formatCode="_(* #,##0.00_);_(* \(#,##0.00\);_(* &quot;-&quot;??_);_(@_)"/>
    <numFmt numFmtId="167" formatCode="yyyy/mm/dd"/>
    <numFmt numFmtId="168" formatCode="[$-409]d\-mmm\-yy;@"/>
    <numFmt numFmtId="169" formatCode="[$-409]d\-mmm\-yyyy;@"/>
    <numFmt numFmtId="170" formatCode="_(* #,##0_);_(* \(#,##0\);_(* &quot;-&quot;??_);_(@_)"/>
    <numFmt numFmtId="171" formatCode="_-[$$-409]* #,##0.00_ ;_-[$$-409]* \-#,##0.00\ ;_-[$$-409]* &quot;-&quot;??_ ;_-@_ "/>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name val="Arial"/>
      <family val="2"/>
    </font>
    <font>
      <sz val="10"/>
      <name val="Arial"/>
      <family val="2"/>
    </font>
    <font>
      <sz val="11"/>
      <color theme="1"/>
      <name val="Arial"/>
      <family val="2"/>
    </font>
    <font>
      <sz val="12"/>
      <name val="Arial"/>
      <family val="2"/>
    </font>
    <font>
      <b/>
      <sz val="12"/>
      <color theme="0"/>
      <name val="Arial"/>
      <family val="2"/>
    </font>
    <font>
      <sz val="12"/>
      <color theme="1"/>
      <name val="Arial"/>
      <family val="2"/>
    </font>
    <font>
      <b/>
      <sz val="12"/>
      <name val="Arial"/>
      <family val="2"/>
    </font>
    <font>
      <b/>
      <sz val="12"/>
      <color theme="1"/>
      <name val="Arial"/>
      <family val="2"/>
    </font>
    <font>
      <b/>
      <sz val="11"/>
      <color theme="0"/>
      <name val="Arial"/>
      <family val="2"/>
    </font>
    <font>
      <b/>
      <u/>
      <sz val="11"/>
      <color indexed="9"/>
      <name val="Arial"/>
      <family val="2"/>
    </font>
    <font>
      <b/>
      <sz val="11"/>
      <color indexed="9"/>
      <name val="Arial"/>
      <family val="2"/>
    </font>
    <font>
      <b/>
      <u/>
      <sz val="11"/>
      <color theme="0"/>
      <name val="Arial"/>
      <family val="2"/>
    </font>
    <font>
      <b/>
      <u/>
      <sz val="10"/>
      <color indexed="9"/>
      <name val="Arial"/>
      <family val="2"/>
    </font>
    <font>
      <b/>
      <sz val="10"/>
      <color indexed="9"/>
      <name val="Arial"/>
      <family val="2"/>
    </font>
    <font>
      <b/>
      <sz val="9"/>
      <color indexed="9"/>
      <name val="Arial"/>
      <family val="2"/>
    </font>
    <font>
      <b/>
      <u/>
      <sz val="10"/>
      <color theme="0"/>
      <name val="Arial"/>
      <family val="2"/>
    </font>
    <font>
      <sz val="11"/>
      <name val="Calibri"/>
      <family val="2"/>
      <scheme val="minor"/>
    </font>
    <font>
      <sz val="12"/>
      <color theme="1"/>
      <name val="Bookman Old Style"/>
      <family val="1"/>
    </font>
    <font>
      <sz val="12"/>
      <color indexed="8"/>
      <name val="Arial"/>
      <family val="2"/>
    </font>
    <font>
      <sz val="12"/>
      <color rgb="FF333333"/>
      <name val="Arial"/>
      <family val="2"/>
    </font>
    <font>
      <sz val="11"/>
      <name val="Calibri"/>
      <family val="2"/>
    </font>
    <font>
      <sz val="11"/>
      <color rgb="FFFF0000"/>
      <name val="Arial"/>
      <family val="2"/>
    </font>
    <font>
      <sz val="12"/>
      <name val="Calibri"/>
      <family val="2"/>
      <scheme val="minor"/>
    </font>
    <font>
      <sz val="11"/>
      <color indexed="8"/>
      <name val="Calibri"/>
      <family val="2"/>
    </font>
    <font>
      <b/>
      <sz val="18"/>
      <color theme="1"/>
      <name val="Arial"/>
      <family val="2"/>
    </font>
    <font>
      <b/>
      <sz val="13"/>
      <name val="Arial"/>
      <family val="2"/>
    </font>
    <font>
      <sz val="12"/>
      <color rgb="FFFF0000"/>
      <name val="Calibri"/>
      <family val="2"/>
      <scheme val="minor"/>
    </font>
    <font>
      <sz val="11"/>
      <color rgb="FF000000"/>
      <name val="Arial"/>
      <family val="2"/>
    </font>
    <font>
      <b/>
      <sz val="11"/>
      <color rgb="FF333333"/>
      <name val="Calibri"/>
      <family val="2"/>
      <scheme val="minor"/>
    </font>
    <font>
      <sz val="12"/>
      <color rgb="FF00B050"/>
      <name val="Arial"/>
      <family val="2"/>
    </font>
    <font>
      <sz val="12"/>
      <color rgb="FF000000"/>
      <name val="Arial"/>
      <family val="2"/>
    </font>
    <font>
      <sz val="14"/>
      <color theme="1"/>
      <name val="Calibri"/>
      <family val="2"/>
      <scheme val="minor"/>
    </font>
    <font>
      <sz val="12"/>
      <color rgb="FF000000"/>
      <name val="Calibri"/>
      <family val="2"/>
      <scheme val="minor"/>
    </font>
    <font>
      <sz val="12"/>
      <color theme="1" tint="4.9989318521683403E-2"/>
      <name val="Arial"/>
      <family val="2"/>
    </font>
  </fonts>
  <fills count="13">
    <fill>
      <patternFill patternType="none"/>
    </fill>
    <fill>
      <patternFill patternType="gray125"/>
    </fill>
    <fill>
      <patternFill patternType="solid">
        <fgColor theme="8" tint="-0.249977111117893"/>
        <bgColor theme="4" tint="0.79998168889431442"/>
      </patternFill>
    </fill>
    <fill>
      <patternFill patternType="solid">
        <fgColor theme="6" tint="-0.249977111117893"/>
        <bgColor theme="4" tint="0.79998168889431442"/>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indexed="64"/>
      </right>
      <top style="thin">
        <color indexed="64"/>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style="medium">
        <color indexed="64"/>
      </left>
      <right style="medium">
        <color indexed="64"/>
      </right>
      <top/>
      <bottom style="medium">
        <color indexed="64"/>
      </bottom>
      <diagonal/>
    </border>
  </borders>
  <cellStyleXfs count="12">
    <xf numFmtId="0" fontId="0" fillId="0" borderId="0"/>
    <xf numFmtId="9" fontId="5" fillId="0" borderId="0" applyFont="0" applyFill="0" applyBorder="0" applyAlignment="0" applyProtection="0"/>
    <xf numFmtId="0" fontId="7" fillId="0" borderId="0"/>
    <xf numFmtId="165" fontId="7" fillId="0" borderId="0" applyFont="0" applyFill="0" applyBorder="0" applyAlignment="0" applyProtection="0"/>
    <xf numFmtId="166" fontId="5" fillId="0" borderId="0" applyFont="0" applyFill="0" applyBorder="0" applyAlignment="0" applyProtection="0"/>
    <xf numFmtId="169" fontId="7" fillId="0" borderId="0"/>
    <xf numFmtId="0" fontId="26" fillId="0" borderId="0"/>
    <xf numFmtId="166" fontId="4" fillId="0" borderId="0" applyFont="0" applyFill="0" applyBorder="0" applyAlignment="0" applyProtection="0"/>
    <xf numFmtId="165" fontId="5" fillId="0" borderId="0" applyFont="0" applyFill="0" applyBorder="0" applyAlignment="0" applyProtection="0"/>
    <xf numFmtId="0" fontId="3" fillId="0" borderId="0"/>
    <xf numFmtId="166" fontId="29" fillId="0" borderId="0" applyFont="0" applyFill="0" applyBorder="0" applyAlignment="0" applyProtection="0"/>
    <xf numFmtId="0" fontId="7" fillId="0" borderId="0"/>
  </cellStyleXfs>
  <cellXfs count="564">
    <xf numFmtId="0" fontId="0" fillId="0" borderId="0" xfId="0"/>
    <xf numFmtId="0" fontId="6" fillId="0" borderId="0" xfId="0" applyFont="1" applyAlignment="1">
      <alignment vertical="center" wrapText="1"/>
    </xf>
    <xf numFmtId="0" fontId="6" fillId="0" borderId="0" xfId="0" applyFont="1" applyBorder="1" applyAlignment="1">
      <alignment vertical="center" wrapText="1"/>
    </xf>
    <xf numFmtId="0" fontId="8" fillId="0" borderId="2" xfId="0" applyFont="1" applyBorder="1" applyAlignment="1">
      <alignment vertical="center" wrapText="1"/>
    </xf>
    <xf numFmtId="49" fontId="8" fillId="0" borderId="1" xfId="0" applyNumberFormat="1" applyFont="1" applyBorder="1" applyAlignment="1" applyProtection="1">
      <alignment vertical="center" wrapText="1"/>
      <protection locked="0"/>
    </xf>
    <xf numFmtId="0" fontId="6"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1" fontId="6" fillId="0" borderId="1" xfId="1" applyNumberFormat="1" applyFont="1" applyBorder="1" applyAlignment="1" applyProtection="1">
      <alignment horizontal="center" vertical="center" wrapText="1"/>
      <protection locked="0"/>
    </xf>
    <xf numFmtId="0" fontId="9" fillId="0" borderId="0" xfId="2" applyFont="1"/>
    <xf numFmtId="49" fontId="10" fillId="2" borderId="4" xfId="2" applyNumberFormat="1" applyFont="1" applyFill="1" applyBorder="1" applyAlignment="1" applyProtection="1">
      <alignment horizontal="center" vertical="top" wrapText="1"/>
    </xf>
    <xf numFmtId="49" fontId="10" fillId="2" borderId="5" xfId="2" applyNumberFormat="1" applyFont="1" applyFill="1" applyBorder="1" applyAlignment="1" applyProtection="1">
      <alignment horizontal="center" vertical="top" wrapText="1"/>
    </xf>
    <xf numFmtId="0" fontId="9" fillId="0" borderId="0" xfId="2" applyFont="1" applyProtection="1"/>
    <xf numFmtId="0" fontId="9" fillId="0" borderId="0" xfId="2" applyFont="1" applyAlignment="1" applyProtection="1">
      <alignment vertical="center"/>
    </xf>
    <xf numFmtId="49" fontId="11" fillId="0" borderId="0" xfId="2" applyNumberFormat="1" applyFont="1" applyFill="1" applyBorder="1" applyProtection="1"/>
    <xf numFmtId="49" fontId="9" fillId="0" borderId="0" xfId="2" applyNumberFormat="1" applyFont="1" applyProtection="1"/>
    <xf numFmtId="0" fontId="12" fillId="0" borderId="0" xfId="2" applyFont="1" applyAlignment="1" applyProtection="1">
      <alignment horizontal="center" vertical="center"/>
    </xf>
    <xf numFmtId="0" fontId="9" fillId="0" borderId="0" xfId="2" applyFont="1" applyAlignment="1" applyProtection="1">
      <alignment horizontal="center" vertical="center"/>
    </xf>
    <xf numFmtId="0" fontId="12" fillId="0" borderId="0" xfId="2" applyFont="1" applyAlignment="1" applyProtection="1">
      <alignment horizontal="center"/>
    </xf>
    <xf numFmtId="167" fontId="9" fillId="0" borderId="0" xfId="3" applyNumberFormat="1" applyFont="1" applyProtection="1"/>
    <xf numFmtId="0" fontId="9" fillId="0" borderId="0" xfId="2" applyFont="1" applyAlignment="1" applyProtection="1"/>
    <xf numFmtId="49" fontId="11" fillId="0" borderId="0" xfId="2" applyNumberFormat="1" applyFont="1" applyFill="1" applyBorder="1" applyAlignment="1" applyProtection="1"/>
    <xf numFmtId="49" fontId="9" fillId="0" borderId="0" xfId="2" applyNumberFormat="1" applyFont="1" applyAlignment="1" applyProtection="1">
      <alignment horizontal="center" vertical="center"/>
    </xf>
    <xf numFmtId="0" fontId="9" fillId="0" borderId="0" xfId="2" applyFont="1" applyAlignment="1">
      <alignment horizontal="center" vertical="center"/>
    </xf>
    <xf numFmtId="49" fontId="13" fillId="0" borderId="0" xfId="2" applyNumberFormat="1" applyFont="1" applyFill="1" applyAlignment="1" applyProtection="1">
      <alignment horizontal="center"/>
    </xf>
    <xf numFmtId="0" fontId="9" fillId="0" borderId="0" xfId="2" applyFont="1" applyBorder="1" applyAlignment="1" applyProtection="1">
      <alignment vertical="center"/>
    </xf>
    <xf numFmtId="0" fontId="9" fillId="0" borderId="0" xfId="2" applyFont="1" applyAlignment="1">
      <alignment vertical="center"/>
    </xf>
    <xf numFmtId="49" fontId="10" fillId="3" borderId="4" xfId="2" applyNumberFormat="1" applyFont="1" applyFill="1" applyBorder="1" applyAlignment="1" applyProtection="1">
      <alignment horizontal="center" vertical="top" wrapText="1"/>
    </xf>
    <xf numFmtId="49" fontId="10" fillId="3" borderId="4" xfId="2" applyNumberFormat="1" applyFont="1" applyFill="1" applyBorder="1" applyAlignment="1" applyProtection="1">
      <alignment horizontal="center" vertical="center" wrapText="1"/>
    </xf>
    <xf numFmtId="49" fontId="6" fillId="0" borderId="2" xfId="0" applyNumberFormat="1" applyFont="1" applyBorder="1" applyAlignment="1" applyProtection="1">
      <alignment horizontal="center" vertical="center" wrapText="1"/>
      <protection locked="0"/>
    </xf>
    <xf numFmtId="0" fontId="9" fillId="4" borderId="0" xfId="2" applyFont="1" applyFill="1"/>
    <xf numFmtId="0" fontId="9" fillId="4" borderId="0" xfId="2" applyFont="1" applyFill="1" applyAlignment="1">
      <alignment horizontal="center" vertical="center"/>
    </xf>
    <xf numFmtId="0" fontId="9" fillId="4" borderId="0" xfId="2" applyFont="1" applyFill="1" applyProtection="1"/>
    <xf numFmtId="49" fontId="9" fillId="4" borderId="0" xfId="2" applyNumberFormat="1" applyFont="1" applyFill="1" applyProtection="1"/>
    <xf numFmtId="49" fontId="9" fillId="4" borderId="0" xfId="2" applyNumberFormat="1" applyFont="1" applyFill="1" applyAlignment="1" applyProtection="1">
      <alignment horizontal="center" vertical="center"/>
    </xf>
    <xf numFmtId="0" fontId="9" fillId="4" borderId="0" xfId="2" applyFont="1" applyFill="1" applyBorder="1" applyAlignment="1" applyProtection="1">
      <alignment vertical="center"/>
    </xf>
    <xf numFmtId="49" fontId="11" fillId="4" borderId="0" xfId="2" applyNumberFormat="1" applyFont="1" applyFill="1" applyProtection="1"/>
    <xf numFmtId="0" fontId="9" fillId="4" borderId="0" xfId="2" applyFont="1" applyFill="1" applyAlignment="1" applyProtection="1">
      <alignment vertical="center"/>
    </xf>
    <xf numFmtId="168" fontId="8" fillId="0" borderId="2" xfId="0" applyNumberFormat="1" applyFont="1" applyBorder="1" applyAlignment="1">
      <alignment horizontal="center" vertical="center" wrapText="1"/>
    </xf>
    <xf numFmtId="1" fontId="6" fillId="0" borderId="2" xfId="1" applyNumberFormat="1" applyFont="1" applyBorder="1" applyAlignment="1" applyProtection="1">
      <alignment horizontal="center" vertical="center" wrapText="1"/>
      <protection locked="0"/>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14" fillId="4" borderId="1" xfId="0" applyNumberFormat="1" applyFont="1" applyFill="1" applyBorder="1" applyAlignment="1" applyProtection="1">
      <alignment vertical="center" wrapText="1"/>
      <protection locked="0"/>
    </xf>
    <xf numFmtId="49" fontId="8" fillId="0" borderId="2" xfId="0" applyNumberFormat="1" applyFont="1" applyBorder="1" applyAlignment="1" applyProtection="1">
      <alignment vertical="center" wrapText="1"/>
      <protection locked="0"/>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6" fillId="4" borderId="0" xfId="0" applyFont="1" applyFill="1" applyBorder="1" applyAlignment="1">
      <alignment vertical="center" wrapText="1"/>
    </xf>
    <xf numFmtId="0" fontId="8" fillId="0" borderId="1" xfId="0" applyFont="1" applyBorder="1" applyAlignment="1">
      <alignment vertical="center" wrapText="1"/>
    </xf>
    <xf numFmtId="0" fontId="6" fillId="0" borderId="3" xfId="0" applyFont="1" applyBorder="1" applyAlignment="1">
      <alignment horizontal="center" vertical="center" wrapText="1"/>
    </xf>
    <xf numFmtId="168" fontId="8" fillId="0" borderId="1" xfId="0" applyNumberFormat="1" applyFont="1" applyBorder="1" applyAlignment="1">
      <alignment horizontal="center" vertical="center" wrapText="1"/>
    </xf>
    <xf numFmtId="49" fontId="15" fillId="3" borderId="3"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8" fillId="0" borderId="1" xfId="0" applyFont="1" applyBorder="1" applyAlignment="1">
      <alignment wrapText="1"/>
    </xf>
    <xf numFmtId="0" fontId="8" fillId="0" borderId="1" xfId="0" applyFont="1" applyFill="1" applyBorder="1" applyAlignment="1">
      <alignment horizontal="center" vertical="center" wrapText="1"/>
    </xf>
    <xf numFmtId="49" fontId="8" fillId="6" borderId="2" xfId="0" applyNumberFormat="1" applyFont="1" applyFill="1" applyBorder="1" applyAlignment="1" applyProtection="1">
      <alignment vertical="center" wrapText="1"/>
      <protection locked="0"/>
    </xf>
    <xf numFmtId="0" fontId="8" fillId="6" borderId="2" xfId="0" applyFont="1" applyFill="1" applyBorder="1" applyAlignment="1">
      <alignment horizontal="center" vertical="center" wrapText="1"/>
    </xf>
    <xf numFmtId="49" fontId="8" fillId="6" borderId="2" xfId="0" applyNumberFormat="1" applyFont="1" applyFill="1" applyBorder="1" applyAlignment="1" applyProtection="1">
      <alignment horizontal="center" vertical="center" wrapText="1"/>
      <protection locked="0"/>
    </xf>
    <xf numFmtId="15" fontId="6" fillId="0" borderId="1" xfId="0" applyNumberFormat="1" applyFont="1" applyBorder="1" applyAlignment="1">
      <alignment horizontal="center" vertical="center" wrapText="1"/>
    </xf>
    <xf numFmtId="0" fontId="8" fillId="0" borderId="0" xfId="0" applyFont="1" applyBorder="1" applyAlignment="1">
      <alignment vertical="center" wrapText="1"/>
    </xf>
    <xf numFmtId="168" fontId="8" fillId="0" borderId="0" xfId="0" applyNumberFormat="1" applyFont="1" applyBorder="1" applyAlignment="1">
      <alignment horizontal="center" vertical="center" wrapText="1"/>
    </xf>
    <xf numFmtId="0" fontId="7" fillId="4" borderId="0" xfId="0" applyFont="1" applyFill="1" applyAlignment="1">
      <alignment vertical="center" wrapText="1"/>
    </xf>
    <xf numFmtId="0" fontId="7" fillId="0" borderId="0" xfId="0" applyFont="1" applyAlignment="1">
      <alignment vertical="center" wrapText="1"/>
    </xf>
    <xf numFmtId="49" fontId="18"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49" fontId="19" fillId="3" borderId="3" xfId="0" applyNumberFormat="1" applyFont="1" applyFill="1" applyBorder="1" applyAlignment="1">
      <alignment horizontal="center" vertical="center" wrapText="1"/>
    </xf>
    <xf numFmtId="49" fontId="21" fillId="3" borderId="3" xfId="0" applyNumberFormat="1" applyFont="1" applyFill="1" applyBorder="1" applyAlignment="1">
      <alignment horizontal="center" vertical="center" wrapText="1"/>
    </xf>
    <xf numFmtId="49" fontId="22" fillId="0" borderId="2" xfId="0" applyNumberFormat="1" applyFont="1" applyBorder="1" applyAlignment="1" applyProtection="1">
      <alignment horizontal="center" vertical="center" wrapText="1"/>
      <protection locked="0"/>
    </xf>
    <xf numFmtId="49" fontId="22" fillId="0" borderId="1" xfId="0" applyNumberFormat="1" applyFont="1" applyBorder="1" applyAlignment="1" applyProtection="1">
      <alignment horizontal="center" vertical="center" wrapText="1"/>
      <protection locked="0"/>
    </xf>
    <xf numFmtId="1" fontId="22" fillId="0" borderId="1" xfId="1" applyNumberFormat="1" applyFont="1" applyBorder="1" applyAlignment="1" applyProtection="1">
      <alignment horizontal="center" vertical="center" wrapText="1"/>
      <protection locked="0"/>
    </xf>
    <xf numFmtId="0" fontId="8" fillId="0" borderId="10" xfId="0" applyFont="1" applyBorder="1" applyAlignment="1">
      <alignment horizontal="center" vertical="center" wrapText="1"/>
    </xf>
    <xf numFmtId="168" fontId="8" fillId="0" borderId="10" xfId="0" applyNumberFormat="1" applyFont="1" applyBorder="1" applyAlignment="1">
      <alignment horizontal="center" vertical="center" wrapText="1"/>
    </xf>
    <xf numFmtId="1" fontId="6" fillId="0" borderId="0" xfId="1" applyNumberFormat="1" applyFont="1" applyBorder="1" applyAlignment="1" applyProtection="1">
      <alignment horizontal="center" vertical="center" wrapText="1"/>
      <protection locked="0"/>
    </xf>
    <xf numFmtId="0" fontId="9" fillId="0" borderId="0" xfId="0" applyFont="1" applyBorder="1" applyAlignment="1">
      <alignment vertical="center" wrapText="1"/>
    </xf>
    <xf numFmtId="0" fontId="11" fillId="0" borderId="2" xfId="0" applyFont="1" applyBorder="1" applyAlignment="1">
      <alignment horizontal="center" vertical="center" wrapText="1"/>
    </xf>
    <xf numFmtId="49" fontId="9" fillId="0" borderId="2" xfId="0" applyNumberFormat="1" applyFont="1" applyBorder="1" applyAlignment="1" applyProtection="1">
      <alignment horizontal="center" vertical="center" wrapText="1"/>
      <protection locked="0"/>
    </xf>
    <xf numFmtId="1" fontId="9" fillId="0" borderId="2" xfId="1" applyNumberFormat="1" applyFont="1" applyBorder="1" applyAlignment="1" applyProtection="1">
      <alignment horizontal="center" vertical="center" wrapText="1"/>
      <protection locked="0"/>
    </xf>
    <xf numFmtId="169" fontId="8" fillId="0" borderId="2" xfId="0" applyNumberFormat="1" applyFont="1" applyBorder="1" applyAlignment="1">
      <alignment horizontal="center" vertical="center" wrapText="1"/>
    </xf>
    <xf numFmtId="169" fontId="6" fillId="0" borderId="0" xfId="0" applyNumberFormat="1" applyFont="1" applyAlignment="1">
      <alignment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9" fillId="0" borderId="1" xfId="0" applyNumberFormat="1" applyFont="1" applyBorder="1" applyAlignment="1" applyProtection="1">
      <alignment horizontal="center" vertical="center" wrapText="1"/>
      <protection locked="0"/>
    </xf>
    <xf numFmtId="49" fontId="9" fillId="6" borderId="1" xfId="0" applyNumberFormat="1" applyFont="1" applyFill="1" applyBorder="1" applyAlignment="1" applyProtection="1">
      <alignment horizontal="center" vertical="center" wrapText="1"/>
      <protection locked="0"/>
    </xf>
    <xf numFmtId="49" fontId="11" fillId="0" borderId="9" xfId="0" applyNumberFormat="1" applyFont="1" applyBorder="1" applyAlignment="1" applyProtection="1">
      <alignment vertical="center" wrapText="1"/>
      <protection locked="0"/>
    </xf>
    <xf numFmtId="1" fontId="9" fillId="0" borderId="1" xfId="1"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vertical="center" wrapText="1"/>
      <protection locked="0"/>
    </xf>
    <xf numFmtId="49" fontId="11" fillId="0" borderId="7" xfId="0" applyNumberFormat="1" applyFont="1" applyBorder="1" applyAlignment="1" applyProtection="1">
      <alignment vertical="center" wrapText="1"/>
      <protection locked="0"/>
    </xf>
    <xf numFmtId="0" fontId="11" fillId="0" borderId="7" xfId="0" applyFont="1" applyFill="1" applyBorder="1" applyAlignment="1">
      <alignment wrapText="1"/>
    </xf>
    <xf numFmtId="0" fontId="11" fillId="0" borderId="10" xfId="0" applyFont="1" applyBorder="1" applyAlignment="1">
      <alignment horizontal="center" vertical="center" wrapText="1"/>
    </xf>
    <xf numFmtId="169" fontId="8" fillId="0" borderId="10"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6" fillId="4" borderId="0" xfId="0" applyFont="1" applyFill="1" applyAlignment="1">
      <alignment vertical="top" wrapText="1"/>
    </xf>
    <xf numFmtId="0" fontId="6" fillId="0" borderId="0" xfId="0" applyFont="1" applyAlignment="1">
      <alignment vertical="top" wrapText="1"/>
    </xf>
    <xf numFmtId="0" fontId="6" fillId="0" borderId="0" xfId="0" applyFont="1" applyBorder="1" applyAlignment="1">
      <alignment vertical="top" wrapText="1"/>
    </xf>
    <xf numFmtId="0" fontId="8" fillId="0" borderId="2" xfId="0" applyFont="1" applyBorder="1" applyAlignment="1">
      <alignment horizontal="center" vertical="top" wrapText="1"/>
    </xf>
    <xf numFmtId="49" fontId="6" fillId="0" borderId="2" xfId="0" applyNumberFormat="1" applyFont="1" applyBorder="1" applyAlignment="1" applyProtection="1">
      <alignment horizontal="center" vertical="top" wrapText="1"/>
      <protection locked="0"/>
    </xf>
    <xf numFmtId="1" fontId="6" fillId="0" borderId="1" xfId="1" applyNumberFormat="1" applyFont="1" applyBorder="1" applyAlignment="1" applyProtection="1">
      <alignment horizontal="center" vertical="top" wrapText="1"/>
      <protection locked="0"/>
    </xf>
    <xf numFmtId="168" fontId="8" fillId="0" borderId="2" xfId="0" applyNumberFormat="1" applyFont="1" applyBorder="1" applyAlignment="1">
      <alignment horizontal="center" vertical="top" wrapText="1"/>
    </xf>
    <xf numFmtId="49" fontId="6" fillId="0" borderId="1" xfId="0" applyNumberFormat="1" applyFont="1" applyBorder="1" applyAlignment="1" applyProtection="1">
      <alignment horizontal="center" vertical="top" wrapText="1"/>
      <protection locked="0"/>
    </xf>
    <xf numFmtId="0" fontId="6" fillId="0" borderId="1" xfId="0" applyFont="1" applyBorder="1" applyAlignment="1">
      <alignment horizontal="center" vertical="top" wrapText="1"/>
    </xf>
    <xf numFmtId="1" fontId="6" fillId="0" borderId="2" xfId="1" applyNumberFormat="1" applyFont="1" applyBorder="1" applyAlignment="1" applyProtection="1">
      <alignment horizontal="center" vertical="top" wrapText="1"/>
      <protection locked="0"/>
    </xf>
    <xf numFmtId="168" fontId="24" fillId="0" borderId="2"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5" fontId="8" fillId="0" borderId="2"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1" fontId="6" fillId="0" borderId="2" xfId="1" applyNumberFormat="1" applyFont="1" applyFill="1" applyBorder="1" applyAlignment="1" applyProtection="1">
      <alignment horizontal="center" vertical="center" wrapText="1"/>
      <protection locked="0"/>
    </xf>
    <xf numFmtId="1" fontId="6" fillId="0" borderId="1" xfId="1"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168" fontId="8" fillId="6" borderId="0" xfId="0" applyNumberFormat="1" applyFont="1" applyFill="1" applyBorder="1" applyAlignment="1">
      <alignment horizontal="center" vertical="center" wrapText="1"/>
    </xf>
    <xf numFmtId="0" fontId="6" fillId="6" borderId="0" xfId="0" applyFont="1" applyFill="1" applyBorder="1" applyAlignment="1">
      <alignment vertical="center" wrapText="1"/>
    </xf>
    <xf numFmtId="0" fontId="8" fillId="6" borderId="1" xfId="0" applyFont="1" applyFill="1" applyBorder="1" applyAlignment="1">
      <alignment horizontal="center" vertical="center" wrapText="1"/>
    </xf>
    <xf numFmtId="49" fontId="11" fillId="0" borderId="1" xfId="2" applyNumberFormat="1" applyFont="1" applyFill="1" applyBorder="1" applyAlignment="1" applyProtection="1">
      <alignment horizontal="center"/>
    </xf>
    <xf numFmtId="168" fontId="6" fillId="0" borderId="1" xfId="0" applyNumberFormat="1" applyFont="1" applyBorder="1" applyAlignment="1">
      <alignment horizontal="center" vertical="center" wrapText="1"/>
    </xf>
    <xf numFmtId="0" fontId="9" fillId="0" borderId="1" xfId="2" applyFont="1" applyBorder="1" applyAlignment="1" applyProtection="1">
      <alignment vertical="center"/>
    </xf>
    <xf numFmtId="168" fontId="8" fillId="0" borderId="2"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8" fillId="4" borderId="0" xfId="0" applyFont="1" applyFill="1" applyAlignment="1">
      <alignment vertical="center" wrapText="1"/>
    </xf>
    <xf numFmtId="0" fontId="8" fillId="0" borderId="0" xfId="0" applyFont="1" applyAlignment="1">
      <alignment vertical="center" wrapText="1"/>
    </xf>
    <xf numFmtId="49" fontId="8" fillId="0" borderId="1" xfId="0" applyNumberFormat="1" applyFont="1" applyFill="1" applyBorder="1" applyAlignment="1" applyProtection="1">
      <alignment horizontal="center" vertical="center" wrapText="1"/>
      <protection locked="0"/>
    </xf>
    <xf numFmtId="0" fontId="27" fillId="4" borderId="0" xfId="0" applyFont="1" applyFill="1" applyAlignment="1">
      <alignment vertical="center" wrapText="1"/>
    </xf>
    <xf numFmtId="0" fontId="27" fillId="0" borderId="0" xfId="0" applyFont="1" applyAlignment="1">
      <alignment vertical="center" wrapText="1"/>
    </xf>
    <xf numFmtId="0" fontId="27" fillId="0" borderId="0" xfId="0" applyFont="1" applyBorder="1" applyAlignment="1">
      <alignment vertical="center" wrapText="1"/>
    </xf>
    <xf numFmtId="0" fontId="6" fillId="0" borderId="0" xfId="0" applyFont="1" applyFill="1" applyAlignment="1">
      <alignment vertical="center" wrapText="1"/>
    </xf>
    <xf numFmtId="0" fontId="6" fillId="0" borderId="1" xfId="0" applyFont="1" applyFill="1" applyBorder="1" applyAlignment="1">
      <alignment horizontal="left" vertical="center" wrapText="1"/>
    </xf>
    <xf numFmtId="0" fontId="28" fillId="0" borderId="1" xfId="0" applyFont="1" applyFill="1" applyBorder="1" applyAlignment="1">
      <alignment horizontal="left"/>
    </xf>
    <xf numFmtId="15" fontId="6" fillId="0" borderId="1" xfId="0" applyNumberFormat="1"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protection locked="0"/>
    </xf>
    <xf numFmtId="1" fontId="6" fillId="0" borderId="1" xfId="1" applyNumberFormat="1" applyFont="1" applyFill="1" applyBorder="1" applyAlignment="1" applyProtection="1">
      <alignment horizontal="left" vertical="center" wrapText="1"/>
      <protection locked="0"/>
    </xf>
    <xf numFmtId="0" fontId="0" fillId="0" borderId="0" xfId="0" applyBorder="1"/>
    <xf numFmtId="166" fontId="30" fillId="0" borderId="0" xfId="4" applyFont="1" applyBorder="1" applyAlignment="1">
      <alignment horizontal="center" vertical="center" wrapText="1"/>
    </xf>
    <xf numFmtId="0" fontId="9" fillId="7" borderId="1" xfId="0" applyFont="1" applyFill="1" applyBorder="1" applyAlignment="1"/>
    <xf numFmtId="0" fontId="0" fillId="0" borderId="0" xfId="0" applyFont="1"/>
    <xf numFmtId="0" fontId="0" fillId="10" borderId="0" xfId="0" applyFont="1" applyFill="1"/>
    <xf numFmtId="165" fontId="12" fillId="9" borderId="6" xfId="8" applyFont="1" applyFill="1" applyBorder="1" applyAlignment="1"/>
    <xf numFmtId="0" fontId="6" fillId="0" borderId="0" xfId="0" applyFont="1" applyFill="1" applyBorder="1" applyAlignment="1"/>
    <xf numFmtId="0" fontId="31" fillId="7" borderId="6" xfId="0" applyFont="1" applyFill="1" applyBorder="1" applyAlignment="1">
      <alignment horizontal="center"/>
    </xf>
    <xf numFmtId="0" fontId="12" fillId="8" borderId="1" xfId="0" applyFont="1" applyFill="1" applyBorder="1" applyAlignment="1"/>
    <xf numFmtId="165" fontId="9" fillId="8" borderId="1" xfId="8" applyFont="1" applyFill="1" applyBorder="1" applyAlignment="1"/>
    <xf numFmtId="166" fontId="30" fillId="0" borderId="12" xfId="4" applyFont="1" applyBorder="1" applyAlignment="1">
      <alignment vertical="center" wrapText="1"/>
    </xf>
    <xf numFmtId="49" fontId="19" fillId="3" borderId="8" xfId="0" applyNumberFormat="1" applyFont="1" applyFill="1" applyBorder="1" applyAlignment="1">
      <alignment horizontal="center" vertical="center" wrapText="1"/>
    </xf>
    <xf numFmtId="0" fontId="14" fillId="4" borderId="8" xfId="0" applyFont="1" applyFill="1" applyBorder="1" applyAlignment="1">
      <alignment vertical="center" wrapText="1"/>
    </xf>
    <xf numFmtId="49" fontId="8" fillId="0" borderId="9" xfId="0" applyNumberFormat="1" applyFont="1" applyBorder="1" applyAlignment="1" applyProtection="1">
      <alignment vertical="center" wrapText="1"/>
      <protection locked="0"/>
    </xf>
    <xf numFmtId="49" fontId="8" fillId="0" borderId="8" xfId="0" applyNumberFormat="1" applyFont="1" applyBorder="1" applyAlignment="1" applyProtection="1">
      <alignment vertical="center" wrapText="1"/>
      <protection locked="0"/>
    </xf>
    <xf numFmtId="0" fontId="8" fillId="0" borderId="9" xfId="0" applyFont="1" applyBorder="1" applyAlignment="1">
      <alignment vertical="center" wrapText="1"/>
    </xf>
    <xf numFmtId="49" fontId="8" fillId="0" borderId="11" xfId="0" applyNumberFormat="1" applyFont="1" applyBorder="1" applyAlignment="1" applyProtection="1">
      <alignment vertical="center" wrapText="1"/>
      <protection locked="0"/>
    </xf>
    <xf numFmtId="49" fontId="8" fillId="0" borderId="9" xfId="0" applyNumberFormat="1" applyFont="1" applyFill="1" applyBorder="1" applyAlignment="1" applyProtection="1">
      <alignment vertical="center" wrapText="1"/>
      <protection locked="0"/>
    </xf>
    <xf numFmtId="0" fontId="8" fillId="0" borderId="9" xfId="0" applyFont="1" applyFill="1" applyBorder="1" applyAlignment="1">
      <alignment vertical="center" wrapText="1"/>
    </xf>
    <xf numFmtId="49" fontId="8" fillId="0" borderId="9" xfId="0" applyNumberFormat="1" applyFont="1" applyBorder="1" applyAlignment="1" applyProtection="1">
      <alignment vertical="center"/>
      <protection locked="0"/>
    </xf>
    <xf numFmtId="49" fontId="8" fillId="0" borderId="8" xfId="0" applyNumberFormat="1" applyFont="1" applyBorder="1" applyAlignment="1" applyProtection="1">
      <alignment vertical="center"/>
      <protection locked="0"/>
    </xf>
    <xf numFmtId="0" fontId="11" fillId="0" borderId="8" xfId="0" applyFont="1" applyBorder="1" applyAlignment="1">
      <alignment vertical="center" wrapText="1"/>
    </xf>
    <xf numFmtId="0" fontId="11" fillId="0" borderId="8" xfId="0" applyFont="1" applyBorder="1" applyAlignment="1">
      <alignment wrapText="1"/>
    </xf>
    <xf numFmtId="0" fontId="11" fillId="0" borderId="8" xfId="0" applyFont="1" applyFill="1" applyBorder="1" applyAlignment="1">
      <alignment vertical="center" wrapText="1"/>
    </xf>
    <xf numFmtId="0" fontId="6" fillId="0" borderId="8" xfId="0" applyFont="1" applyBorder="1" applyAlignment="1">
      <alignment vertical="center" wrapText="1"/>
    </xf>
    <xf numFmtId="0" fontId="8" fillId="0" borderId="9" xfId="0" applyFont="1" applyBorder="1" applyAlignment="1">
      <alignment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49" fontId="18" fillId="3" borderId="0" xfId="0" applyNumberFormat="1" applyFont="1" applyFill="1" applyBorder="1" applyAlignment="1">
      <alignment horizontal="center" vertical="center" wrapText="1"/>
    </xf>
    <xf numFmtId="0" fontId="14" fillId="4" borderId="9" xfId="0" applyFont="1" applyFill="1" applyBorder="1" applyAlignment="1">
      <alignment vertical="center" wrapText="1"/>
    </xf>
    <xf numFmtId="0" fontId="8" fillId="0" borderId="8" xfId="0" applyFont="1" applyBorder="1" applyAlignment="1">
      <alignment vertical="center" wrapText="1"/>
    </xf>
    <xf numFmtId="0" fontId="11" fillId="0" borderId="11" xfId="0" applyFont="1" applyBorder="1" applyAlignment="1">
      <alignment wrapText="1"/>
    </xf>
    <xf numFmtId="49" fontId="8" fillId="0" borderId="8" xfId="0" applyNumberFormat="1" applyFont="1" applyBorder="1" applyAlignment="1" applyProtection="1">
      <alignment vertical="justify"/>
      <protection locked="0"/>
    </xf>
    <xf numFmtId="0" fontId="8" fillId="0" borderId="9" xfId="0" applyFont="1" applyBorder="1" applyAlignment="1">
      <alignment vertical="justify"/>
    </xf>
    <xf numFmtId="49" fontId="8" fillId="0" borderId="8" xfId="0" applyNumberFormat="1" applyFont="1" applyBorder="1" applyAlignment="1" applyProtection="1">
      <alignment vertical="justify" wrapText="1"/>
      <protection locked="0"/>
    </xf>
    <xf numFmtId="49" fontId="8" fillId="0" borderId="9" xfId="0" applyNumberFormat="1" applyFont="1" applyBorder="1" applyAlignment="1" applyProtection="1">
      <alignment vertical="justify" wrapText="1"/>
      <protection locked="0"/>
    </xf>
    <xf numFmtId="0" fontId="8" fillId="6" borderId="8" xfId="0" applyFont="1" applyFill="1" applyBorder="1" applyAlignment="1">
      <alignment vertical="center" wrapText="1"/>
    </xf>
    <xf numFmtId="165" fontId="6" fillId="4" borderId="0" xfId="8" applyFont="1" applyFill="1" applyAlignment="1">
      <alignment horizontal="center" vertical="center" wrapText="1"/>
    </xf>
    <xf numFmtId="165" fontId="6" fillId="0" borderId="0" xfId="8" applyFont="1" applyAlignment="1">
      <alignment horizontal="center" vertical="center" wrapText="1"/>
    </xf>
    <xf numFmtId="165" fontId="16" fillId="3" borderId="3" xfId="8" applyFont="1" applyFill="1" applyBorder="1" applyAlignment="1">
      <alignment horizontal="center" vertical="center" wrapText="1"/>
    </xf>
    <xf numFmtId="165" fontId="8" fillId="0" borderId="2" xfId="8" applyFont="1" applyBorder="1" applyAlignment="1">
      <alignment horizontal="center" vertical="center" wrapText="1"/>
    </xf>
    <xf numFmtId="165" fontId="8" fillId="6" borderId="2" xfId="8" applyFont="1" applyFill="1" applyBorder="1" applyAlignment="1">
      <alignment horizontal="center" vertical="center" wrapText="1"/>
    </xf>
    <xf numFmtId="165" fontId="8" fillId="0" borderId="1" xfId="8" applyFont="1" applyBorder="1" applyAlignment="1">
      <alignment horizontal="center" vertical="center" wrapText="1"/>
    </xf>
    <xf numFmtId="165" fontId="11" fillId="0" borderId="2" xfId="8" applyFont="1" applyBorder="1" applyAlignment="1">
      <alignment horizontal="center" vertical="center" wrapText="1"/>
    </xf>
    <xf numFmtId="165" fontId="11" fillId="0" borderId="1" xfId="8" applyFont="1" applyBorder="1" applyAlignment="1">
      <alignment horizontal="center" vertical="center" wrapText="1"/>
    </xf>
    <xf numFmtId="165" fontId="8" fillId="0" borderId="2" xfId="8" applyFont="1" applyBorder="1" applyAlignment="1">
      <alignment horizontal="center" vertical="top" wrapText="1"/>
    </xf>
    <xf numFmtId="165" fontId="8" fillId="0" borderId="10" xfId="8" applyFont="1" applyBorder="1" applyAlignment="1">
      <alignment horizontal="center" vertical="center" wrapText="1"/>
    </xf>
    <xf numFmtId="165" fontId="8" fillId="0" borderId="2" xfId="8" applyFont="1" applyFill="1" applyBorder="1" applyAlignment="1">
      <alignment horizontal="center" vertical="center" wrapText="1"/>
    </xf>
    <xf numFmtId="165" fontId="28" fillId="0" borderId="1" xfId="8" applyFont="1" applyFill="1" applyBorder="1" applyAlignment="1">
      <alignment horizontal="left"/>
    </xf>
    <xf numFmtId="165" fontId="30" fillId="0" borderId="0" xfId="8" applyFont="1" applyBorder="1" applyAlignment="1">
      <alignment horizontal="center" vertical="center" wrapText="1"/>
    </xf>
    <xf numFmtId="165" fontId="19" fillId="3" borderId="3" xfId="8" applyFont="1" applyFill="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wrapText="1"/>
    </xf>
    <xf numFmtId="0" fontId="8" fillId="0" borderId="6" xfId="0" applyFont="1" applyBorder="1" applyAlignment="1">
      <alignment wrapText="1"/>
    </xf>
    <xf numFmtId="0" fontId="8" fillId="0" borderId="1" xfId="0" applyFont="1" applyFill="1" applyBorder="1" applyAlignment="1">
      <alignment wrapText="1"/>
    </xf>
    <xf numFmtId="0" fontId="8" fillId="0" borderId="8" xfId="0" applyFont="1" applyBorder="1" applyAlignment="1">
      <alignment vertical="center"/>
    </xf>
    <xf numFmtId="0" fontId="8" fillId="0" borderId="9" xfId="0" applyFont="1" applyBorder="1" applyAlignment="1">
      <alignment horizontal="left" vertical="center" wrapText="1"/>
    </xf>
    <xf numFmtId="0" fontId="6" fillId="4" borderId="0" xfId="0" applyFont="1" applyFill="1" applyAlignment="1">
      <alignment horizontal="center" wrapText="1"/>
    </xf>
    <xf numFmtId="0" fontId="6" fillId="0" borderId="0" xfId="0" applyFont="1" applyAlignment="1">
      <alignment horizontal="center" wrapText="1"/>
    </xf>
    <xf numFmtId="49" fontId="21" fillId="3" borderId="3" xfId="0" applyNumberFormat="1" applyFont="1" applyFill="1" applyBorder="1" applyAlignment="1">
      <alignment horizont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49" fontId="6" fillId="0" borderId="1" xfId="0" applyNumberFormat="1" applyFont="1" applyBorder="1" applyAlignment="1" applyProtection="1">
      <alignment horizontal="center" wrapText="1"/>
      <protection locked="0"/>
    </xf>
    <xf numFmtId="49" fontId="9" fillId="0" borderId="2" xfId="0" applyNumberFormat="1" applyFont="1" applyBorder="1" applyAlignment="1" applyProtection="1">
      <alignment horizontal="center" wrapText="1"/>
      <protection locked="0"/>
    </xf>
    <xf numFmtId="0" fontId="8" fillId="0" borderId="2" xfId="0" applyFont="1" applyFill="1" applyBorder="1" applyAlignment="1">
      <alignment horizontal="center" wrapText="1"/>
    </xf>
    <xf numFmtId="0" fontId="8" fillId="0" borderId="1" xfId="0" applyFont="1" applyFill="1" applyBorder="1" applyAlignment="1">
      <alignment horizontal="center" wrapText="1"/>
    </xf>
    <xf numFmtId="49" fontId="6" fillId="0" borderId="1" xfId="0" applyNumberFormat="1" applyFont="1" applyFill="1" applyBorder="1" applyAlignment="1" applyProtection="1">
      <alignment horizontal="center" wrapText="1"/>
      <protection locked="0"/>
    </xf>
    <xf numFmtId="49" fontId="8" fillId="0" borderId="1" xfId="0" applyNumberFormat="1" applyFont="1" applyBorder="1" applyAlignment="1" applyProtection="1">
      <alignment horizontal="center" vertical="center" wrapText="1"/>
      <protection locked="0"/>
    </xf>
    <xf numFmtId="0" fontId="28" fillId="0" borderId="0" xfId="0" applyFont="1" applyFill="1" applyBorder="1" applyAlignment="1">
      <alignment horizontal="left"/>
    </xf>
    <xf numFmtId="0" fontId="8" fillId="0" borderId="3" xfId="0" applyFont="1" applyBorder="1" applyAlignment="1">
      <alignment horizontal="center" vertical="center" wrapText="1"/>
    </xf>
    <xf numFmtId="49" fontId="8" fillId="0" borderId="2" xfId="0" applyNumberFormat="1" applyFont="1" applyBorder="1" applyAlignment="1" applyProtection="1">
      <alignment horizontal="center" vertical="center" wrapText="1"/>
      <protection locked="0"/>
    </xf>
    <xf numFmtId="15" fontId="6" fillId="0" borderId="1" xfId="0" applyNumberFormat="1" applyFont="1" applyFill="1" applyBorder="1" applyAlignment="1">
      <alignment horizontal="center" vertical="center" wrapText="1"/>
    </xf>
    <xf numFmtId="166" fontId="30" fillId="0" borderId="12" xfId="4" applyFont="1" applyBorder="1" applyAlignment="1">
      <alignment horizontal="center" vertical="center" wrapText="1"/>
    </xf>
    <xf numFmtId="49" fontId="11" fillId="0" borderId="1" xfId="0" applyNumberFormat="1" applyFont="1" applyBorder="1" applyAlignment="1" applyProtection="1">
      <alignment vertical="center" wrapText="1"/>
      <protection locked="0"/>
    </xf>
    <xf numFmtId="0" fontId="9" fillId="0" borderId="1" xfId="0" applyFont="1" applyBorder="1" applyAlignment="1">
      <alignment vertical="center" wrapText="1"/>
    </xf>
    <xf numFmtId="0" fontId="6" fillId="0" borderId="1" xfId="0" applyFont="1" applyFill="1" applyBorder="1" applyAlignment="1">
      <alignment vertical="center" wrapText="1"/>
    </xf>
    <xf numFmtId="1" fontId="22" fillId="0" borderId="1" xfId="1" applyNumberFormat="1" applyFont="1" applyFill="1" applyBorder="1" applyAlignment="1" applyProtection="1">
      <alignment horizontal="center" vertical="center" wrapText="1"/>
      <protection locked="0"/>
    </xf>
    <xf numFmtId="168" fontId="8" fillId="0" borderId="1" xfId="0" applyNumberFormat="1" applyFont="1" applyFill="1" applyBorder="1" applyAlignment="1">
      <alignment horizontal="center" vertical="center" wrapText="1"/>
    </xf>
    <xf numFmtId="165" fontId="8" fillId="0" borderId="1" xfId="8" applyFont="1" applyFill="1" applyBorder="1" applyAlignment="1">
      <alignment horizontal="center" vertical="center" wrapText="1"/>
    </xf>
    <xf numFmtId="0" fontId="8" fillId="0" borderId="3" xfId="0" applyFont="1" applyBorder="1" applyAlignment="1">
      <alignment wrapText="1"/>
    </xf>
    <xf numFmtId="49" fontId="8" fillId="0" borderId="1" xfId="0" applyNumberFormat="1" applyFont="1" applyBorder="1" applyAlignment="1" applyProtection="1">
      <alignment vertical="center"/>
      <protection locked="0"/>
    </xf>
    <xf numFmtId="165" fontId="6" fillId="0" borderId="1" xfId="8" applyFont="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protection locked="0"/>
    </xf>
    <xf numFmtId="169" fontId="8" fillId="0" borderId="2" xfId="0" applyNumberFormat="1" applyFont="1" applyFill="1" applyBorder="1" applyAlignment="1">
      <alignment horizontal="center" vertical="center" wrapText="1"/>
    </xf>
    <xf numFmtId="169" fontId="8" fillId="0" borderId="1" xfId="0" applyNumberFormat="1" applyFont="1" applyFill="1" applyBorder="1" applyAlignment="1">
      <alignment horizontal="center" vertical="center" wrapText="1"/>
    </xf>
    <xf numFmtId="0" fontId="6" fillId="6" borderId="0" xfId="0" applyFont="1" applyFill="1" applyAlignment="1">
      <alignment vertical="center" wrapText="1"/>
    </xf>
    <xf numFmtId="0" fontId="6" fillId="6" borderId="1" xfId="0" applyFont="1" applyFill="1" applyBorder="1" applyAlignment="1">
      <alignment vertical="center" wrapText="1"/>
    </xf>
    <xf numFmtId="0" fontId="6" fillId="6" borderId="3" xfId="0" applyFont="1" applyFill="1" applyBorder="1" applyAlignment="1">
      <alignment horizontal="center" vertical="center" wrapText="1"/>
    </xf>
    <xf numFmtId="165" fontId="8" fillId="6" borderId="1" xfId="8" applyFont="1" applyFill="1" applyBorder="1" applyAlignment="1">
      <alignment horizontal="center" vertical="center" wrapText="1"/>
    </xf>
    <xf numFmtId="1" fontId="6" fillId="6" borderId="2" xfId="1" applyNumberFormat="1" applyFont="1" applyFill="1" applyBorder="1" applyAlignment="1" applyProtection="1">
      <alignment horizontal="center" vertical="center" wrapText="1"/>
      <protection locked="0"/>
    </xf>
    <xf numFmtId="168" fontId="8" fillId="6"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68" fontId="24" fillId="0" borderId="2" xfId="0" applyNumberFormat="1" applyFont="1" applyFill="1" applyBorder="1" applyAlignment="1">
      <alignment horizontal="center" vertical="center" wrapText="1"/>
    </xf>
    <xf numFmtId="49" fontId="8" fillId="0" borderId="1" xfId="0" applyNumberFormat="1" applyFont="1" applyFill="1" applyBorder="1" applyAlignment="1" applyProtection="1">
      <alignment vertical="center" wrapText="1"/>
      <protection locked="0"/>
    </xf>
    <xf numFmtId="0" fontId="8" fillId="0" borderId="1" xfId="0" applyFont="1" applyFill="1" applyBorder="1" applyAlignment="1">
      <alignment horizontal="left" vertical="center" wrapText="1"/>
    </xf>
    <xf numFmtId="168"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68" fontId="24" fillId="0" borderId="9"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9" fillId="0" borderId="2" xfId="0" applyNumberFormat="1" applyFont="1" applyFill="1" applyBorder="1" applyAlignment="1" applyProtection="1">
      <alignment horizontal="center" wrapText="1"/>
      <protection locked="0"/>
    </xf>
    <xf numFmtId="49" fontId="9" fillId="0" borderId="2" xfId="0" applyNumberFormat="1" applyFont="1" applyFill="1" applyBorder="1" applyAlignment="1" applyProtection="1">
      <alignment horizontal="center" vertical="center" wrapText="1"/>
      <protection locked="0"/>
    </xf>
    <xf numFmtId="169" fontId="6" fillId="0" borderId="0" xfId="0" applyNumberFormat="1" applyFont="1" applyFill="1" applyAlignment="1">
      <alignment vertical="center" wrapText="1"/>
    </xf>
    <xf numFmtId="0" fontId="6" fillId="0" borderId="1" xfId="6" applyFont="1" applyFill="1" applyBorder="1" applyAlignment="1">
      <alignment vertical="center"/>
    </xf>
    <xf numFmtId="171" fontId="8" fillId="0" borderId="1" xfId="4" applyNumberFormat="1" applyFont="1" applyFill="1" applyBorder="1" applyAlignment="1">
      <alignment horizontal="center" vertical="center" wrapText="1"/>
    </xf>
    <xf numFmtId="0" fontId="6" fillId="0" borderId="1" xfId="6" applyFont="1" applyFill="1" applyBorder="1" applyAlignment="1">
      <alignment wrapText="1"/>
    </xf>
    <xf numFmtId="0" fontId="27" fillId="0" borderId="0" xfId="0" applyFont="1" applyFill="1" applyAlignment="1">
      <alignment vertical="center" wrapText="1"/>
    </xf>
    <xf numFmtId="0" fontId="27" fillId="0" borderId="0" xfId="0" applyFont="1" applyFill="1" applyBorder="1" applyAlignment="1">
      <alignment vertical="center" wrapText="1"/>
    </xf>
    <xf numFmtId="0" fontId="8" fillId="0" borderId="8" xfId="0" applyFont="1" applyFill="1" applyBorder="1" applyAlignment="1">
      <alignment vertical="center" wrapText="1"/>
    </xf>
    <xf numFmtId="15" fontId="8"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9" fillId="4" borderId="0" xfId="0" applyFont="1" applyFill="1" applyBorder="1" applyAlignment="1">
      <alignment vertical="center" wrapText="1"/>
    </xf>
    <xf numFmtId="49" fontId="8" fillId="0" borderId="11" xfId="0" applyNumberFormat="1" applyFont="1" applyBorder="1" applyAlignment="1" applyProtection="1">
      <alignment vertical="center"/>
      <protection locked="0"/>
    </xf>
    <xf numFmtId="49" fontId="8" fillId="0" borderId="13" xfId="0" applyNumberFormat="1" applyFont="1" applyBorder="1" applyAlignment="1" applyProtection="1">
      <alignment vertical="center" wrapText="1"/>
      <protection locked="0"/>
    </xf>
    <xf numFmtId="168" fontId="6" fillId="0" borderId="2" xfId="0" applyNumberFormat="1" applyFont="1" applyBorder="1" applyAlignment="1">
      <alignment horizontal="center" vertical="center" wrapText="1"/>
    </xf>
    <xf numFmtId="49" fontId="8" fillId="0" borderId="2" xfId="0" applyNumberFormat="1" applyFont="1" applyFill="1" applyBorder="1" applyAlignment="1" applyProtection="1">
      <alignment vertical="center" wrapText="1"/>
      <protection locked="0"/>
    </xf>
    <xf numFmtId="0" fontId="6" fillId="0" borderId="0" xfId="0" applyFont="1" applyBorder="1" applyAlignment="1">
      <alignment horizontal="center" vertical="center" wrapText="1"/>
    </xf>
    <xf numFmtId="166" fontId="8" fillId="0" borderId="2" xfId="4" applyFont="1" applyBorder="1" applyAlignment="1">
      <alignment horizontal="center" vertical="center" wrapText="1"/>
    </xf>
    <xf numFmtId="1" fontId="22" fillId="0" borderId="2" xfId="1" applyNumberFormat="1"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49" fontId="9" fillId="0" borderId="1" xfId="0" applyNumberFormat="1" applyFont="1" applyBorder="1" applyAlignment="1" applyProtection="1">
      <alignment horizontal="center" wrapText="1"/>
      <protection locked="0"/>
    </xf>
    <xf numFmtId="0" fontId="11" fillId="0" borderId="1" xfId="0" applyFont="1" applyBorder="1" applyAlignment="1">
      <alignment wrapText="1"/>
    </xf>
    <xf numFmtId="168" fontId="8"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8" fillId="0" borderId="3" xfId="0" applyFont="1" applyBorder="1" applyAlignment="1">
      <alignment horizontal="center" wrapText="1"/>
    </xf>
    <xf numFmtId="49" fontId="8" fillId="0" borderId="10" xfId="0" applyNumberFormat="1" applyFont="1" applyBorder="1" applyAlignment="1" applyProtection="1">
      <alignment horizontal="center" vertical="center" wrapText="1"/>
      <protection locked="0"/>
    </xf>
    <xf numFmtId="0" fontId="8" fillId="0" borderId="3" xfId="0" applyFont="1" applyFill="1" applyBorder="1" applyAlignment="1">
      <alignment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49" fontId="8" fillId="0" borderId="3" xfId="0" applyNumberFormat="1" applyFont="1" applyFill="1" applyBorder="1" applyAlignment="1" applyProtection="1">
      <alignment horizontal="center" vertical="center" wrapText="1"/>
      <protection locked="0"/>
    </xf>
    <xf numFmtId="1" fontId="8" fillId="0" borderId="3" xfId="1" applyNumberFormat="1" applyFont="1" applyFill="1" applyBorder="1" applyAlignment="1" applyProtection="1">
      <alignment horizontal="center" vertical="center" wrapText="1"/>
      <protection locked="0"/>
    </xf>
    <xf numFmtId="168" fontId="8" fillId="0" borderId="10" xfId="0" applyNumberFormat="1" applyFont="1" applyFill="1" applyBorder="1" applyAlignment="1">
      <alignment horizontal="center" vertical="center" wrapText="1"/>
    </xf>
    <xf numFmtId="15" fontId="6" fillId="0" borderId="3" xfId="0" applyNumberFormat="1" applyFont="1" applyFill="1" applyBorder="1" applyAlignment="1">
      <alignment horizontal="center" vertical="center" wrapText="1"/>
    </xf>
    <xf numFmtId="0" fontId="6" fillId="11" borderId="0" xfId="0" applyFont="1" applyFill="1" applyAlignment="1">
      <alignment vertical="center" wrapText="1"/>
    </xf>
    <xf numFmtId="0" fontId="11" fillId="0" borderId="11" xfId="0" applyFont="1" applyFill="1" applyBorder="1" applyAlignment="1">
      <alignment vertical="center" wrapText="1"/>
    </xf>
    <xf numFmtId="168" fontId="8" fillId="0" borderId="10" xfId="0" applyNumberFormat="1" applyFont="1" applyBorder="1" applyAlignment="1">
      <alignment horizontal="center" vertical="top" wrapText="1"/>
    </xf>
    <xf numFmtId="0" fontId="11" fillId="0" borderId="1" xfId="0" applyFont="1" applyBorder="1" applyAlignment="1">
      <alignment vertical="center" wrapText="1"/>
    </xf>
    <xf numFmtId="0" fontId="8" fillId="0" borderId="10" xfId="0" applyFont="1" applyFill="1" applyBorder="1" applyAlignment="1">
      <alignment horizontal="center" vertical="center" wrapText="1"/>
    </xf>
    <xf numFmtId="165" fontId="8" fillId="0" borderId="10" xfId="8" applyFont="1" applyFill="1" applyBorder="1" applyAlignment="1">
      <alignment horizontal="center" vertical="center" wrapText="1"/>
    </xf>
    <xf numFmtId="0" fontId="8" fillId="0" borderId="3" xfId="0" applyFont="1" applyFill="1" applyBorder="1" applyAlignment="1">
      <alignment vertical="center" wrapText="1"/>
    </xf>
    <xf numFmtId="49" fontId="8" fillId="0" borderId="1" xfId="0" applyNumberFormat="1" applyFont="1" applyFill="1" applyBorder="1" applyAlignment="1">
      <alignment horizontal="left" vertical="top" wrapText="1"/>
    </xf>
    <xf numFmtId="0" fontId="11" fillId="0" borderId="9" xfId="0" applyFont="1" applyBorder="1" applyAlignment="1">
      <alignment wrapText="1"/>
    </xf>
    <xf numFmtId="168" fontId="27" fillId="0" borderId="2" xfId="0" applyNumberFormat="1" applyFont="1" applyBorder="1" applyAlignment="1">
      <alignment horizontal="center" vertical="center" wrapText="1"/>
    </xf>
    <xf numFmtId="49" fontId="27" fillId="0" borderId="3" xfId="0" applyNumberFormat="1" applyFont="1" applyFill="1" applyBorder="1" applyAlignment="1" applyProtection="1">
      <alignment horizontal="center" vertical="center" wrapText="1"/>
      <protection locked="0"/>
    </xf>
    <xf numFmtId="49" fontId="27" fillId="0" borderId="1" xfId="0" applyNumberFormat="1" applyFont="1" applyBorder="1" applyAlignment="1" applyProtection="1">
      <alignment horizontal="center" vertical="center" wrapText="1"/>
      <protection locked="0"/>
    </xf>
    <xf numFmtId="0" fontId="27" fillId="0" borderId="2" xfId="0" applyFont="1" applyBorder="1" applyAlignment="1">
      <alignment horizontal="center" vertical="center" wrapText="1"/>
    </xf>
    <xf numFmtId="49" fontId="27" fillId="0" borderId="2" xfId="0" applyNumberFormat="1" applyFont="1" applyBorder="1" applyAlignment="1" applyProtection="1">
      <alignment horizontal="center" vertical="center" wrapText="1"/>
      <protection locked="0"/>
    </xf>
    <xf numFmtId="165" fontId="27" fillId="0" borderId="2" xfId="8" applyFont="1" applyBorder="1" applyAlignment="1">
      <alignment horizontal="center" vertical="center" wrapText="1"/>
    </xf>
    <xf numFmtId="0" fontId="27" fillId="0" borderId="3" xfId="0" applyFont="1" applyFill="1" applyBorder="1" applyAlignment="1">
      <alignment horizontal="center" vertical="center" wrapText="1"/>
    </xf>
    <xf numFmtId="0" fontId="27" fillId="4" borderId="0" xfId="0" applyFont="1" applyFill="1" applyBorder="1" applyAlignment="1">
      <alignment vertical="center" wrapText="1"/>
    </xf>
    <xf numFmtId="0" fontId="27" fillId="0" borderId="9" xfId="0" applyFont="1" applyBorder="1" applyAlignment="1">
      <alignment vertical="center" wrapText="1"/>
    </xf>
    <xf numFmtId="0" fontId="27" fillId="0" borderId="0" xfId="0" applyFont="1" applyBorder="1" applyAlignment="1">
      <alignment horizontal="center" vertical="center" wrapText="1"/>
    </xf>
    <xf numFmtId="165" fontId="27" fillId="0" borderId="0" xfId="8" applyFont="1" applyBorder="1" applyAlignment="1">
      <alignment horizontal="center" vertical="center" wrapText="1"/>
    </xf>
    <xf numFmtId="1" fontId="27" fillId="0" borderId="0" xfId="1" applyNumberFormat="1" applyFont="1" applyBorder="1" applyAlignment="1" applyProtection="1">
      <alignment horizontal="center" vertical="center" wrapText="1"/>
      <protection locked="0"/>
    </xf>
    <xf numFmtId="168" fontId="27" fillId="0" borderId="0" xfId="0" applyNumberFormat="1" applyFont="1" applyBorder="1" applyAlignment="1">
      <alignment horizontal="center" vertical="center" wrapText="1"/>
    </xf>
    <xf numFmtId="49" fontId="27" fillId="0" borderId="0" xfId="0" applyNumberFormat="1" applyFont="1" applyBorder="1" applyAlignment="1" applyProtection="1">
      <alignment vertical="center" wrapText="1"/>
      <protection locked="0"/>
    </xf>
    <xf numFmtId="49" fontId="27" fillId="0" borderId="0" xfId="0" applyNumberFormat="1" applyFont="1" applyBorder="1" applyAlignment="1" applyProtection="1">
      <alignment horizontal="center" vertical="center" wrapText="1"/>
      <protection locked="0"/>
    </xf>
    <xf numFmtId="165" fontId="32" fillId="0" borderId="0" xfId="8" applyFont="1" applyFill="1" applyBorder="1" applyAlignment="1">
      <alignment horizontal="left"/>
    </xf>
    <xf numFmtId="1" fontId="27" fillId="0" borderId="3" xfId="1" applyNumberFormat="1" applyFont="1" applyFill="1" applyBorder="1" applyAlignment="1" applyProtection="1">
      <alignment horizontal="center" vertical="center" wrapText="1"/>
      <protection locked="0"/>
    </xf>
    <xf numFmtId="0" fontId="27" fillId="0" borderId="3" xfId="0" applyFont="1" applyFill="1" applyBorder="1" applyAlignment="1">
      <alignment vertical="center"/>
    </xf>
    <xf numFmtId="0" fontId="27" fillId="0" borderId="3" xfId="0" applyFont="1" applyFill="1" applyBorder="1" applyAlignment="1">
      <alignment horizontal="center" vertical="center"/>
    </xf>
    <xf numFmtId="168" fontId="27" fillId="0" borderId="3" xfId="0" applyNumberFormat="1" applyFont="1" applyFill="1" applyBorder="1" applyAlignment="1">
      <alignment horizontal="center" vertical="center" wrapText="1"/>
    </xf>
    <xf numFmtId="0" fontId="32" fillId="0" borderId="0" xfId="0" applyFont="1" applyBorder="1"/>
    <xf numFmtId="0" fontId="32" fillId="0" borderId="0" xfId="0" applyFont="1" applyFill="1" applyBorder="1" applyAlignment="1">
      <alignment horizontal="center"/>
    </xf>
    <xf numFmtId="0" fontId="32" fillId="0" borderId="0" xfId="0" applyFont="1" applyFill="1" applyBorder="1" applyAlignment="1">
      <alignment horizontal="left"/>
    </xf>
    <xf numFmtId="165" fontId="6" fillId="0" borderId="2" xfId="8" applyFont="1" applyFill="1" applyBorder="1" applyAlignment="1">
      <alignment horizontal="right" vertical="center" wrapText="1"/>
    </xf>
    <xf numFmtId="165" fontId="2" fillId="0" borderId="2" xfId="8" applyFont="1" applyFill="1" applyBorder="1" applyAlignment="1">
      <alignment horizontal="center" vertical="center" wrapText="1"/>
    </xf>
    <xf numFmtId="165" fontId="2" fillId="0" borderId="1" xfId="8"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1" xfId="0" applyNumberFormat="1" applyFont="1" applyBorder="1" applyAlignment="1" applyProtection="1">
      <alignment vertical="center"/>
      <protection locked="0"/>
    </xf>
    <xf numFmtId="49" fontId="2" fillId="0" borderId="1" xfId="0" applyNumberFormat="1" applyFont="1" applyBorder="1" applyAlignment="1" applyProtection="1">
      <alignment vertical="center" wrapText="1"/>
      <protection locked="0"/>
    </xf>
    <xf numFmtId="49" fontId="2" fillId="0" borderId="2" xfId="0" applyNumberFormat="1" applyFont="1" applyBorder="1" applyAlignment="1" applyProtection="1">
      <alignment vertical="center" wrapText="1"/>
      <protection locked="0"/>
    </xf>
    <xf numFmtId="49" fontId="2" fillId="0" borderId="2" xfId="0" applyNumberFormat="1" applyFont="1" applyFill="1" applyBorder="1" applyAlignment="1" applyProtection="1">
      <alignment vertical="center" wrapText="1"/>
      <protection locked="0"/>
    </xf>
    <xf numFmtId="49" fontId="22" fillId="0" borderId="2" xfId="0" applyNumberFormat="1" applyFont="1" applyFill="1" applyBorder="1" applyAlignment="1" applyProtection="1">
      <alignment horizontal="center" vertical="center" wrapText="1"/>
      <protection locked="0"/>
    </xf>
    <xf numFmtId="1" fontId="22" fillId="0" borderId="2" xfId="1" applyNumberFormat="1"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2" xfId="0" applyFont="1" applyBorder="1" applyAlignment="1">
      <alignment vertical="center"/>
    </xf>
    <xf numFmtId="49" fontId="8" fillId="0" borderId="2" xfId="0" applyNumberFormat="1" applyFont="1" applyBorder="1" applyAlignment="1" applyProtection="1">
      <alignment vertical="center"/>
      <protection locked="0"/>
    </xf>
    <xf numFmtId="0" fontId="8" fillId="0" borderId="2" xfId="0" applyFont="1" applyFill="1" applyBorder="1" applyAlignment="1">
      <alignment vertical="center" wrapText="1"/>
    </xf>
    <xf numFmtId="49" fontId="8" fillId="0" borderId="2" xfId="0" applyNumberFormat="1" applyFont="1" applyFill="1" applyBorder="1" applyAlignment="1" applyProtection="1">
      <alignment horizontal="center" vertical="center" wrapText="1"/>
      <protection locked="0"/>
    </xf>
    <xf numFmtId="0" fontId="8" fillId="0" borderId="2" xfId="0" applyFont="1" applyBorder="1" applyAlignment="1">
      <alignment vertical="center"/>
    </xf>
    <xf numFmtId="1" fontId="8" fillId="0" borderId="1" xfId="1" applyNumberFormat="1" applyFont="1" applyBorder="1" applyAlignment="1" applyProtection="1">
      <alignment horizontal="center" vertical="center" wrapText="1"/>
      <protection locked="0"/>
    </xf>
    <xf numFmtId="1" fontId="8" fillId="0" borderId="2" xfId="1"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vertical="justify"/>
      <protection locked="0"/>
    </xf>
    <xf numFmtId="168" fontId="8" fillId="0" borderId="1" xfId="0" applyNumberFormat="1" applyFont="1" applyBorder="1" applyAlignment="1" applyProtection="1">
      <alignment horizontal="center" vertical="center" wrapText="1"/>
      <protection locked="0"/>
    </xf>
    <xf numFmtId="168" fontId="8" fillId="0" borderId="2" xfId="0" applyNumberFormat="1" applyFont="1" applyBorder="1" applyAlignment="1" applyProtection="1">
      <alignment horizontal="center" vertical="center" wrapText="1"/>
      <protection locked="0"/>
    </xf>
    <xf numFmtId="0" fontId="6" fillId="0" borderId="1" xfId="0" applyFont="1" applyBorder="1" applyAlignment="1">
      <alignment vertical="top" wrapText="1"/>
    </xf>
    <xf numFmtId="49" fontId="8" fillId="0" borderId="1" xfId="0" applyNumberFormat="1" applyFont="1" applyBorder="1" applyAlignment="1" applyProtection="1">
      <alignment vertical="top" wrapText="1"/>
      <protection locked="0"/>
    </xf>
    <xf numFmtId="49" fontId="23"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2" xfId="0" applyFont="1" applyBorder="1" applyAlignment="1">
      <alignment vertical="top" wrapText="1"/>
    </xf>
    <xf numFmtId="49" fontId="8" fillId="0" borderId="1" xfId="0" applyNumberFormat="1" applyFont="1" applyBorder="1" applyAlignment="1" applyProtection="1">
      <alignment vertical="top"/>
      <protection locked="0"/>
    </xf>
    <xf numFmtId="0" fontId="8" fillId="0" borderId="1" xfId="0" applyFont="1" applyFill="1" applyBorder="1" applyAlignment="1">
      <alignment horizontal="left" vertical="top" wrapText="1"/>
    </xf>
    <xf numFmtId="0" fontId="8" fillId="6" borderId="1" xfId="0" applyFont="1" applyFill="1" applyBorder="1" applyAlignment="1">
      <alignment vertical="top" wrapText="1"/>
    </xf>
    <xf numFmtId="0" fontId="8" fillId="0" borderId="2" xfId="0" applyFont="1" applyBorder="1" applyAlignment="1">
      <alignment vertical="top"/>
    </xf>
    <xf numFmtId="0" fontId="11" fillId="0" borderId="9" xfId="0" applyFont="1" applyBorder="1" applyAlignment="1">
      <alignment horizontal="center" vertical="center" wrapText="1"/>
    </xf>
    <xf numFmtId="49" fontId="11" fillId="0" borderId="2" xfId="0" applyNumberFormat="1" applyFont="1" applyBorder="1" applyAlignment="1" applyProtection="1">
      <alignment horizontal="center" vertical="center" wrapText="1"/>
      <protection locked="0"/>
    </xf>
    <xf numFmtId="1" fontId="11" fillId="0" borderId="2" xfId="1" applyNumberFormat="1" applyFont="1" applyBorder="1" applyAlignment="1" applyProtection="1">
      <alignment horizontal="center" vertical="center" wrapText="1"/>
      <protection locked="0"/>
    </xf>
    <xf numFmtId="168" fontId="11" fillId="0" borderId="2" xfId="0" applyNumberFormat="1" applyFont="1" applyBorder="1" applyAlignment="1">
      <alignment horizontal="center" vertical="center" wrapText="1"/>
    </xf>
    <xf numFmtId="15" fontId="11" fillId="0" borderId="1" xfId="0" applyNumberFormat="1" applyFont="1" applyBorder="1" applyAlignment="1">
      <alignment horizontal="center" vertical="center" wrapText="1"/>
    </xf>
    <xf numFmtId="165" fontId="11" fillId="0" borderId="2" xfId="8" applyFont="1" applyFill="1" applyBorder="1" applyAlignment="1">
      <alignment horizontal="center" vertical="center" wrapText="1"/>
    </xf>
    <xf numFmtId="0" fontId="11" fillId="0" borderId="13" xfId="0" applyFont="1" applyBorder="1" applyAlignment="1">
      <alignment horizontal="center" vertical="center" wrapText="1"/>
    </xf>
    <xf numFmtId="15" fontId="11" fillId="0" borderId="3" xfId="0" applyNumberFormat="1" applyFont="1" applyFill="1" applyBorder="1" applyAlignment="1">
      <alignment horizontal="center" vertical="center" wrapText="1"/>
    </xf>
    <xf numFmtId="168" fontId="11" fillId="0" borderId="10" xfId="0" applyNumberFormat="1" applyFont="1" applyFill="1" applyBorder="1" applyAlignment="1">
      <alignment horizontal="center" vertical="center" wrapText="1"/>
    </xf>
    <xf numFmtId="49" fontId="11" fillId="0" borderId="2" xfId="0" applyNumberFormat="1" applyFont="1" applyBorder="1" applyAlignment="1" applyProtection="1">
      <alignment horizontal="center" wrapText="1"/>
      <protection locked="0"/>
    </xf>
    <xf numFmtId="0" fontId="11" fillId="0" borderId="1" xfId="0" applyFont="1" applyBorder="1" applyAlignment="1">
      <alignment horizontal="center" wrapText="1"/>
    </xf>
    <xf numFmtId="49" fontId="11" fillId="0" borderId="1" xfId="0" applyNumberFormat="1" applyFont="1" applyBorder="1" applyAlignment="1" applyProtection="1">
      <alignment horizontal="center" vertical="center" wrapText="1"/>
      <protection locked="0"/>
    </xf>
    <xf numFmtId="0" fontId="11" fillId="0" borderId="3" xfId="0" applyFont="1" applyBorder="1" applyAlignment="1">
      <alignment horizontal="center" wrapText="1"/>
    </xf>
    <xf numFmtId="49" fontId="11" fillId="0" borderId="3" xfId="0" applyNumberFormat="1" applyFont="1" applyBorder="1" applyAlignment="1" applyProtection="1">
      <alignment horizontal="center" vertical="center" wrapText="1"/>
      <protection locked="0"/>
    </xf>
    <xf numFmtId="1" fontId="11" fillId="0" borderId="10" xfId="1" applyNumberFormat="1" applyFont="1" applyBorder="1" applyAlignment="1" applyProtection="1">
      <alignment horizontal="center" vertical="center" wrapText="1"/>
      <protection locked="0"/>
    </xf>
    <xf numFmtId="1" fontId="11" fillId="0" borderId="1" xfId="1" applyNumberFormat="1" applyFont="1" applyBorder="1" applyAlignment="1" applyProtection="1">
      <alignment horizontal="center" vertical="center" wrapText="1"/>
      <protection locked="0"/>
    </xf>
    <xf numFmtId="49" fontId="11" fillId="0" borderId="8" xfId="0" applyNumberFormat="1" applyFont="1" applyFill="1" applyBorder="1" applyAlignment="1">
      <alignment wrapText="1"/>
    </xf>
    <xf numFmtId="169" fontId="11" fillId="0" borderId="8" xfId="0" applyNumberFormat="1" applyFont="1" applyFill="1" applyBorder="1" applyAlignment="1">
      <alignment wrapText="1"/>
    </xf>
    <xf numFmtId="0" fontId="11" fillId="0" borderId="8" xfId="0" applyNumberFormat="1" applyFont="1" applyFill="1" applyBorder="1" applyAlignment="1">
      <alignment wrapText="1"/>
    </xf>
    <xf numFmtId="0" fontId="11" fillId="0" borderId="8" xfId="0" applyNumberFormat="1" applyFont="1" applyFill="1" applyBorder="1" applyAlignment="1" applyProtection="1">
      <alignment wrapText="1"/>
      <protection locked="0"/>
    </xf>
    <xf numFmtId="0" fontId="6" fillId="0" borderId="2" xfId="0" applyFont="1" applyBorder="1" applyAlignment="1">
      <alignment vertical="center" wrapText="1"/>
    </xf>
    <xf numFmtId="0" fontId="7" fillId="6" borderId="1" xfId="0" applyFont="1" applyFill="1" applyBorder="1" applyAlignment="1">
      <alignment horizontal="left" wrapText="1"/>
    </xf>
    <xf numFmtId="0" fontId="6" fillId="6" borderId="1" xfId="0" applyFont="1" applyFill="1" applyBorder="1" applyAlignment="1">
      <alignment horizontal="center" vertical="center" wrapText="1"/>
    </xf>
    <xf numFmtId="166" fontId="7" fillId="6" borderId="1" xfId="4"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49" fontId="8" fillId="6" borderId="1" xfId="0" applyNumberFormat="1" applyFont="1" applyFill="1" applyBorder="1" applyAlignment="1" applyProtection="1">
      <alignment vertical="top" wrapText="1"/>
      <protection locked="0"/>
    </xf>
    <xf numFmtId="49" fontId="6" fillId="6" borderId="1" xfId="0" applyNumberFormat="1"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xf>
    <xf numFmtId="49" fontId="8" fillId="6" borderId="1" xfId="0" applyNumberFormat="1" applyFont="1" applyFill="1" applyBorder="1" applyAlignment="1" applyProtection="1">
      <alignment vertical="center" wrapText="1"/>
      <protection locked="0"/>
    </xf>
    <xf numFmtId="1" fontId="6" fillId="6" borderId="1" xfId="1" applyNumberFormat="1" applyFont="1" applyFill="1" applyBorder="1" applyAlignment="1" applyProtection="1">
      <alignment horizontal="center" vertical="center" wrapText="1"/>
      <protection locked="0"/>
    </xf>
    <xf numFmtId="15" fontId="33" fillId="6" borderId="1" xfId="0" applyNumberFormat="1" applyFont="1" applyFill="1" applyBorder="1" applyAlignment="1">
      <alignment vertical="center"/>
    </xf>
    <xf numFmtId="15" fontId="2" fillId="6" borderId="1" xfId="0" applyNumberFormat="1" applyFont="1" applyFill="1" applyBorder="1" applyAlignment="1">
      <alignment horizontal="center" vertical="center"/>
    </xf>
    <xf numFmtId="49" fontId="6" fillId="6" borderId="2" xfId="0" applyNumberFormat="1" applyFont="1" applyFill="1" applyBorder="1" applyAlignment="1" applyProtection="1">
      <alignment horizontal="center" vertical="center" wrapText="1"/>
      <protection locked="0"/>
    </xf>
    <xf numFmtId="0" fontId="7" fillId="6" borderId="1" xfId="0" applyFont="1" applyFill="1" applyBorder="1" applyAlignment="1">
      <alignment vertical="top" wrapText="1"/>
    </xf>
    <xf numFmtId="0" fontId="25" fillId="0" borderId="1" xfId="0" applyFont="1" applyBorder="1" applyAlignment="1">
      <alignment wrapText="1"/>
    </xf>
    <xf numFmtId="1" fontId="8" fillId="0" borderId="2" xfId="1" applyNumberFormat="1" applyFont="1" applyFill="1" applyBorder="1" applyAlignment="1" applyProtection="1">
      <alignment horizontal="center" vertical="center" wrapText="1"/>
      <protection locked="0"/>
    </xf>
    <xf numFmtId="0" fontId="8" fillId="0" borderId="2" xfId="0" applyFont="1" applyFill="1" applyBorder="1" applyAlignment="1">
      <alignment vertical="center"/>
    </xf>
    <xf numFmtId="49" fontId="9" fillId="0" borderId="1" xfId="2" applyNumberFormat="1" applyFont="1" applyFill="1" applyBorder="1" applyAlignment="1" applyProtection="1">
      <alignment horizontal="left"/>
    </xf>
    <xf numFmtId="0" fontId="9" fillId="0" borderId="1" xfId="2" applyFont="1" applyFill="1" applyBorder="1" applyAlignment="1" applyProtection="1">
      <alignment horizontal="left" vertical="center"/>
    </xf>
    <xf numFmtId="168" fontId="6" fillId="0" borderId="2" xfId="0" applyNumberFormat="1" applyFont="1" applyFill="1" applyBorder="1" applyAlignment="1">
      <alignment horizontal="center" vertical="center" wrapText="1"/>
    </xf>
    <xf numFmtId="165" fontId="2" fillId="0" borderId="2" xfId="8" applyFont="1" applyBorder="1" applyAlignment="1">
      <alignment horizontal="center" vertical="center" wrapText="1"/>
    </xf>
    <xf numFmtId="165" fontId="8" fillId="0" borderId="2" xfId="8" applyFont="1" applyBorder="1" applyAlignment="1">
      <alignment horizontal="right" vertical="center" wrapText="1"/>
    </xf>
    <xf numFmtId="0" fontId="8" fillId="6" borderId="2" xfId="0" applyFont="1" applyFill="1" applyBorder="1" applyAlignment="1">
      <alignment vertical="center" wrapText="1"/>
    </xf>
    <xf numFmtId="0" fontId="8" fillId="6" borderId="0" xfId="0" applyFont="1" applyFill="1" applyAlignment="1">
      <alignment vertical="center" wrapText="1"/>
    </xf>
    <xf numFmtId="0" fontId="8" fillId="6" borderId="0" xfId="0" applyFont="1" applyFill="1" applyBorder="1" applyAlignment="1">
      <alignment vertical="center" wrapText="1"/>
    </xf>
    <xf numFmtId="0" fontId="8" fillId="6" borderId="1" xfId="0" applyFont="1" applyFill="1" applyBorder="1" applyAlignment="1">
      <alignment vertical="center" wrapText="1"/>
    </xf>
    <xf numFmtId="1" fontId="8" fillId="6" borderId="2" xfId="1" applyNumberFormat="1" applyFont="1" applyFill="1" applyBorder="1" applyAlignment="1" applyProtection="1">
      <alignment horizontal="center" vertical="center" wrapText="1"/>
      <protection locked="0"/>
    </xf>
    <xf numFmtId="49" fontId="6" fillId="0" borderId="1" xfId="0" applyNumberFormat="1" applyFont="1" applyBorder="1" applyAlignment="1" applyProtection="1">
      <alignment vertical="center" wrapText="1"/>
      <protection locked="0"/>
    </xf>
    <xf numFmtId="0" fontId="0" fillId="0" borderId="8" xfId="0" applyFont="1" applyBorder="1"/>
    <xf numFmtId="49" fontId="8" fillId="0" borderId="2" xfId="0" applyNumberFormat="1" applyFont="1" applyBorder="1" applyAlignment="1" applyProtection="1">
      <alignment horizontal="center" wrapText="1"/>
      <protection locked="0"/>
    </xf>
    <xf numFmtId="0" fontId="11" fillId="0" borderId="0" xfId="0" applyFont="1" applyBorder="1" applyAlignment="1">
      <alignment vertical="center" wrapText="1"/>
    </xf>
    <xf numFmtId="165" fontId="8" fillId="6" borderId="1" xfId="8" applyFont="1" applyFill="1" applyBorder="1" applyAlignment="1">
      <alignment horizontal="right" vertical="center" wrapText="1"/>
    </xf>
    <xf numFmtId="165" fontId="8" fillId="0" borderId="1" xfId="8" applyFont="1" applyBorder="1" applyAlignment="1">
      <alignment horizontal="right" vertical="center" wrapText="1"/>
    </xf>
    <xf numFmtId="0" fontId="0" fillId="0" borderId="9" xfId="0" applyFont="1" applyBorder="1"/>
    <xf numFmtId="165" fontId="0" fillId="0" borderId="1" xfId="8" applyFont="1" applyBorder="1"/>
    <xf numFmtId="0" fontId="0" fillId="0" borderId="8" xfId="0" applyFont="1" applyFill="1" applyBorder="1" applyAlignment="1">
      <alignment wrapText="1"/>
    </xf>
    <xf numFmtId="0" fontId="0" fillId="0" borderId="8" xfId="0" applyFont="1" applyFill="1" applyBorder="1"/>
    <xf numFmtId="15" fontId="8" fillId="0" borderId="1" xfId="0" applyNumberFormat="1" applyFont="1" applyBorder="1" applyAlignment="1">
      <alignment horizontal="center" vertical="center" wrapText="1"/>
    </xf>
    <xf numFmtId="0" fontId="0" fillId="0" borderId="1" xfId="0" applyBorder="1" applyAlignment="1">
      <alignment horizontal="left" wrapText="1"/>
    </xf>
    <xf numFmtId="165" fontId="27" fillId="0" borderId="3" xfId="8" applyFont="1" applyFill="1" applyBorder="1" applyAlignment="1">
      <alignment horizontal="center" vertical="center" wrapText="1"/>
    </xf>
    <xf numFmtId="165" fontId="8" fillId="0" borderId="1" xfId="8" applyFont="1" applyBorder="1" applyAlignment="1">
      <alignment horizontal="center" vertical="top" wrapText="1"/>
    </xf>
    <xf numFmtId="165" fontId="6" fillId="0" borderId="1" xfId="8" applyFont="1" applyBorder="1" applyAlignment="1">
      <alignment horizontal="right" vertical="top" wrapText="1"/>
    </xf>
    <xf numFmtId="165" fontId="11" fillId="0" borderId="10" xfId="8" applyFont="1" applyBorder="1" applyAlignment="1">
      <alignment horizontal="center" vertical="center" wrapText="1"/>
    </xf>
    <xf numFmtId="165" fontId="33" fillId="6" borderId="0" xfId="8" applyFont="1" applyFill="1" applyAlignment="1">
      <alignment horizontal="right" vertical="center"/>
    </xf>
    <xf numFmtId="165" fontId="7" fillId="6" borderId="1" xfId="8" applyFont="1" applyFill="1" applyBorder="1" applyAlignment="1">
      <alignment horizontal="center" vertical="center" wrapText="1"/>
    </xf>
    <xf numFmtId="165" fontId="7" fillId="6" borderId="1" xfId="8" applyFont="1" applyFill="1" applyBorder="1" applyAlignment="1">
      <alignment horizontal="center" vertical="top" wrapText="1"/>
    </xf>
    <xf numFmtId="165" fontId="6" fillId="0" borderId="2" xfId="8" applyFont="1" applyBorder="1" applyAlignment="1">
      <alignment horizontal="center" vertical="center" wrapText="1"/>
    </xf>
    <xf numFmtId="49" fontId="8" fillId="0" borderId="1" xfId="0" applyNumberFormat="1" applyFont="1" applyBorder="1" applyAlignment="1" applyProtection="1">
      <alignment horizontal="center" wrapText="1"/>
      <protection locked="0"/>
    </xf>
    <xf numFmtId="49" fontId="8" fillId="0" borderId="3" xfId="0" applyNumberFormat="1" applyFont="1" applyBorder="1" applyAlignment="1" applyProtection="1">
      <alignment horizontal="center" vertical="center" wrapText="1"/>
      <protection locked="0"/>
    </xf>
    <xf numFmtId="1" fontId="8" fillId="0" borderId="1" xfId="1" applyNumberFormat="1" applyFont="1" applyFill="1" applyBorder="1" applyAlignment="1" applyProtection="1">
      <alignment horizontal="center" vertical="center" wrapText="1"/>
      <protection locked="0"/>
    </xf>
    <xf numFmtId="169" fontId="8" fillId="0" borderId="1"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wrapText="1"/>
      <protection locked="0"/>
    </xf>
    <xf numFmtId="169" fontId="8" fillId="0" borderId="3" xfId="0" applyNumberFormat="1" applyFont="1" applyBorder="1" applyAlignment="1" applyProtection="1">
      <alignment horizontal="center" vertical="center" wrapText="1"/>
      <protection locked="0"/>
    </xf>
    <xf numFmtId="1" fontId="8" fillId="0" borderId="10" xfId="1"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vertical="center" wrapText="1"/>
      <protection locked="0"/>
    </xf>
    <xf numFmtId="165" fontId="9" fillId="0" borderId="1" xfId="8" applyFont="1" applyBorder="1" applyAlignment="1" applyProtection="1">
      <alignment vertical="center" wrapText="1"/>
      <protection locked="0"/>
    </xf>
    <xf numFmtId="168" fontId="9" fillId="0" borderId="1" xfId="0" applyNumberFormat="1" applyFont="1" applyBorder="1" applyAlignment="1">
      <alignment horizontal="center" vertical="center" wrapText="1"/>
    </xf>
    <xf numFmtId="49" fontId="9" fillId="6" borderId="1" xfId="0" applyNumberFormat="1" applyFont="1" applyFill="1" applyBorder="1" applyAlignment="1" applyProtection="1">
      <alignment vertical="center" wrapText="1"/>
      <protection locked="0"/>
    </xf>
    <xf numFmtId="0" fontId="9" fillId="6" borderId="1" xfId="0" applyFont="1" applyFill="1" applyBorder="1" applyAlignment="1">
      <alignment horizontal="center" vertical="center"/>
    </xf>
    <xf numFmtId="49" fontId="9" fillId="12" borderId="1" xfId="0" applyNumberFormat="1" applyFont="1" applyFill="1" applyBorder="1" applyAlignment="1">
      <alignment horizontal="center" vertical="center" wrapText="1"/>
    </xf>
    <xf numFmtId="165" fontId="9" fillId="0" borderId="1" xfId="8" applyFont="1" applyBorder="1" applyAlignment="1">
      <alignment horizontal="center" vertical="center" wrapText="1"/>
    </xf>
    <xf numFmtId="171" fontId="9" fillId="0" borderId="1" xfId="0" applyNumberFormat="1" applyFont="1" applyFill="1" applyBorder="1" applyAlignment="1">
      <alignment vertical="center"/>
    </xf>
    <xf numFmtId="0" fontId="9" fillId="0" borderId="1" xfId="9" applyFont="1" applyFill="1" applyBorder="1"/>
    <xf numFmtId="170" fontId="9" fillId="0" borderId="1" xfId="10" applyNumberFormat="1" applyFont="1" applyFill="1" applyBorder="1" applyAlignment="1">
      <alignment vertical="center" wrapText="1"/>
    </xf>
    <xf numFmtId="49" fontId="9" fillId="0" borderId="1" xfId="11" applyNumberFormat="1" applyFont="1" applyFill="1" applyBorder="1" applyAlignment="1" applyProtection="1">
      <alignment vertical="center" wrapText="1"/>
      <protection locked="0"/>
    </xf>
    <xf numFmtId="49" fontId="9" fillId="0" borderId="1" xfId="0" applyNumberFormat="1" applyFont="1" applyFill="1" applyBorder="1" applyAlignment="1" applyProtection="1">
      <alignment vertical="center" wrapText="1"/>
      <protection locked="0"/>
    </xf>
    <xf numFmtId="49" fontId="9" fillId="0" borderId="1" xfId="0" applyNumberFormat="1" applyFont="1" applyFill="1" applyBorder="1" applyAlignment="1" applyProtection="1">
      <alignment vertical="center"/>
      <protection locked="0"/>
    </xf>
    <xf numFmtId="0" fontId="9" fillId="0" borderId="1" xfId="0" applyFont="1" applyFill="1" applyBorder="1" applyAlignment="1">
      <alignment vertical="center"/>
    </xf>
    <xf numFmtId="0" fontId="9" fillId="0" borderId="1" xfId="9" applyFont="1" applyFill="1" applyBorder="1" applyAlignment="1">
      <alignment vertical="center"/>
    </xf>
    <xf numFmtId="0" fontId="9" fillId="0" borderId="1" xfId="0" applyNumberFormat="1" applyFont="1" applyFill="1" applyBorder="1" applyAlignment="1">
      <alignment vertical="center"/>
    </xf>
    <xf numFmtId="4" fontId="9" fillId="0" borderId="1"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lignment horizontal="center" vertical="center"/>
    </xf>
    <xf numFmtId="4" fontId="9" fillId="0" borderId="1" xfId="0" applyNumberFormat="1" applyFont="1" applyFill="1" applyBorder="1" applyAlignment="1" applyProtection="1">
      <alignment horizontal="left"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xf>
    <xf numFmtId="0" fontId="9" fillId="0" borderId="1" xfId="9" applyFont="1" applyFill="1" applyBorder="1" applyAlignment="1">
      <alignment horizontal="center"/>
    </xf>
    <xf numFmtId="0" fontId="9" fillId="0" borderId="1" xfId="0" applyNumberFormat="1" applyFont="1" applyFill="1" applyBorder="1" applyAlignment="1">
      <alignment horizontal="center"/>
    </xf>
    <xf numFmtId="0" fontId="9" fillId="0" borderId="1" xfId="0" applyFont="1" applyFill="1" applyBorder="1" applyAlignment="1">
      <alignment horizontal="center"/>
    </xf>
    <xf numFmtId="49" fontId="9" fillId="0" borderId="1" xfId="0" applyNumberFormat="1" applyFont="1" applyFill="1" applyBorder="1" applyAlignment="1" applyProtection="1">
      <alignment horizontal="left" vertical="center" wrapText="1"/>
      <protection locked="0"/>
    </xf>
    <xf numFmtId="0" fontId="9" fillId="0" borderId="1" xfId="0" applyFont="1" applyBorder="1" applyAlignment="1">
      <alignment horizontal="center" wrapText="1"/>
    </xf>
    <xf numFmtId="0" fontId="35" fillId="0" borderId="1" xfId="0" applyFont="1" applyFill="1" applyBorder="1" applyAlignment="1">
      <alignment vertical="center"/>
    </xf>
    <xf numFmtId="49" fontId="9" fillId="0" borderId="1" xfId="0" applyNumberFormat="1" applyFont="1" applyFill="1" applyBorder="1" applyAlignment="1" applyProtection="1">
      <alignment vertical="top" wrapText="1"/>
      <protection locked="0"/>
    </xf>
    <xf numFmtId="0" fontId="9" fillId="0" borderId="1" xfId="0" applyFont="1" applyFill="1" applyBorder="1" applyAlignment="1">
      <alignment vertical="center" wrapText="1"/>
    </xf>
    <xf numFmtId="49" fontId="9" fillId="12" borderId="1" xfId="0" applyNumberFormat="1" applyFont="1" applyFill="1" applyBorder="1" applyAlignment="1" applyProtection="1">
      <alignment horizontal="left" vertical="center" wrapText="1"/>
      <protection locked="0"/>
    </xf>
    <xf numFmtId="171" fontId="9" fillId="12" borderId="1" xfId="0" applyNumberFormat="1" applyFont="1" applyFill="1" applyBorder="1" applyAlignment="1">
      <alignment vertical="center"/>
    </xf>
    <xf numFmtId="168" fontId="9" fillId="6"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protection locked="0"/>
    </xf>
    <xf numFmtId="168" fontId="9" fillId="0" borderId="1" xfId="0" applyNumberFormat="1" applyFont="1" applyFill="1" applyBorder="1" applyAlignment="1">
      <alignment horizontal="center" vertical="center" wrapText="1"/>
    </xf>
    <xf numFmtId="0" fontId="9" fillId="6" borderId="0" xfId="0" applyFont="1" applyFill="1" applyBorder="1" applyAlignment="1">
      <alignment vertical="center" wrapText="1"/>
    </xf>
    <xf numFmtId="0" fontId="9" fillId="0" borderId="1" xfId="0" applyFont="1" applyFill="1" applyBorder="1" applyAlignment="1">
      <alignment vertical="top" wrapText="1"/>
    </xf>
    <xf numFmtId="0" fontId="36" fillId="0" borderId="1" xfId="0" applyFont="1" applyFill="1" applyBorder="1" applyAlignment="1">
      <alignment vertical="center" wrapText="1"/>
    </xf>
    <xf numFmtId="0" fontId="37" fillId="0" borderId="1" xfId="0" applyFont="1" applyFill="1" applyBorder="1" applyAlignment="1">
      <alignment horizontal="center" vertical="center"/>
    </xf>
    <xf numFmtId="4" fontId="9" fillId="0" borderId="1" xfId="0" applyNumberFormat="1" applyFont="1" applyFill="1" applyBorder="1" applyAlignment="1" applyProtection="1">
      <alignment vertical="center" wrapText="1"/>
      <protection locked="0"/>
    </xf>
    <xf numFmtId="49" fontId="9" fillId="0" borderId="1" xfId="0" applyNumberFormat="1" applyFont="1" applyFill="1" applyBorder="1" applyAlignment="1">
      <alignment vertical="center"/>
    </xf>
    <xf numFmtId="165" fontId="9" fillId="0" borderId="1" xfId="8" quotePrefix="1" applyFont="1" applyBorder="1" applyAlignment="1">
      <alignment vertical="center" wrapText="1"/>
    </xf>
    <xf numFmtId="49" fontId="9" fillId="0" borderId="0" xfId="0" applyNumberFormat="1" applyFont="1" applyBorder="1" applyAlignment="1" applyProtection="1">
      <alignment vertical="center" wrapText="1"/>
      <protection locked="0"/>
    </xf>
    <xf numFmtId="165" fontId="9" fillId="0" borderId="1" xfId="8" quotePrefix="1" applyFont="1" applyFill="1" applyBorder="1" applyAlignment="1">
      <alignment vertical="center" wrapText="1"/>
    </xf>
    <xf numFmtId="0" fontId="38" fillId="0" borderId="1" xfId="0" applyFont="1" applyFill="1" applyBorder="1" applyAlignment="1">
      <alignment vertical="center"/>
    </xf>
    <xf numFmtId="165" fontId="8" fillId="0" borderId="1" xfId="8" applyFont="1" applyFill="1" applyBorder="1" applyAlignment="1" applyProtection="1">
      <protection locked="0"/>
    </xf>
    <xf numFmtId="0" fontId="8" fillId="0" borderId="8" xfId="6" applyFont="1" applyFill="1" applyBorder="1" applyAlignment="1">
      <alignment wrapText="1"/>
    </xf>
    <xf numFmtId="0" fontId="8" fillId="0" borderId="9" xfId="6" applyFont="1" applyFill="1" applyBorder="1" applyAlignment="1">
      <alignment wrapText="1"/>
    </xf>
    <xf numFmtId="49" fontId="8" fillId="0" borderId="2" xfId="0" applyNumberFormat="1" applyFont="1" applyFill="1" applyBorder="1" applyAlignment="1" applyProtection="1">
      <alignment horizontal="center" wrapText="1"/>
      <protection locked="0"/>
    </xf>
    <xf numFmtId="0" fontId="8" fillId="0" borderId="8" xfId="6" applyFont="1" applyFill="1" applyBorder="1" applyAlignment="1">
      <alignment horizontal="left" vertical="top" wrapText="1"/>
    </xf>
    <xf numFmtId="165" fontId="8" fillId="0" borderId="1" xfId="8" applyFont="1" applyFill="1" applyBorder="1" applyAlignment="1">
      <alignment vertical="center" wrapText="1"/>
    </xf>
    <xf numFmtId="49" fontId="8" fillId="0" borderId="1" xfId="0" applyNumberFormat="1" applyFont="1" applyFill="1" applyBorder="1" applyAlignment="1" applyProtection="1">
      <alignment horizontal="center" wrapText="1"/>
      <protection locked="0"/>
    </xf>
    <xf numFmtId="165" fontId="8" fillId="0" borderId="2" xfId="8" applyFont="1" applyFill="1" applyBorder="1" applyAlignment="1">
      <alignment vertical="center" wrapText="1"/>
    </xf>
    <xf numFmtId="165" fontId="8" fillId="0" borderId="2" xfId="8" applyFont="1" applyFill="1" applyBorder="1" applyAlignment="1">
      <alignment horizontal="right" vertical="center" wrapText="1"/>
    </xf>
    <xf numFmtId="168" fontId="6" fillId="6" borderId="2" xfId="0" applyNumberFormat="1" applyFont="1" applyFill="1" applyBorder="1" applyAlignment="1">
      <alignment horizontal="center" vertical="center" wrapText="1"/>
    </xf>
    <xf numFmtId="0" fontId="0" fillId="0" borderId="2" xfId="0" applyFont="1" applyFill="1" applyBorder="1" applyAlignment="1">
      <alignment horizontal="center"/>
    </xf>
    <xf numFmtId="49" fontId="8" fillId="0" borderId="1" xfId="0" applyNumberFormat="1" applyFont="1" applyFill="1" applyBorder="1" applyAlignment="1" applyProtection="1">
      <alignment horizontal="left" vertical="center" wrapText="1"/>
      <protection locked="0"/>
    </xf>
    <xf numFmtId="165" fontId="0" fillId="0" borderId="1" xfId="8" applyFont="1" applyFill="1" applyBorder="1" applyAlignment="1">
      <alignment horizontal="left"/>
    </xf>
    <xf numFmtId="15" fontId="8" fillId="0" borderId="1" xfId="0" applyNumberFormat="1" applyFont="1" applyFill="1" applyBorder="1" applyAlignment="1">
      <alignment horizontal="left" vertical="center" wrapText="1"/>
    </xf>
    <xf numFmtId="165" fontId="8" fillId="0" borderId="3" xfId="8" applyFont="1" applyFill="1" applyBorder="1" applyAlignment="1">
      <alignment horizontal="center" vertical="center" wrapText="1"/>
    </xf>
    <xf numFmtId="165" fontId="2" fillId="0" borderId="1" xfId="8" applyFont="1" applyBorder="1"/>
    <xf numFmtId="0" fontId="8" fillId="4" borderId="0" xfId="0" applyFont="1" applyFill="1" applyBorder="1" applyAlignment="1">
      <alignment vertical="center" wrapText="1"/>
    </xf>
    <xf numFmtId="0" fontId="8" fillId="0" borderId="3" xfId="0" applyFont="1" applyBorder="1" applyAlignment="1">
      <alignment horizontal="center" vertical="center"/>
    </xf>
    <xf numFmtId="168" fontId="24" fillId="0" borderId="10" xfId="0" applyNumberFormat="1" applyFont="1" applyBorder="1" applyAlignment="1">
      <alignment horizontal="center" vertical="center" wrapText="1"/>
    </xf>
    <xf numFmtId="168" fontId="24" fillId="0" borderId="1" xfId="0" applyNumberFormat="1" applyFont="1" applyBorder="1" applyAlignment="1">
      <alignment horizontal="center" vertical="center" wrapText="1"/>
    </xf>
    <xf numFmtId="0" fontId="8" fillId="0" borderId="1" xfId="0" applyFont="1" applyBorder="1"/>
    <xf numFmtId="165" fontId="8" fillId="0" borderId="1" xfId="8" applyFont="1" applyBorder="1" applyAlignment="1">
      <alignment horizontal="right" wrapText="1"/>
    </xf>
    <xf numFmtId="0" fontId="11" fillId="0" borderId="1" xfId="0" applyFont="1" applyBorder="1" applyAlignment="1">
      <alignment horizontal="center" vertical="center"/>
    </xf>
    <xf numFmtId="0" fontId="11" fillId="0" borderId="1" xfId="0" applyFont="1" applyBorder="1"/>
    <xf numFmtId="0" fontId="9" fillId="0" borderId="0" xfId="0" applyFont="1" applyFill="1" applyBorder="1" applyAlignment="1">
      <alignment vertical="center" wrapText="1"/>
    </xf>
    <xf numFmtId="0" fontId="11" fillId="0" borderId="1" xfId="0" applyFont="1" applyFill="1" applyBorder="1" applyAlignment="1">
      <alignment wrapText="1"/>
    </xf>
    <xf numFmtId="1" fontId="9" fillId="0" borderId="2" xfId="1" applyNumberFormat="1" applyFont="1" applyFill="1" applyBorder="1" applyAlignment="1" applyProtection="1">
      <alignment horizontal="center" vertical="center" wrapText="1"/>
      <protection locked="0"/>
    </xf>
    <xf numFmtId="49" fontId="11" fillId="0" borderId="2" xfId="0" applyNumberFormat="1" applyFont="1" applyBorder="1" applyAlignment="1" applyProtection="1">
      <alignment vertical="center" wrapText="1"/>
      <protection locked="0"/>
    </xf>
    <xf numFmtId="166" fontId="11" fillId="0" borderId="2" xfId="4" applyFont="1" applyBorder="1" applyAlignment="1">
      <alignment horizontal="center" vertical="center" wrapText="1"/>
    </xf>
    <xf numFmtId="1" fontId="2" fillId="0" borderId="1" xfId="1" applyNumberFormat="1" applyFont="1" applyFill="1" applyBorder="1" applyAlignment="1" applyProtection="1">
      <alignment horizontal="center" vertical="center" wrapText="1"/>
      <protection locked="0"/>
    </xf>
    <xf numFmtId="0" fontId="11" fillId="0" borderId="2" xfId="0" applyFont="1" applyBorder="1" applyAlignment="1">
      <alignment vertical="center"/>
    </xf>
    <xf numFmtId="165" fontId="11" fillId="0" borderId="1" xfId="8" applyFont="1" applyFill="1" applyBorder="1" applyAlignment="1">
      <alignment horizontal="center" vertical="center" wrapText="1"/>
    </xf>
    <xf numFmtId="165" fontId="9" fillId="12" borderId="1" xfId="8" applyFont="1" applyFill="1" applyBorder="1" applyAlignment="1">
      <alignment horizontal="left" vertical="center" wrapText="1"/>
    </xf>
    <xf numFmtId="165" fontId="9" fillId="0" borderId="1" xfId="8" applyFont="1" applyFill="1" applyBorder="1" applyAlignment="1" applyProtection="1">
      <alignment horizontal="center" vertical="center"/>
      <protection locked="0"/>
    </xf>
    <xf numFmtId="165" fontId="9" fillId="0" borderId="1" xfId="8" applyFont="1" applyFill="1" applyBorder="1" applyAlignment="1">
      <alignment horizontal="center" vertical="center"/>
    </xf>
    <xf numFmtId="165" fontId="9" fillId="0" borderId="1" xfId="8" applyFont="1" applyFill="1" applyBorder="1" applyAlignment="1">
      <alignment horizontal="center" vertical="center" wrapText="1"/>
    </xf>
    <xf numFmtId="165" fontId="9" fillId="0" borderId="1" xfId="8" applyFont="1" applyFill="1" applyBorder="1" applyAlignment="1">
      <alignment horizontal="right"/>
    </xf>
    <xf numFmtId="165" fontId="9" fillId="0" borderId="1" xfId="8" applyFont="1" applyFill="1" applyBorder="1" applyAlignment="1">
      <alignment horizontal="right" vertical="center" wrapText="1"/>
    </xf>
    <xf numFmtId="165" fontId="6" fillId="0" borderId="1" xfId="8" applyFont="1" applyFill="1" applyBorder="1" applyAlignment="1">
      <alignment horizontal="center" vertical="center" wrapText="1"/>
    </xf>
    <xf numFmtId="165" fontId="9" fillId="0" borderId="1" xfId="8" applyFont="1" applyBorder="1" applyAlignment="1" applyProtection="1">
      <alignment horizontal="right" vertical="center" wrapText="1"/>
      <protection locked="0"/>
    </xf>
    <xf numFmtId="165" fontId="9" fillId="0" borderId="1" xfId="8" quotePrefix="1" applyFont="1" applyFill="1" applyBorder="1" applyAlignment="1">
      <alignment horizontal="right" vertical="center" wrapText="1"/>
    </xf>
    <xf numFmtId="165" fontId="9" fillId="6" borderId="1" xfId="8" applyFont="1" applyFill="1" applyBorder="1" applyAlignment="1" applyProtection="1">
      <alignment horizontal="right" vertical="center"/>
      <protection locked="0"/>
    </xf>
    <xf numFmtId="165" fontId="9" fillId="0" borderId="1" xfId="8" applyFont="1" applyFill="1" applyBorder="1" applyAlignment="1" applyProtection="1">
      <alignment horizontal="right" vertical="center" wrapText="1"/>
      <protection locked="0"/>
    </xf>
    <xf numFmtId="0" fontId="8" fillId="0" borderId="2" xfId="0" applyFont="1" applyBorder="1" applyAlignment="1">
      <alignment horizontal="left" vertical="center" wrapText="1"/>
    </xf>
    <xf numFmtId="0" fontId="9" fillId="6" borderId="1" xfId="0" applyFont="1" applyFill="1" applyBorder="1" applyAlignment="1">
      <alignment vertical="center" wrapText="1"/>
    </xf>
    <xf numFmtId="0" fontId="9" fillId="6" borderId="1" xfId="0" applyFont="1" applyFill="1" applyBorder="1" applyAlignment="1">
      <alignment horizontal="center" vertical="center" wrapText="1"/>
    </xf>
    <xf numFmtId="165" fontId="9" fillId="6" borderId="1" xfId="8" applyFont="1" applyFill="1" applyBorder="1" applyAlignment="1">
      <alignment horizontal="center" vertical="center" wrapText="1"/>
    </xf>
    <xf numFmtId="0" fontId="9" fillId="6" borderId="1" xfId="0" applyFont="1" applyFill="1" applyBorder="1" applyAlignment="1">
      <alignment horizontal="center" wrapText="1"/>
    </xf>
    <xf numFmtId="165" fontId="9" fillId="6" borderId="1" xfId="8" quotePrefix="1" applyFont="1" applyFill="1" applyBorder="1" applyAlignment="1">
      <alignment vertical="center" wrapText="1"/>
    </xf>
    <xf numFmtId="0" fontId="38" fillId="6" borderId="1" xfId="0" applyFont="1" applyFill="1" applyBorder="1" applyAlignment="1">
      <alignment horizontal="center" vertical="center"/>
    </xf>
    <xf numFmtId="165" fontId="9" fillId="6" borderId="1" xfId="3" applyFont="1" applyFill="1" applyBorder="1" applyAlignment="1" applyProtection="1">
      <alignment vertical="top"/>
      <protection locked="0"/>
    </xf>
    <xf numFmtId="165" fontId="9" fillId="6" borderId="1" xfId="8" applyFont="1" applyFill="1" applyBorder="1" applyAlignment="1">
      <alignment horizontal="right" vertical="center" wrapText="1"/>
    </xf>
    <xf numFmtId="0" fontId="9" fillId="0" borderId="8" xfId="0" applyFont="1" applyFill="1" applyBorder="1" applyAlignment="1">
      <alignment vertical="center" wrapText="1"/>
    </xf>
    <xf numFmtId="4" fontId="9" fillId="6" borderId="1" xfId="0" applyNumberFormat="1" applyFont="1" applyFill="1" applyBorder="1" applyAlignment="1" applyProtection="1">
      <alignment horizontal="center" vertical="center" wrapText="1"/>
      <protection locked="0"/>
    </xf>
    <xf numFmtId="0" fontId="28" fillId="6" borderId="1" xfId="0" applyFont="1" applyFill="1" applyBorder="1" applyAlignment="1">
      <alignment horizontal="center" vertical="center" wrapText="1"/>
    </xf>
    <xf numFmtId="0" fontId="39" fillId="6" borderId="1" xfId="0" applyFont="1" applyFill="1" applyBorder="1" applyAlignment="1">
      <alignment vertical="center" wrapText="1"/>
    </xf>
    <xf numFmtId="168" fontId="9" fillId="6" borderId="6" xfId="0" applyNumberFormat="1" applyFont="1" applyFill="1" applyBorder="1" applyAlignment="1">
      <alignment horizontal="center" vertical="center" wrapText="1"/>
    </xf>
    <xf numFmtId="168" fontId="8" fillId="0" borderId="14"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68" fontId="9" fillId="0" borderId="3" xfId="0" applyNumberFormat="1" applyFont="1" applyBorder="1" applyAlignment="1">
      <alignment horizontal="center" vertical="center" wrapText="1"/>
    </xf>
    <xf numFmtId="0" fontId="39" fillId="0" borderId="1" xfId="0" applyFont="1" applyFill="1" applyBorder="1" applyAlignment="1">
      <alignment vertical="center" wrapText="1"/>
    </xf>
    <xf numFmtId="0" fontId="28" fillId="0" borderId="1" xfId="0" applyFont="1" applyFill="1" applyBorder="1" applyAlignment="1">
      <alignment horizontal="center" vertical="center" wrapText="1"/>
    </xf>
    <xf numFmtId="164" fontId="9" fillId="0" borderId="1" xfId="8" quotePrefix="1" applyNumberFormat="1" applyFont="1" applyFill="1" applyBorder="1" applyAlignment="1">
      <alignment vertical="center" wrapText="1"/>
    </xf>
    <xf numFmtId="49" fontId="9" fillId="0" borderId="8" xfId="0" applyNumberFormat="1" applyFont="1" applyFill="1" applyBorder="1" applyAlignment="1" applyProtection="1">
      <alignment vertical="center" wrapText="1"/>
      <protection locked="0"/>
    </xf>
    <xf numFmtId="49" fontId="9" fillId="0" borderId="8" xfId="0" applyNumberFormat="1" applyFont="1" applyFill="1" applyBorder="1" applyAlignment="1">
      <alignment horizontal="left" vertical="center" wrapText="1"/>
    </xf>
    <xf numFmtId="49" fontId="9" fillId="0" borderId="8" xfId="0" applyNumberFormat="1" applyFont="1" applyFill="1" applyBorder="1" applyAlignment="1" applyProtection="1">
      <alignment horizontal="left" vertical="center" wrapText="1"/>
      <protection locked="0"/>
    </xf>
    <xf numFmtId="0" fontId="9" fillId="0" borderId="8" xfId="0" applyFont="1" applyBorder="1" applyAlignment="1">
      <alignment vertical="center" wrapText="1"/>
    </xf>
    <xf numFmtId="0" fontId="36" fillId="0" borderId="8" xfId="0" applyFont="1" applyFill="1" applyBorder="1" applyAlignment="1">
      <alignment vertical="center" wrapText="1"/>
    </xf>
    <xf numFmtId="0" fontId="36" fillId="6" borderId="8" xfId="0" applyFont="1" applyFill="1" applyBorder="1" applyAlignment="1">
      <alignment vertical="center" wrapText="1"/>
    </xf>
    <xf numFmtId="0" fontId="39" fillId="0" borderId="8" xfId="0" applyFont="1" applyFill="1" applyBorder="1" applyAlignment="1">
      <alignment vertical="center" wrapText="1"/>
    </xf>
    <xf numFmtId="49" fontId="39" fillId="0" borderId="8" xfId="0" applyNumberFormat="1" applyFont="1" applyFill="1" applyBorder="1" applyAlignment="1" applyProtection="1">
      <alignment vertical="center" wrapText="1"/>
      <protection locked="0"/>
    </xf>
    <xf numFmtId="0" fontId="39" fillId="4" borderId="0" xfId="0" applyFont="1" applyFill="1" applyBorder="1" applyAlignment="1">
      <alignment vertical="center" wrapText="1"/>
    </xf>
    <xf numFmtId="49" fontId="39" fillId="0" borderId="1" xfId="11" applyNumberFormat="1" applyFont="1" applyFill="1" applyBorder="1" applyAlignment="1" applyProtection="1">
      <alignment vertical="center" wrapText="1"/>
      <protection locked="0"/>
    </xf>
    <xf numFmtId="0" fontId="39" fillId="0" borderId="1" xfId="0" applyFont="1" applyFill="1" applyBorder="1" applyAlignment="1">
      <alignment horizontal="center" vertical="center" wrapText="1"/>
    </xf>
    <xf numFmtId="49" fontId="39" fillId="0" borderId="1" xfId="0" applyNumberFormat="1" applyFont="1" applyFill="1" applyBorder="1" applyAlignment="1" applyProtection="1">
      <alignment horizontal="center" vertical="center" wrapText="1"/>
      <protection locked="0"/>
    </xf>
    <xf numFmtId="165" fontId="39" fillId="0" borderId="1" xfId="8" applyFont="1" applyFill="1" applyBorder="1" applyAlignment="1" applyProtection="1">
      <protection locked="0"/>
    </xf>
    <xf numFmtId="1" fontId="39" fillId="0" borderId="1" xfId="1" applyNumberFormat="1" applyFont="1" applyFill="1" applyBorder="1" applyAlignment="1" applyProtection="1">
      <alignment horizontal="center" vertical="center" wrapText="1"/>
      <protection locked="0"/>
    </xf>
    <xf numFmtId="168" fontId="39" fillId="0" borderId="1" xfId="0" applyNumberFormat="1" applyFont="1" applyFill="1" applyBorder="1" applyAlignment="1">
      <alignment horizontal="center" vertical="center" wrapText="1"/>
    </xf>
    <xf numFmtId="0" fontId="39" fillId="0" borderId="0" xfId="0" applyFont="1" applyBorder="1" applyAlignment="1">
      <alignment vertical="center" wrapText="1"/>
    </xf>
    <xf numFmtId="9" fontId="9" fillId="8" borderId="1" xfId="1" applyFont="1" applyFill="1" applyBorder="1" applyAlignment="1"/>
    <xf numFmtId="9" fontId="12" fillId="9" borderId="1" xfId="1" applyFont="1" applyFill="1" applyBorder="1" applyAlignment="1"/>
    <xf numFmtId="1" fontId="1" fillId="0" borderId="1" xfId="1" applyNumberFormat="1" applyFont="1" applyFill="1" applyBorder="1" applyAlignment="1" applyProtection="1">
      <alignment horizontal="center" vertical="center" wrapText="1"/>
      <protection locked="0"/>
    </xf>
    <xf numFmtId="49" fontId="19" fillId="3" borderId="3" xfId="0" applyNumberFormat="1" applyFont="1" applyFill="1" applyBorder="1" applyAlignment="1">
      <alignment vertical="center" wrapText="1"/>
    </xf>
    <xf numFmtId="0" fontId="2" fillId="0" borderId="1" xfId="0" applyFont="1" applyBorder="1" applyAlignment="1">
      <alignment vertical="center" wrapText="1"/>
    </xf>
    <xf numFmtId="0" fontId="11" fillId="0" borderId="3" xfId="0" applyFont="1" applyBorder="1" applyAlignment="1">
      <alignment vertical="center" wrapText="1"/>
    </xf>
    <xf numFmtId="0" fontId="11" fillId="0" borderId="3" xfId="0" applyFont="1" applyFill="1" applyBorder="1" applyAlignment="1">
      <alignment vertical="center" wrapText="1"/>
    </xf>
    <xf numFmtId="0" fontId="8" fillId="0" borderId="1" xfId="0" applyFont="1" applyFill="1" applyBorder="1" applyAlignment="1"/>
    <xf numFmtId="0" fontId="11" fillId="0" borderId="9" xfId="0" applyFont="1" applyBorder="1" applyAlignment="1">
      <alignment vertical="center" wrapText="1"/>
    </xf>
    <xf numFmtId="0" fontId="27" fillId="0" borderId="2" xfId="0" applyFont="1" applyBorder="1" applyAlignment="1">
      <alignment vertical="center" wrapText="1"/>
    </xf>
    <xf numFmtId="0" fontId="28" fillId="0" borderId="1" xfId="0" applyFont="1" applyFill="1" applyBorder="1" applyAlignment="1"/>
    <xf numFmtId="0" fontId="8" fillId="0" borderId="3" xfId="0" applyFont="1" applyBorder="1" applyAlignment="1">
      <alignment vertical="center" wrapText="1"/>
    </xf>
    <xf numFmtId="4" fontId="9" fillId="6" borderId="1" xfId="0" applyNumberFormat="1" applyFont="1" applyFill="1" applyBorder="1" applyAlignment="1" applyProtection="1">
      <alignment vertical="center" wrapText="1"/>
      <protection locked="0"/>
    </xf>
    <xf numFmtId="0" fontId="32" fillId="0" borderId="0" xfId="0" applyFont="1" applyFill="1" applyBorder="1" applyAlignment="1"/>
    <xf numFmtId="4" fontId="6" fillId="0" borderId="0" xfId="0" applyNumberFormat="1" applyFont="1" applyAlignment="1">
      <alignment vertical="center" wrapText="1"/>
    </xf>
    <xf numFmtId="0" fontId="6"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11" fillId="0" borderId="15" xfId="0" applyFont="1" applyBorder="1" applyAlignment="1">
      <alignment vertical="center" wrapText="1"/>
    </xf>
    <xf numFmtId="0" fontId="6" fillId="0"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0" fillId="0" borderId="0" xfId="0" applyFont="1" applyAlignment="1">
      <alignment horizontal="center" vertical="center" wrapText="1"/>
    </xf>
    <xf numFmtId="0" fontId="31" fillId="7" borderId="1" xfId="0" applyFont="1" applyFill="1" applyBorder="1" applyAlignment="1">
      <alignment horizontal="center"/>
    </xf>
    <xf numFmtId="0" fontId="12" fillId="9" borderId="6" xfId="0" applyFont="1" applyFill="1" applyBorder="1" applyAlignment="1">
      <alignment horizontal="center"/>
    </xf>
    <xf numFmtId="0" fontId="12" fillId="9" borderId="8" xfId="0" applyFont="1" applyFill="1" applyBorder="1" applyAlignment="1">
      <alignment horizontal="center"/>
    </xf>
  </cellXfs>
  <cellStyles count="12">
    <cellStyle name="Comma" xfId="4" builtinId="3"/>
    <cellStyle name="Comma 2" xfId="7"/>
    <cellStyle name="Comma 4 2" xfId="10"/>
    <cellStyle name="Currency" xfId="8" builtinId="4"/>
    <cellStyle name="Currency 2" xfId="3"/>
    <cellStyle name="Normal" xfId="0" builtinId="0"/>
    <cellStyle name="Normal 2" xfId="2"/>
    <cellStyle name="Normal 2 2" xfId="5"/>
    <cellStyle name="Normal 2 2 2" xfId="11"/>
    <cellStyle name="Normal 3" xfId="6"/>
    <cellStyle name="Normal 7" xfId="9"/>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2019 Annual procurement plan</a:t>
            </a:r>
          </a:p>
        </c:rich>
      </c:tx>
      <c:layout>
        <c:manualLayout>
          <c:xMode val="edge"/>
          <c:yMode val="edge"/>
          <c:x val="0.31113547018946536"/>
          <c:y val="6.577705819926056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96852088030889E-2"/>
          <c:y val="0.19766542854875305"/>
          <c:w val="0.93291426408293943"/>
          <c:h val="0.66478285983688801"/>
        </c:manualLayout>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dPt>
          <c:dPt>
            <c:idx val="1"/>
            <c:bubble3D val="0"/>
            <c:spPr>
              <a:solidFill>
                <a:schemeClr val="accent5"/>
              </a:solidFill>
              <a:ln w="25400">
                <a:solidFill>
                  <a:schemeClr val="lt1"/>
                </a:solidFill>
              </a:ln>
              <a:effectLst/>
              <a:sp3d contourW="25400">
                <a:contourClr>
                  <a:schemeClr val="lt1"/>
                </a:contourClr>
              </a:sp3d>
            </c:spPr>
          </c:dPt>
          <c:dPt>
            <c:idx val="2"/>
            <c:bubble3D val="0"/>
            <c:spPr>
              <a:solidFill>
                <a:schemeClr val="accent4"/>
              </a:solidFill>
              <a:ln w="25400">
                <a:solidFill>
                  <a:schemeClr val="lt1"/>
                </a:solidFill>
              </a:ln>
              <a:effectLst/>
              <a:sp3d contourW="25400">
                <a:contourClr>
                  <a:schemeClr val="lt1"/>
                </a:contourClr>
              </a:sp3d>
            </c:spPr>
          </c:dPt>
          <c:dPt>
            <c:idx val="3"/>
            <c:bubble3D val="0"/>
            <c:spPr>
              <a:solidFill>
                <a:schemeClr val="accent6">
                  <a:lumMod val="60000"/>
                </a:schemeClr>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 ALL SUMMARY'!$B$4:$B$7</c:f>
              <c:strCache>
                <c:ptCount val="4"/>
                <c:pt idx="0">
                  <c:v>NON-CONSULTANCY SERVICES</c:v>
                </c:pt>
                <c:pt idx="1">
                  <c:v>CONSULTANCY SERVICES</c:v>
                </c:pt>
                <c:pt idx="2">
                  <c:v>GOODS</c:v>
                </c:pt>
                <c:pt idx="3">
                  <c:v>WORKS</c:v>
                </c:pt>
              </c:strCache>
            </c:strRef>
          </c:cat>
          <c:val>
            <c:numRef>
              <c:f>'OVER ALL SUMMARY'!$C$4:$C$7</c:f>
              <c:numCache>
                <c:formatCode>_("$"* #,##0.00_);_("$"* \(#,##0.00\);_("$"* "-"??_);_(@_)</c:formatCode>
                <c:ptCount val="4"/>
                <c:pt idx="0">
                  <c:v>47938807.267307699</c:v>
                </c:pt>
                <c:pt idx="1">
                  <c:v>17950570.102940001</c:v>
                </c:pt>
                <c:pt idx="2">
                  <c:v>19373839.090000004</c:v>
                </c:pt>
                <c:pt idx="3">
                  <c:v>24230783.579999998</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23811</xdr:colOff>
      <xdr:row>9</xdr:row>
      <xdr:rowOff>138111</xdr:rowOff>
    </xdr:from>
    <xdr:to>
      <xdr:col>2</xdr:col>
      <xdr:colOff>2971800</xdr:colOff>
      <xdr:row>30</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rwaJ/AppData/Local/Microsoft/Windows/INetCache/Content.Outlook/UC1B90XD/2019%20Procurement%20Detai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hepham/Documents/2019%20Procurement%20Detai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awib/Desktop/2019%20APP%20Submission/SPPME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sephM/AppData/Local/Microsoft/Windows/INetCache/Content.Outlook/XZRIA9OV/Procurment%20pla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phM/AppData/Local/Microsoft/Windows/INetCache/Content.Outlook/XZRIA9OV/Users/Tamirea/AppData/Local/Microsoft/Windows/INetCache/Content.Outlook/I3M2L7QW/2019%20PSD%20Programme%20Budget%20uploaded%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sephM/AppData/Local/Microsoft/Windows/INetCache/Content.Outlook/XZRIA9OV/Users/Tamirea/AppData/Local/Microsoft/Windows/INetCache/Content.Outlook/I3M2L7QW/2019%20PSD%20Programme%20Budget%20upload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amirea/AppData/Local/Microsoft/Windows/INetCache/Content.Outlook/I3M2L7QW/2019%20PSD%20Programme%20Budget%20upload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Procurment Details"/>
    </sheetNames>
    <sheetDataSet>
      <sheetData sheetId="0" refreshError="1">
        <row r="465">
          <cell r="K465">
            <v>2000</v>
          </cell>
        </row>
        <row r="467">
          <cell r="K467">
            <v>600</v>
          </cell>
        </row>
        <row r="468">
          <cell r="K468">
            <v>3744</v>
          </cell>
        </row>
        <row r="473">
          <cell r="K473">
            <v>6000</v>
          </cell>
        </row>
        <row r="476">
          <cell r="K476">
            <v>2500</v>
          </cell>
        </row>
        <row r="477">
          <cell r="K477">
            <v>1800</v>
          </cell>
        </row>
        <row r="478">
          <cell r="K478">
            <v>11232</v>
          </cell>
        </row>
        <row r="480">
          <cell r="K480">
            <v>2016</v>
          </cell>
        </row>
        <row r="481">
          <cell r="K481">
            <v>3000</v>
          </cell>
        </row>
        <row r="484">
          <cell r="K484">
            <v>2000</v>
          </cell>
        </row>
        <row r="485">
          <cell r="K485">
            <v>3744</v>
          </cell>
        </row>
        <row r="486">
          <cell r="K486">
            <v>2016</v>
          </cell>
        </row>
        <row r="487">
          <cell r="K487">
            <v>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Procurment Details"/>
      <sheetName val="Sheet1"/>
    </sheetNames>
    <sheetDataSet>
      <sheetData sheetId="0" refreshError="1">
        <row r="519">
          <cell r="D519" t="str">
            <v>Engagement of a Maritime Expert</v>
          </cell>
        </row>
        <row r="578">
          <cell r="D578" t="str">
            <v>Conferencing and Boarding for Departmental Retreat</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Sourcing Plan -SPPMERM"/>
      <sheetName val="2019 Annual Sourcing Plan-KMD"/>
      <sheetName val="2019 Procurment Details (SPPME)"/>
      <sheetName val="2019 Procurment Details+tickets"/>
      <sheetName val="Sourcing Methods Mapping"/>
    </sheetNames>
    <sheetDataSet>
      <sheetData sheetId="0"/>
      <sheetData sheetId="1"/>
      <sheetData sheetId="2">
        <row r="1009">
          <cell r="K1009">
            <v>500</v>
          </cell>
        </row>
        <row r="1234">
          <cell r="K1234">
            <v>3024</v>
          </cell>
        </row>
        <row r="1235">
          <cell r="K1235">
            <v>13500</v>
          </cell>
        </row>
        <row r="1237">
          <cell r="K1237">
            <v>300</v>
          </cell>
        </row>
        <row r="1241">
          <cell r="K1241">
            <v>300</v>
          </cell>
        </row>
        <row r="1242">
          <cell r="K1242">
            <v>14976</v>
          </cell>
        </row>
        <row r="1244">
          <cell r="K1244">
            <v>35000</v>
          </cell>
        </row>
        <row r="1248">
          <cell r="K1248">
            <v>4500</v>
          </cell>
        </row>
        <row r="1268">
          <cell r="K1268">
            <v>2000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Travel (2)"/>
      <sheetName val=" Travel Plan"/>
      <sheetName val="GOODS"/>
      <sheetName val="NON Consultancy"/>
      <sheetName val="Consultancy"/>
      <sheetName val="WORKS"/>
      <sheetName val="TRAININGS"/>
      <sheetName val="INTERPRETERS-TRANSLATORS"/>
      <sheetName val="OVER ALL SUMMARY"/>
      <sheetName val="Sheet1"/>
    </sheetNames>
    <sheetDataSet>
      <sheetData sheetId="0" refreshError="1"/>
      <sheetData sheetId="1" refreshError="1">
        <row r="11">
          <cell r="F11" t="str">
            <v>PSD2004014</v>
          </cell>
        </row>
        <row r="13">
          <cell r="F13" t="str">
            <v>PSD2004013</v>
          </cell>
        </row>
        <row r="16">
          <cell r="F16" t="str">
            <v>PSD2004027</v>
          </cell>
        </row>
        <row r="17">
          <cell r="F17" t="str">
            <v>PSD2004022</v>
          </cell>
        </row>
        <row r="22">
          <cell r="F22" t="str">
            <v>PSD2004004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132">
          <cell r="E132" t="str">
            <v>PSD2004001</v>
          </cell>
        </row>
        <row r="135">
          <cell r="E135" t="str">
            <v>PSD2004004</v>
          </cell>
        </row>
        <row r="144">
          <cell r="E144" t="str">
            <v>PSD2004013</v>
          </cell>
        </row>
        <row r="203">
          <cell r="E203" t="str">
            <v>PSD2005004</v>
          </cell>
        </row>
        <row r="213">
          <cell r="E213" t="str">
            <v>PSD2005012</v>
          </cell>
          <cell r="K213">
            <v>20000</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27">
          <cell r="I127" t="str">
            <v>PSD2004014</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132">
          <cell r="E132" t="str">
            <v>PSD2004001</v>
          </cell>
        </row>
        <row r="213">
          <cell r="E213" t="str">
            <v>PSD2005012</v>
          </cell>
          <cell r="K213">
            <v>20000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CY385"/>
  <sheetViews>
    <sheetView topLeftCell="A121" zoomScale="86" zoomScaleNormal="86" workbookViewId="0">
      <selection activeCell="H65" sqref="H65"/>
    </sheetView>
  </sheetViews>
  <sheetFormatPr defaultColWidth="9.25" defaultRowHeight="14.25" x14ac:dyDescent="0.25"/>
  <cols>
    <col min="1" max="1" width="2.75" style="1" customWidth="1"/>
    <col min="2" max="2" width="3.25" style="1" bestFit="1" customWidth="1"/>
    <col min="3" max="3" width="48.25" style="1" customWidth="1"/>
    <col min="4" max="4" width="22.625" style="5" customWidth="1"/>
    <col min="5" max="5" width="13.25" style="5" customWidth="1"/>
    <col min="6" max="7" width="14.5" style="5" customWidth="1"/>
    <col min="8" max="8" width="25.25" style="172" bestFit="1" customWidth="1"/>
    <col min="9" max="9" width="23.375" style="5" customWidth="1"/>
    <col min="10" max="10" width="30.125" style="5" customWidth="1"/>
    <col min="11" max="19" width="14.75" style="5" customWidth="1"/>
    <col min="20" max="20" width="7.5" style="1" customWidth="1"/>
    <col min="21" max="21" width="3" style="1" customWidth="1"/>
    <col min="22" max="23" width="9.25" style="1"/>
    <col min="24" max="24" width="9.25" style="1" customWidth="1"/>
    <col min="25" max="16384" width="9.25" style="1"/>
  </cols>
  <sheetData>
    <row r="1" spans="1:21" x14ac:dyDescent="0.25">
      <c r="A1" s="45"/>
      <c r="B1" s="45"/>
      <c r="C1" s="45"/>
      <c r="D1" s="46"/>
      <c r="E1" s="46"/>
      <c r="F1" s="46"/>
      <c r="G1" s="46"/>
      <c r="H1" s="171"/>
      <c r="I1" s="46"/>
      <c r="J1" s="46"/>
      <c r="K1" s="46"/>
      <c r="L1" s="46"/>
      <c r="M1" s="46"/>
      <c r="N1" s="46"/>
      <c r="O1" s="46"/>
      <c r="P1" s="46"/>
      <c r="Q1" s="46"/>
      <c r="R1" s="46"/>
      <c r="S1" s="46"/>
      <c r="T1" s="45"/>
      <c r="U1" s="45"/>
    </row>
    <row r="2" spans="1:21" x14ac:dyDescent="0.25">
      <c r="A2" s="45"/>
      <c r="U2" s="45"/>
    </row>
    <row r="3" spans="1:21" ht="45" x14ac:dyDescent="0.25">
      <c r="A3" s="45"/>
      <c r="B3" s="51"/>
      <c r="C3" s="52" t="s">
        <v>102</v>
      </c>
      <c r="D3" s="52" t="s">
        <v>86</v>
      </c>
      <c r="E3" s="53" t="s">
        <v>81</v>
      </c>
      <c r="F3" s="53" t="s">
        <v>80</v>
      </c>
      <c r="G3" s="53" t="s">
        <v>59</v>
      </c>
      <c r="H3" s="173" t="s">
        <v>87</v>
      </c>
      <c r="I3" s="52" t="s">
        <v>88</v>
      </c>
      <c r="J3" s="53" t="s">
        <v>66</v>
      </c>
      <c r="K3" s="53" t="s">
        <v>60</v>
      </c>
      <c r="L3" s="53" t="s">
        <v>61</v>
      </c>
      <c r="M3" s="53" t="s">
        <v>62</v>
      </c>
      <c r="N3" s="53" t="s">
        <v>63</v>
      </c>
      <c r="O3" s="53" t="s">
        <v>69</v>
      </c>
      <c r="P3" s="53" t="s">
        <v>68</v>
      </c>
      <c r="Q3" s="53" t="s">
        <v>63</v>
      </c>
      <c r="R3" s="53" t="s">
        <v>64</v>
      </c>
      <c r="S3" s="53" t="s">
        <v>65</v>
      </c>
      <c r="U3" s="45"/>
    </row>
    <row r="4" spans="1:21" s="2" customFormat="1" ht="15" customHeight="1" x14ac:dyDescent="0.25">
      <c r="A4" s="47"/>
      <c r="B4" s="146"/>
      <c r="C4" s="554"/>
      <c r="D4" s="555"/>
      <c r="E4" s="555"/>
      <c r="F4" s="555"/>
      <c r="G4" s="555"/>
      <c r="H4" s="555"/>
      <c r="I4" s="555"/>
      <c r="J4" s="555"/>
      <c r="K4" s="555"/>
      <c r="L4" s="555"/>
      <c r="M4" s="555"/>
      <c r="N4" s="555"/>
      <c r="O4" s="555"/>
      <c r="P4" s="555"/>
      <c r="Q4" s="555"/>
      <c r="R4" s="556"/>
      <c r="T4" s="47"/>
    </row>
    <row r="5" spans="1:21" ht="57" x14ac:dyDescent="0.25">
      <c r="A5" s="45"/>
      <c r="B5" s="2"/>
      <c r="C5" s="44" t="s">
        <v>103</v>
      </c>
      <c r="D5" s="7" t="s">
        <v>104</v>
      </c>
      <c r="E5" s="7" t="s">
        <v>3</v>
      </c>
      <c r="F5" s="30" t="s">
        <v>105</v>
      </c>
      <c r="G5" s="30" t="s">
        <v>53</v>
      </c>
      <c r="H5" s="174">
        <v>72000</v>
      </c>
      <c r="I5" s="40" t="s">
        <v>90</v>
      </c>
      <c r="J5" s="39">
        <v>43501</v>
      </c>
      <c r="K5" s="39">
        <f t="shared" ref="K5:K15" si="0">J5+5</f>
        <v>43506</v>
      </c>
      <c r="L5" s="39">
        <f>K5+30</f>
        <v>43536</v>
      </c>
      <c r="M5" s="39">
        <f>L5+21</f>
        <v>43557</v>
      </c>
      <c r="N5" s="39">
        <f t="shared" ref="N5:N15" si="1">M5+7</f>
        <v>43564</v>
      </c>
      <c r="O5" s="39">
        <f>N5+5</f>
        <v>43569</v>
      </c>
      <c r="P5" s="39">
        <f>O5+7</f>
        <v>43576</v>
      </c>
      <c r="Q5" s="39">
        <f>P5+7</f>
        <v>43583</v>
      </c>
      <c r="R5" s="39">
        <f>Q5+7</f>
        <v>43590</v>
      </c>
      <c r="S5" s="39">
        <f t="shared" ref="S5:S15" si="2">R5+7</f>
        <v>43597</v>
      </c>
      <c r="U5" s="45"/>
    </row>
    <row r="6" spans="1:21" ht="57" x14ac:dyDescent="0.25">
      <c r="A6" s="45"/>
      <c r="B6" s="2"/>
      <c r="C6" s="44" t="s">
        <v>106</v>
      </c>
      <c r="D6" s="7" t="s">
        <v>107</v>
      </c>
      <c r="E6" s="7" t="s">
        <v>3</v>
      </c>
      <c r="F6" s="30" t="s">
        <v>105</v>
      </c>
      <c r="G6" s="30" t="s">
        <v>53</v>
      </c>
      <c r="H6" s="174">
        <v>72000</v>
      </c>
      <c r="I6" s="40" t="s">
        <v>90</v>
      </c>
      <c r="J6" s="39">
        <v>43501</v>
      </c>
      <c r="K6" s="39">
        <f t="shared" si="0"/>
        <v>43506</v>
      </c>
      <c r="L6" s="39">
        <f t="shared" ref="L6:L38" si="3">K6+30</f>
        <v>43536</v>
      </c>
      <c r="M6" s="39">
        <f t="shared" ref="M6:M61" si="4">L6+21</f>
        <v>43557</v>
      </c>
      <c r="N6" s="39">
        <f t="shared" si="1"/>
        <v>43564</v>
      </c>
      <c r="O6" s="39">
        <f t="shared" ref="O6:O61" si="5">N6+5</f>
        <v>43569</v>
      </c>
      <c r="P6" s="39">
        <f t="shared" ref="P6:S21" si="6">O6+7</f>
        <v>43576</v>
      </c>
      <c r="Q6" s="39">
        <f t="shared" si="6"/>
        <v>43583</v>
      </c>
      <c r="R6" s="39">
        <f t="shared" si="6"/>
        <v>43590</v>
      </c>
      <c r="S6" s="39">
        <f t="shared" si="2"/>
        <v>43597</v>
      </c>
      <c r="U6" s="45"/>
    </row>
    <row r="7" spans="1:21" ht="42.75" x14ac:dyDescent="0.25">
      <c r="A7" s="45"/>
      <c r="B7" s="2"/>
      <c r="C7" s="44" t="s">
        <v>108</v>
      </c>
      <c r="D7" s="7" t="s">
        <v>109</v>
      </c>
      <c r="E7" s="7" t="s">
        <v>3</v>
      </c>
      <c r="F7" s="30" t="s">
        <v>105</v>
      </c>
      <c r="G7" s="30" t="s">
        <v>53</v>
      </c>
      <c r="H7" s="174">
        <v>270000</v>
      </c>
      <c r="I7" s="40" t="s">
        <v>90</v>
      </c>
      <c r="J7" s="39">
        <v>43501</v>
      </c>
      <c r="K7" s="39">
        <f t="shared" si="0"/>
        <v>43506</v>
      </c>
      <c r="L7" s="39">
        <f t="shared" si="3"/>
        <v>43536</v>
      </c>
      <c r="M7" s="39">
        <f t="shared" si="4"/>
        <v>43557</v>
      </c>
      <c r="N7" s="39">
        <f t="shared" si="1"/>
        <v>43564</v>
      </c>
      <c r="O7" s="39">
        <f t="shared" si="5"/>
        <v>43569</v>
      </c>
      <c r="P7" s="39">
        <f t="shared" si="6"/>
        <v>43576</v>
      </c>
      <c r="Q7" s="39">
        <f t="shared" si="6"/>
        <v>43583</v>
      </c>
      <c r="R7" s="39">
        <f t="shared" si="6"/>
        <v>43590</v>
      </c>
      <c r="S7" s="39">
        <f t="shared" si="2"/>
        <v>43597</v>
      </c>
      <c r="U7" s="45"/>
    </row>
    <row r="8" spans="1:21" ht="57" x14ac:dyDescent="0.25">
      <c r="A8" s="45"/>
      <c r="B8" s="2"/>
      <c r="C8" s="44" t="s">
        <v>110</v>
      </c>
      <c r="D8" s="7" t="s">
        <v>111</v>
      </c>
      <c r="E8" s="7" t="s">
        <v>3</v>
      </c>
      <c r="F8" s="30" t="s">
        <v>105</v>
      </c>
      <c r="G8" s="30" t="s">
        <v>53</v>
      </c>
      <c r="H8" s="174">
        <v>54000</v>
      </c>
      <c r="I8" s="40" t="s">
        <v>112</v>
      </c>
      <c r="J8" s="39">
        <v>43507</v>
      </c>
      <c r="K8" s="39">
        <f t="shared" si="0"/>
        <v>43512</v>
      </c>
      <c r="L8" s="39">
        <f t="shared" si="3"/>
        <v>43542</v>
      </c>
      <c r="M8" s="39">
        <f t="shared" si="4"/>
        <v>43563</v>
      </c>
      <c r="N8" s="39">
        <f t="shared" si="1"/>
        <v>43570</v>
      </c>
      <c r="O8" s="39">
        <f t="shared" si="5"/>
        <v>43575</v>
      </c>
      <c r="P8" s="39">
        <f t="shared" si="6"/>
        <v>43582</v>
      </c>
      <c r="Q8" s="39">
        <f t="shared" si="6"/>
        <v>43589</v>
      </c>
      <c r="R8" s="39">
        <f t="shared" si="6"/>
        <v>43596</v>
      </c>
      <c r="S8" s="39">
        <f t="shared" si="2"/>
        <v>43603</v>
      </c>
      <c r="U8" s="45"/>
    </row>
    <row r="9" spans="1:21" ht="57" x14ac:dyDescent="0.25">
      <c r="A9" s="45"/>
      <c r="B9" s="2"/>
      <c r="C9" s="44" t="s">
        <v>113</v>
      </c>
      <c r="D9" s="7" t="s">
        <v>114</v>
      </c>
      <c r="E9" s="7" t="s">
        <v>3</v>
      </c>
      <c r="F9" s="30" t="s">
        <v>105</v>
      </c>
      <c r="G9" s="30" t="s">
        <v>53</v>
      </c>
      <c r="H9" s="174">
        <v>36000</v>
      </c>
      <c r="I9" s="40" t="s">
        <v>112</v>
      </c>
      <c r="J9" s="39">
        <v>43479</v>
      </c>
      <c r="K9" s="39">
        <f t="shared" si="0"/>
        <v>43484</v>
      </c>
      <c r="L9" s="39">
        <f t="shared" si="3"/>
        <v>43514</v>
      </c>
      <c r="M9" s="39">
        <f t="shared" si="4"/>
        <v>43535</v>
      </c>
      <c r="N9" s="39">
        <f t="shared" si="1"/>
        <v>43542</v>
      </c>
      <c r="O9" s="39">
        <f t="shared" si="5"/>
        <v>43547</v>
      </c>
      <c r="P9" s="39">
        <f t="shared" si="6"/>
        <v>43554</v>
      </c>
      <c r="Q9" s="39">
        <f t="shared" si="6"/>
        <v>43561</v>
      </c>
      <c r="R9" s="39">
        <f t="shared" si="6"/>
        <v>43568</v>
      </c>
      <c r="S9" s="39">
        <f t="shared" si="2"/>
        <v>43575</v>
      </c>
      <c r="U9" s="45"/>
    </row>
    <row r="10" spans="1:21" ht="57" x14ac:dyDescent="0.25">
      <c r="A10" s="45"/>
      <c r="B10" s="2"/>
      <c r="C10" s="44" t="s">
        <v>115</v>
      </c>
      <c r="D10" s="7" t="s">
        <v>116</v>
      </c>
      <c r="E10" s="7" t="s">
        <v>3</v>
      </c>
      <c r="F10" s="30" t="s">
        <v>105</v>
      </c>
      <c r="G10" s="30" t="s">
        <v>53</v>
      </c>
      <c r="H10" s="174">
        <v>72000</v>
      </c>
      <c r="I10" s="40" t="s">
        <v>112</v>
      </c>
      <c r="J10" s="39">
        <v>43514</v>
      </c>
      <c r="K10" s="39">
        <f t="shared" si="0"/>
        <v>43519</v>
      </c>
      <c r="L10" s="39">
        <f t="shared" si="3"/>
        <v>43549</v>
      </c>
      <c r="M10" s="39">
        <f t="shared" si="4"/>
        <v>43570</v>
      </c>
      <c r="N10" s="39">
        <f t="shared" si="1"/>
        <v>43577</v>
      </c>
      <c r="O10" s="39">
        <f t="shared" si="5"/>
        <v>43582</v>
      </c>
      <c r="P10" s="39">
        <f t="shared" si="6"/>
        <v>43589</v>
      </c>
      <c r="Q10" s="39">
        <f t="shared" si="6"/>
        <v>43596</v>
      </c>
      <c r="R10" s="39">
        <f t="shared" si="6"/>
        <v>43603</v>
      </c>
      <c r="S10" s="39">
        <f t="shared" si="2"/>
        <v>43610</v>
      </c>
      <c r="U10" s="45"/>
    </row>
    <row r="11" spans="1:21" ht="57" x14ac:dyDescent="0.25">
      <c r="A11" s="45"/>
      <c r="B11" s="2"/>
      <c r="C11" s="44" t="s">
        <v>117</v>
      </c>
      <c r="D11" s="7" t="s">
        <v>118</v>
      </c>
      <c r="E11" s="7" t="s">
        <v>3</v>
      </c>
      <c r="F11" s="30" t="s">
        <v>105</v>
      </c>
      <c r="G11" s="30" t="s">
        <v>53</v>
      </c>
      <c r="H11" s="174">
        <v>18000</v>
      </c>
      <c r="I11" s="40" t="s">
        <v>112</v>
      </c>
      <c r="J11" s="39">
        <v>43486</v>
      </c>
      <c r="K11" s="39">
        <f t="shared" si="0"/>
        <v>43491</v>
      </c>
      <c r="L11" s="39">
        <f t="shared" si="3"/>
        <v>43521</v>
      </c>
      <c r="M11" s="39">
        <f t="shared" si="4"/>
        <v>43542</v>
      </c>
      <c r="N11" s="39">
        <f t="shared" si="1"/>
        <v>43549</v>
      </c>
      <c r="O11" s="39">
        <f t="shared" si="5"/>
        <v>43554</v>
      </c>
      <c r="P11" s="39">
        <f t="shared" si="6"/>
        <v>43561</v>
      </c>
      <c r="Q11" s="39">
        <f t="shared" si="6"/>
        <v>43568</v>
      </c>
      <c r="R11" s="39">
        <f t="shared" si="6"/>
        <v>43575</v>
      </c>
      <c r="S11" s="39">
        <f t="shared" si="2"/>
        <v>43582</v>
      </c>
      <c r="U11" s="45"/>
    </row>
    <row r="12" spans="1:21" ht="57" x14ac:dyDescent="0.25">
      <c r="A12" s="45"/>
      <c r="B12" s="2"/>
      <c r="C12" s="44" t="s">
        <v>119</v>
      </c>
      <c r="D12" s="7" t="s">
        <v>120</v>
      </c>
      <c r="E12" s="7" t="s">
        <v>3</v>
      </c>
      <c r="F12" s="30" t="s">
        <v>105</v>
      </c>
      <c r="G12" s="30" t="s">
        <v>53</v>
      </c>
      <c r="H12" s="174">
        <v>60000</v>
      </c>
      <c r="I12" s="40" t="s">
        <v>112</v>
      </c>
      <c r="J12" s="39">
        <v>43563</v>
      </c>
      <c r="K12" s="39">
        <f t="shared" si="0"/>
        <v>43568</v>
      </c>
      <c r="L12" s="39">
        <f t="shared" si="3"/>
        <v>43598</v>
      </c>
      <c r="M12" s="39">
        <f t="shared" si="4"/>
        <v>43619</v>
      </c>
      <c r="N12" s="39">
        <f t="shared" si="1"/>
        <v>43626</v>
      </c>
      <c r="O12" s="39">
        <f t="shared" si="5"/>
        <v>43631</v>
      </c>
      <c r="P12" s="39">
        <f t="shared" si="6"/>
        <v>43638</v>
      </c>
      <c r="Q12" s="39">
        <f t="shared" si="6"/>
        <v>43645</v>
      </c>
      <c r="R12" s="39">
        <f t="shared" si="6"/>
        <v>43652</v>
      </c>
      <c r="S12" s="39">
        <f t="shared" si="2"/>
        <v>43659</v>
      </c>
      <c r="U12" s="45"/>
    </row>
    <row r="13" spans="1:21" ht="57" x14ac:dyDescent="0.25">
      <c r="A13" s="45"/>
      <c r="B13" s="2"/>
      <c r="C13" s="44" t="s">
        <v>121</v>
      </c>
      <c r="D13" s="7" t="s">
        <v>122</v>
      </c>
      <c r="E13" s="7" t="s">
        <v>3</v>
      </c>
      <c r="F13" s="30" t="s">
        <v>105</v>
      </c>
      <c r="G13" s="30" t="s">
        <v>53</v>
      </c>
      <c r="H13" s="174">
        <v>36000</v>
      </c>
      <c r="I13" s="40" t="s">
        <v>112</v>
      </c>
      <c r="J13" s="39">
        <v>43493</v>
      </c>
      <c r="K13" s="39">
        <f t="shared" si="0"/>
        <v>43498</v>
      </c>
      <c r="L13" s="39">
        <f t="shared" si="3"/>
        <v>43528</v>
      </c>
      <c r="M13" s="39">
        <f t="shared" si="4"/>
        <v>43549</v>
      </c>
      <c r="N13" s="39">
        <f t="shared" si="1"/>
        <v>43556</v>
      </c>
      <c r="O13" s="39">
        <f t="shared" si="5"/>
        <v>43561</v>
      </c>
      <c r="P13" s="39">
        <f t="shared" si="6"/>
        <v>43568</v>
      </c>
      <c r="Q13" s="39">
        <f t="shared" si="6"/>
        <v>43575</v>
      </c>
      <c r="R13" s="39">
        <f t="shared" si="6"/>
        <v>43582</v>
      </c>
      <c r="S13" s="39">
        <f t="shared" si="2"/>
        <v>43589</v>
      </c>
      <c r="U13" s="45"/>
    </row>
    <row r="14" spans="1:21" ht="57" x14ac:dyDescent="0.25">
      <c r="A14" s="45"/>
      <c r="B14" s="2"/>
      <c r="C14" s="44" t="s">
        <v>123</v>
      </c>
      <c r="D14" s="7" t="s">
        <v>124</v>
      </c>
      <c r="E14" s="7" t="s">
        <v>3</v>
      </c>
      <c r="F14" s="30" t="s">
        <v>105</v>
      </c>
      <c r="G14" s="30" t="s">
        <v>53</v>
      </c>
      <c r="H14" s="174">
        <v>150000</v>
      </c>
      <c r="I14" s="40" t="s">
        <v>112</v>
      </c>
      <c r="J14" s="39">
        <v>43539</v>
      </c>
      <c r="K14" s="39">
        <f t="shared" si="0"/>
        <v>43544</v>
      </c>
      <c r="L14" s="39">
        <f t="shared" si="3"/>
        <v>43574</v>
      </c>
      <c r="M14" s="39">
        <f t="shared" si="4"/>
        <v>43595</v>
      </c>
      <c r="N14" s="39">
        <f t="shared" si="1"/>
        <v>43602</v>
      </c>
      <c r="O14" s="39">
        <f t="shared" si="5"/>
        <v>43607</v>
      </c>
      <c r="P14" s="39">
        <f t="shared" si="6"/>
        <v>43614</v>
      </c>
      <c r="Q14" s="39">
        <f t="shared" si="6"/>
        <v>43621</v>
      </c>
      <c r="R14" s="39">
        <f t="shared" si="6"/>
        <v>43628</v>
      </c>
      <c r="S14" s="39">
        <f t="shared" si="2"/>
        <v>43635</v>
      </c>
      <c r="U14" s="45"/>
    </row>
    <row r="15" spans="1:21" ht="57" x14ac:dyDescent="0.25">
      <c r="A15" s="45"/>
      <c r="B15" s="2"/>
      <c r="C15" s="44" t="s">
        <v>125</v>
      </c>
      <c r="D15" s="7" t="s">
        <v>126</v>
      </c>
      <c r="E15" s="7" t="s">
        <v>3</v>
      </c>
      <c r="F15" s="30" t="s">
        <v>105</v>
      </c>
      <c r="G15" s="30" t="s">
        <v>53</v>
      </c>
      <c r="H15" s="174">
        <v>54000</v>
      </c>
      <c r="I15" s="40" t="s">
        <v>112</v>
      </c>
      <c r="J15" s="39">
        <v>43556</v>
      </c>
      <c r="K15" s="39">
        <f t="shared" si="0"/>
        <v>43561</v>
      </c>
      <c r="L15" s="39">
        <f t="shared" si="3"/>
        <v>43591</v>
      </c>
      <c r="M15" s="39">
        <f t="shared" si="4"/>
        <v>43612</v>
      </c>
      <c r="N15" s="39">
        <f t="shared" si="1"/>
        <v>43619</v>
      </c>
      <c r="O15" s="39">
        <f t="shared" si="5"/>
        <v>43624</v>
      </c>
      <c r="P15" s="39">
        <f t="shared" si="6"/>
        <v>43631</v>
      </c>
      <c r="Q15" s="39">
        <f t="shared" si="6"/>
        <v>43638</v>
      </c>
      <c r="R15" s="39">
        <f t="shared" si="6"/>
        <v>43645</v>
      </c>
      <c r="S15" s="39">
        <f t="shared" si="2"/>
        <v>43652</v>
      </c>
      <c r="U15" s="45"/>
    </row>
    <row r="16" spans="1:21" ht="52.5" customHeight="1" x14ac:dyDescent="0.25">
      <c r="A16" s="45"/>
      <c r="B16" s="2"/>
      <c r="C16" s="56" t="s">
        <v>2734</v>
      </c>
      <c r="D16" s="7" t="s">
        <v>127</v>
      </c>
      <c r="E16" s="57" t="s">
        <v>6</v>
      </c>
      <c r="F16" s="58" t="s">
        <v>128</v>
      </c>
      <c r="G16" s="58" t="s">
        <v>55</v>
      </c>
      <c r="H16" s="175">
        <v>75000</v>
      </c>
      <c r="I16" s="40" t="s">
        <v>90</v>
      </c>
      <c r="J16" s="39" t="s">
        <v>129</v>
      </c>
      <c r="K16" s="39" t="s">
        <v>129</v>
      </c>
      <c r="L16" s="39" t="s">
        <v>129</v>
      </c>
      <c r="M16" s="39" t="s">
        <v>129</v>
      </c>
      <c r="N16" s="39" t="s">
        <v>129</v>
      </c>
      <c r="O16" s="39" t="s">
        <v>129</v>
      </c>
      <c r="P16" s="39" t="s">
        <v>129</v>
      </c>
      <c r="Q16" s="39" t="s">
        <v>129</v>
      </c>
      <c r="R16" s="39" t="s">
        <v>129</v>
      </c>
      <c r="S16" s="39" t="s">
        <v>129</v>
      </c>
      <c r="U16" s="45"/>
    </row>
    <row r="17" spans="1:21" ht="56.25" customHeight="1" x14ac:dyDescent="0.25">
      <c r="A17" s="45"/>
      <c r="B17" s="2"/>
      <c r="C17" s="44" t="s">
        <v>130</v>
      </c>
      <c r="D17" s="7" t="s">
        <v>131</v>
      </c>
      <c r="E17" s="7" t="s">
        <v>3</v>
      </c>
      <c r="F17" s="30" t="s">
        <v>105</v>
      </c>
      <c r="G17" s="30" t="s">
        <v>53</v>
      </c>
      <c r="H17" s="174">
        <v>18000</v>
      </c>
      <c r="I17" s="40" t="s">
        <v>90</v>
      </c>
      <c r="J17" s="39">
        <v>43514</v>
      </c>
      <c r="K17" s="39">
        <f t="shared" ref="K17:K32" si="7">J17+5</f>
        <v>43519</v>
      </c>
      <c r="L17" s="39">
        <f t="shared" si="3"/>
        <v>43549</v>
      </c>
      <c r="M17" s="39">
        <f t="shared" si="4"/>
        <v>43570</v>
      </c>
      <c r="N17" s="39">
        <f t="shared" ref="N17:N62" si="8">M17+7</f>
        <v>43577</v>
      </c>
      <c r="O17" s="39">
        <f t="shared" si="5"/>
        <v>43582</v>
      </c>
      <c r="P17" s="39">
        <f t="shared" si="6"/>
        <v>43589</v>
      </c>
      <c r="Q17" s="39">
        <f t="shared" si="6"/>
        <v>43596</v>
      </c>
      <c r="R17" s="39">
        <f t="shared" si="6"/>
        <v>43603</v>
      </c>
      <c r="S17" s="39">
        <f t="shared" si="6"/>
        <v>43610</v>
      </c>
      <c r="U17" s="45"/>
    </row>
    <row r="18" spans="1:21" ht="71.25" x14ac:dyDescent="0.25">
      <c r="A18" s="45"/>
      <c r="B18" s="2"/>
      <c r="C18" s="44" t="s">
        <v>3169</v>
      </c>
      <c r="D18" s="7" t="s">
        <v>132</v>
      </c>
      <c r="E18" s="7" t="s">
        <v>3</v>
      </c>
      <c r="F18" s="30" t="s">
        <v>133</v>
      </c>
      <c r="G18" s="30" t="s">
        <v>54</v>
      </c>
      <c r="H18" s="174">
        <v>30000</v>
      </c>
      <c r="I18" s="40" t="s">
        <v>90</v>
      </c>
      <c r="J18" s="39">
        <v>43514</v>
      </c>
      <c r="K18" s="39">
        <f t="shared" si="7"/>
        <v>43519</v>
      </c>
      <c r="L18" s="39">
        <f t="shared" si="3"/>
        <v>43549</v>
      </c>
      <c r="M18" s="39">
        <f t="shared" si="4"/>
        <v>43570</v>
      </c>
      <c r="N18" s="39">
        <f t="shared" si="8"/>
        <v>43577</v>
      </c>
      <c r="O18" s="39">
        <f t="shared" si="5"/>
        <v>43582</v>
      </c>
      <c r="P18" s="39">
        <f t="shared" si="6"/>
        <v>43589</v>
      </c>
      <c r="Q18" s="39">
        <f t="shared" si="6"/>
        <v>43596</v>
      </c>
      <c r="R18" s="39">
        <f t="shared" si="6"/>
        <v>43603</v>
      </c>
      <c r="S18" s="39">
        <v>43528</v>
      </c>
      <c r="U18" s="45"/>
    </row>
    <row r="19" spans="1:21" ht="42.75" x14ac:dyDescent="0.25">
      <c r="A19" s="45"/>
      <c r="B19" s="2"/>
      <c r="C19" s="44" t="s">
        <v>3170</v>
      </c>
      <c r="D19" s="7" t="s">
        <v>134</v>
      </c>
      <c r="E19" s="7" t="s">
        <v>3</v>
      </c>
      <c r="F19" s="30" t="s">
        <v>105</v>
      </c>
      <c r="G19" s="30" t="s">
        <v>53</v>
      </c>
      <c r="H19" s="174">
        <v>420000</v>
      </c>
      <c r="I19" s="40" t="s">
        <v>90</v>
      </c>
      <c r="J19" s="39">
        <v>43466</v>
      </c>
      <c r="K19" s="39">
        <f t="shared" si="7"/>
        <v>43471</v>
      </c>
      <c r="L19" s="39">
        <f t="shared" si="3"/>
        <v>43501</v>
      </c>
      <c r="M19" s="39">
        <f t="shared" si="4"/>
        <v>43522</v>
      </c>
      <c r="N19" s="39">
        <f t="shared" si="8"/>
        <v>43529</v>
      </c>
      <c r="O19" s="39">
        <f t="shared" si="5"/>
        <v>43534</v>
      </c>
      <c r="P19" s="39">
        <f t="shared" si="6"/>
        <v>43541</v>
      </c>
      <c r="Q19" s="39">
        <f t="shared" si="6"/>
        <v>43548</v>
      </c>
      <c r="R19" s="39">
        <f t="shared" si="6"/>
        <v>43555</v>
      </c>
      <c r="S19" s="39">
        <v>43511</v>
      </c>
      <c r="U19" s="45"/>
    </row>
    <row r="20" spans="1:21" ht="42.75" x14ac:dyDescent="0.25">
      <c r="A20" s="45"/>
      <c r="B20" s="2"/>
      <c r="C20" s="3" t="s">
        <v>3171</v>
      </c>
      <c r="D20" s="7" t="s">
        <v>135</v>
      </c>
      <c r="E20" s="7" t="s">
        <v>3</v>
      </c>
      <c r="F20" s="7" t="s">
        <v>105</v>
      </c>
      <c r="G20" s="7" t="s">
        <v>53</v>
      </c>
      <c r="H20" s="174">
        <v>332030</v>
      </c>
      <c r="I20" s="40" t="s">
        <v>90</v>
      </c>
      <c r="J20" s="39">
        <v>43466</v>
      </c>
      <c r="K20" s="39">
        <f t="shared" si="7"/>
        <v>43471</v>
      </c>
      <c r="L20" s="39">
        <f t="shared" si="3"/>
        <v>43501</v>
      </c>
      <c r="M20" s="39">
        <f t="shared" si="4"/>
        <v>43522</v>
      </c>
      <c r="N20" s="39">
        <f t="shared" si="8"/>
        <v>43529</v>
      </c>
      <c r="O20" s="39">
        <f t="shared" si="5"/>
        <v>43534</v>
      </c>
      <c r="P20" s="39">
        <f t="shared" si="6"/>
        <v>43541</v>
      </c>
      <c r="Q20" s="39">
        <f t="shared" si="6"/>
        <v>43548</v>
      </c>
      <c r="R20" s="39">
        <f t="shared" si="6"/>
        <v>43555</v>
      </c>
      <c r="S20" s="39">
        <v>43511</v>
      </c>
      <c r="U20" s="45"/>
    </row>
    <row r="21" spans="1:21" ht="42.75" x14ac:dyDescent="0.25">
      <c r="A21" s="45"/>
      <c r="B21" s="2"/>
      <c r="C21" s="3" t="s">
        <v>3172</v>
      </c>
      <c r="D21" s="7" t="s">
        <v>136</v>
      </c>
      <c r="E21" s="7" t="s">
        <v>3</v>
      </c>
      <c r="F21" s="7" t="s">
        <v>105</v>
      </c>
      <c r="G21" s="7" t="s">
        <v>53</v>
      </c>
      <c r="H21" s="174">
        <v>419497</v>
      </c>
      <c r="I21" s="40" t="s">
        <v>90</v>
      </c>
      <c r="J21" s="39">
        <v>43466</v>
      </c>
      <c r="K21" s="39">
        <f t="shared" si="7"/>
        <v>43471</v>
      </c>
      <c r="L21" s="39">
        <f t="shared" si="3"/>
        <v>43501</v>
      </c>
      <c r="M21" s="39">
        <f t="shared" si="4"/>
        <v>43522</v>
      </c>
      <c r="N21" s="39">
        <f t="shared" si="8"/>
        <v>43529</v>
      </c>
      <c r="O21" s="39">
        <f t="shared" si="5"/>
        <v>43534</v>
      </c>
      <c r="P21" s="39">
        <f t="shared" si="6"/>
        <v>43541</v>
      </c>
      <c r="Q21" s="39">
        <f t="shared" si="6"/>
        <v>43548</v>
      </c>
      <c r="R21" s="39">
        <f t="shared" si="6"/>
        <v>43555</v>
      </c>
      <c r="S21" s="39">
        <v>43511</v>
      </c>
      <c r="U21" s="45"/>
    </row>
    <row r="22" spans="1:21" ht="57" x14ac:dyDescent="0.25">
      <c r="A22" s="45"/>
      <c r="B22" s="2"/>
      <c r="C22" s="3" t="s">
        <v>137</v>
      </c>
      <c r="D22" s="7" t="s">
        <v>138</v>
      </c>
      <c r="E22" s="7" t="s">
        <v>3</v>
      </c>
      <c r="F22" s="7" t="s">
        <v>105</v>
      </c>
      <c r="G22" s="7" t="s">
        <v>53</v>
      </c>
      <c r="H22" s="174">
        <v>36000</v>
      </c>
      <c r="I22" s="40" t="s">
        <v>90</v>
      </c>
      <c r="J22" s="39">
        <v>43466</v>
      </c>
      <c r="K22" s="39">
        <f t="shared" si="7"/>
        <v>43471</v>
      </c>
      <c r="L22" s="39">
        <f t="shared" si="3"/>
        <v>43501</v>
      </c>
      <c r="M22" s="39">
        <f t="shared" si="4"/>
        <v>43522</v>
      </c>
      <c r="N22" s="39">
        <f t="shared" si="8"/>
        <v>43529</v>
      </c>
      <c r="O22" s="39">
        <f t="shared" si="5"/>
        <v>43534</v>
      </c>
      <c r="P22" s="39">
        <f t="shared" ref="P22:S37" si="9">O22+7</f>
        <v>43541</v>
      </c>
      <c r="Q22" s="39">
        <f t="shared" si="9"/>
        <v>43548</v>
      </c>
      <c r="R22" s="39">
        <f t="shared" si="9"/>
        <v>43555</v>
      </c>
      <c r="S22" s="39">
        <v>43525</v>
      </c>
      <c r="U22" s="45"/>
    </row>
    <row r="23" spans="1:21" ht="57" x14ac:dyDescent="0.25">
      <c r="A23" s="45"/>
      <c r="B23" s="2"/>
      <c r="C23" s="3" t="s">
        <v>139</v>
      </c>
      <c r="D23" s="7" t="s">
        <v>140</v>
      </c>
      <c r="E23" s="7" t="s">
        <v>3</v>
      </c>
      <c r="F23" s="7" t="s">
        <v>105</v>
      </c>
      <c r="G23" s="7" t="s">
        <v>53</v>
      </c>
      <c r="H23" s="174">
        <v>25000</v>
      </c>
      <c r="I23" s="40" t="s">
        <v>90</v>
      </c>
      <c r="J23" s="39">
        <v>43557</v>
      </c>
      <c r="K23" s="39">
        <f t="shared" si="7"/>
        <v>43562</v>
      </c>
      <c r="L23" s="39">
        <f t="shared" si="3"/>
        <v>43592</v>
      </c>
      <c r="M23" s="39">
        <f t="shared" si="4"/>
        <v>43613</v>
      </c>
      <c r="N23" s="39">
        <f t="shared" si="8"/>
        <v>43620</v>
      </c>
      <c r="O23" s="39">
        <f t="shared" si="5"/>
        <v>43625</v>
      </c>
      <c r="P23" s="39">
        <f t="shared" si="9"/>
        <v>43632</v>
      </c>
      <c r="Q23" s="39">
        <f t="shared" si="9"/>
        <v>43639</v>
      </c>
      <c r="R23" s="39">
        <f t="shared" si="9"/>
        <v>43646</v>
      </c>
      <c r="S23" s="39">
        <v>43571</v>
      </c>
      <c r="U23" s="45"/>
    </row>
    <row r="24" spans="1:21" ht="71.25" x14ac:dyDescent="0.25">
      <c r="A24" s="45"/>
      <c r="B24" s="2"/>
      <c r="C24" s="3" t="s">
        <v>3173</v>
      </c>
      <c r="D24" s="7" t="s">
        <v>141</v>
      </c>
      <c r="E24" s="7" t="s">
        <v>3</v>
      </c>
      <c r="F24" s="7" t="s">
        <v>89</v>
      </c>
      <c r="G24" s="7" t="s">
        <v>55</v>
      </c>
      <c r="H24" s="174">
        <v>250000</v>
      </c>
      <c r="I24" s="7" t="s">
        <v>112</v>
      </c>
      <c r="J24" s="39">
        <v>43648</v>
      </c>
      <c r="K24" s="39">
        <f t="shared" si="7"/>
        <v>43653</v>
      </c>
      <c r="L24" s="39">
        <f t="shared" si="3"/>
        <v>43683</v>
      </c>
      <c r="M24" s="39">
        <f t="shared" si="4"/>
        <v>43704</v>
      </c>
      <c r="N24" s="39">
        <f t="shared" si="8"/>
        <v>43711</v>
      </c>
      <c r="O24" s="39">
        <f t="shared" si="5"/>
        <v>43716</v>
      </c>
      <c r="P24" s="39">
        <f t="shared" si="9"/>
        <v>43723</v>
      </c>
      <c r="Q24" s="39">
        <f t="shared" si="9"/>
        <v>43730</v>
      </c>
      <c r="R24" s="39">
        <f t="shared" si="9"/>
        <v>43737</v>
      </c>
      <c r="S24" s="39">
        <v>43692</v>
      </c>
      <c r="U24" s="45"/>
    </row>
    <row r="25" spans="1:21" ht="43.5" customHeight="1" x14ac:dyDescent="0.25">
      <c r="A25" s="45"/>
      <c r="B25" s="2"/>
      <c r="C25" s="3" t="s">
        <v>3174</v>
      </c>
      <c r="D25" s="7" t="s">
        <v>142</v>
      </c>
      <c r="E25" s="7" t="s">
        <v>3</v>
      </c>
      <c r="F25" s="7" t="s">
        <v>143</v>
      </c>
      <c r="G25" s="7" t="s">
        <v>54</v>
      </c>
      <c r="H25" s="174">
        <v>100000</v>
      </c>
      <c r="I25" s="7" t="s">
        <v>90</v>
      </c>
      <c r="J25" s="39">
        <v>43506</v>
      </c>
      <c r="K25" s="39">
        <f t="shared" si="7"/>
        <v>43511</v>
      </c>
      <c r="L25" s="39">
        <f t="shared" si="3"/>
        <v>43541</v>
      </c>
      <c r="M25" s="39">
        <f t="shared" si="4"/>
        <v>43562</v>
      </c>
      <c r="N25" s="39">
        <f t="shared" si="8"/>
        <v>43569</v>
      </c>
      <c r="O25" s="39">
        <f t="shared" si="5"/>
        <v>43574</v>
      </c>
      <c r="P25" s="39">
        <f t="shared" si="9"/>
        <v>43581</v>
      </c>
      <c r="Q25" s="39">
        <f t="shared" si="9"/>
        <v>43588</v>
      </c>
      <c r="R25" s="39">
        <f t="shared" si="9"/>
        <v>43595</v>
      </c>
      <c r="S25" s="39">
        <v>43570</v>
      </c>
      <c r="U25" s="45"/>
    </row>
    <row r="26" spans="1:21" ht="57" customHeight="1" x14ac:dyDescent="0.25">
      <c r="A26" s="45"/>
      <c r="B26" s="2"/>
      <c r="C26" s="41" t="s">
        <v>3175</v>
      </c>
      <c r="D26" s="7" t="s">
        <v>144</v>
      </c>
      <c r="E26" s="42" t="s">
        <v>3</v>
      </c>
      <c r="F26" s="42" t="s">
        <v>105</v>
      </c>
      <c r="G26" s="42" t="s">
        <v>55</v>
      </c>
      <c r="H26" s="174">
        <v>500000</v>
      </c>
      <c r="I26" s="40" t="s">
        <v>90</v>
      </c>
      <c r="J26" s="39">
        <v>43505</v>
      </c>
      <c r="K26" s="39">
        <f t="shared" si="7"/>
        <v>43510</v>
      </c>
      <c r="L26" s="39">
        <f t="shared" si="3"/>
        <v>43540</v>
      </c>
      <c r="M26" s="39">
        <f t="shared" si="4"/>
        <v>43561</v>
      </c>
      <c r="N26" s="39">
        <f t="shared" si="8"/>
        <v>43568</v>
      </c>
      <c r="O26" s="39">
        <f t="shared" si="5"/>
        <v>43573</v>
      </c>
      <c r="P26" s="39">
        <f t="shared" si="9"/>
        <v>43580</v>
      </c>
      <c r="Q26" s="39">
        <f t="shared" si="9"/>
        <v>43587</v>
      </c>
      <c r="R26" s="39">
        <f t="shared" si="9"/>
        <v>43594</v>
      </c>
      <c r="S26" s="39">
        <v>43590</v>
      </c>
      <c r="U26" s="45"/>
    </row>
    <row r="27" spans="1:21" ht="85.5" customHeight="1" x14ac:dyDescent="0.25">
      <c r="A27" s="45"/>
      <c r="B27" s="2"/>
      <c r="C27" s="41" t="s">
        <v>145</v>
      </c>
      <c r="D27" s="7" t="s">
        <v>146</v>
      </c>
      <c r="E27" s="42" t="s">
        <v>3</v>
      </c>
      <c r="F27" s="42" t="s">
        <v>105</v>
      </c>
      <c r="G27" s="42" t="s">
        <v>53</v>
      </c>
      <c r="H27" s="174">
        <v>18000</v>
      </c>
      <c r="I27" s="42" t="s">
        <v>147</v>
      </c>
      <c r="J27" s="59">
        <v>43516</v>
      </c>
      <c r="K27" s="39">
        <f t="shared" si="7"/>
        <v>43521</v>
      </c>
      <c r="L27" s="39">
        <f t="shared" si="3"/>
        <v>43551</v>
      </c>
      <c r="M27" s="39">
        <f t="shared" si="4"/>
        <v>43572</v>
      </c>
      <c r="N27" s="39">
        <f t="shared" si="8"/>
        <v>43579</v>
      </c>
      <c r="O27" s="39">
        <f t="shared" si="5"/>
        <v>43584</v>
      </c>
      <c r="P27" s="39">
        <f t="shared" si="9"/>
        <v>43591</v>
      </c>
      <c r="Q27" s="39">
        <f t="shared" si="9"/>
        <v>43598</v>
      </c>
      <c r="R27" s="39">
        <f t="shared" si="9"/>
        <v>43605</v>
      </c>
      <c r="S27" s="59">
        <v>43555</v>
      </c>
      <c r="U27" s="45"/>
    </row>
    <row r="28" spans="1:21" ht="57" customHeight="1" x14ac:dyDescent="0.25">
      <c r="A28" s="45"/>
      <c r="B28" s="2"/>
      <c r="C28" s="41" t="s">
        <v>148</v>
      </c>
      <c r="D28" s="7" t="s">
        <v>149</v>
      </c>
      <c r="E28" s="42" t="s">
        <v>3</v>
      </c>
      <c r="F28" s="42" t="s">
        <v>105</v>
      </c>
      <c r="G28" s="42" t="s">
        <v>53</v>
      </c>
      <c r="H28" s="174">
        <v>180000</v>
      </c>
      <c r="I28" s="42" t="s">
        <v>90</v>
      </c>
      <c r="J28" s="59">
        <v>43506</v>
      </c>
      <c r="K28" s="39">
        <f t="shared" si="7"/>
        <v>43511</v>
      </c>
      <c r="L28" s="39">
        <f t="shared" si="3"/>
        <v>43541</v>
      </c>
      <c r="M28" s="39">
        <f t="shared" si="4"/>
        <v>43562</v>
      </c>
      <c r="N28" s="39">
        <f t="shared" si="8"/>
        <v>43569</v>
      </c>
      <c r="O28" s="39">
        <f t="shared" si="5"/>
        <v>43574</v>
      </c>
      <c r="P28" s="39">
        <f t="shared" si="9"/>
        <v>43581</v>
      </c>
      <c r="Q28" s="39">
        <f t="shared" si="9"/>
        <v>43588</v>
      </c>
      <c r="R28" s="39">
        <f t="shared" si="9"/>
        <v>43595</v>
      </c>
      <c r="S28" s="59">
        <v>43501</v>
      </c>
      <c r="U28" s="45"/>
    </row>
    <row r="29" spans="1:21" ht="71.25" customHeight="1" x14ac:dyDescent="0.25">
      <c r="A29" s="45"/>
      <c r="B29" s="2"/>
      <c r="C29" s="41" t="s">
        <v>150</v>
      </c>
      <c r="D29" s="7" t="s">
        <v>151</v>
      </c>
      <c r="E29" s="42" t="s">
        <v>3</v>
      </c>
      <c r="F29" s="42" t="s">
        <v>105</v>
      </c>
      <c r="G29" s="42" t="s">
        <v>53</v>
      </c>
      <c r="H29" s="174">
        <v>72000</v>
      </c>
      <c r="I29" s="42" t="s">
        <v>90</v>
      </c>
      <c r="J29" s="59">
        <v>43506</v>
      </c>
      <c r="K29" s="39">
        <f t="shared" si="7"/>
        <v>43511</v>
      </c>
      <c r="L29" s="39">
        <f t="shared" si="3"/>
        <v>43541</v>
      </c>
      <c r="M29" s="39">
        <f t="shared" si="4"/>
        <v>43562</v>
      </c>
      <c r="N29" s="39">
        <f t="shared" si="8"/>
        <v>43569</v>
      </c>
      <c r="O29" s="39">
        <f t="shared" si="5"/>
        <v>43574</v>
      </c>
      <c r="P29" s="39">
        <f t="shared" si="9"/>
        <v>43581</v>
      </c>
      <c r="Q29" s="39">
        <f t="shared" si="9"/>
        <v>43588</v>
      </c>
      <c r="R29" s="39">
        <f t="shared" si="9"/>
        <v>43595</v>
      </c>
      <c r="S29" s="59">
        <v>43501</v>
      </c>
      <c r="U29" s="45"/>
    </row>
    <row r="30" spans="1:21" ht="42.75" x14ac:dyDescent="0.25">
      <c r="A30" s="45"/>
      <c r="B30" s="2"/>
      <c r="C30" s="41" t="s">
        <v>3060</v>
      </c>
      <c r="D30" s="7" t="s">
        <v>3061</v>
      </c>
      <c r="E30" s="42" t="s">
        <v>3</v>
      </c>
      <c r="F30" s="42" t="s">
        <v>105</v>
      </c>
      <c r="G30" s="42" t="s">
        <v>53</v>
      </c>
      <c r="H30" s="174">
        <v>250000</v>
      </c>
      <c r="I30" s="42" t="s">
        <v>1251</v>
      </c>
      <c r="J30" s="59">
        <v>43565</v>
      </c>
      <c r="K30" s="39">
        <f t="shared" si="7"/>
        <v>43570</v>
      </c>
      <c r="L30" s="39">
        <f t="shared" si="3"/>
        <v>43600</v>
      </c>
      <c r="M30" s="39">
        <f t="shared" si="4"/>
        <v>43621</v>
      </c>
      <c r="N30" s="39">
        <f t="shared" si="8"/>
        <v>43628</v>
      </c>
      <c r="O30" s="39">
        <f t="shared" si="5"/>
        <v>43633</v>
      </c>
      <c r="P30" s="39">
        <f t="shared" si="9"/>
        <v>43640</v>
      </c>
      <c r="Q30" s="39">
        <f t="shared" si="9"/>
        <v>43647</v>
      </c>
      <c r="R30" s="39">
        <f t="shared" si="9"/>
        <v>43654</v>
      </c>
      <c r="S30" s="59">
        <v>43501</v>
      </c>
      <c r="U30" s="45"/>
    </row>
    <row r="31" spans="1:21" ht="42.75" x14ac:dyDescent="0.25">
      <c r="A31" s="45"/>
      <c r="B31" s="2"/>
      <c r="C31" s="4" t="s">
        <v>3176</v>
      </c>
      <c r="D31" s="7" t="s">
        <v>3177</v>
      </c>
      <c r="E31" s="42" t="s">
        <v>3</v>
      </c>
      <c r="F31" s="42" t="s">
        <v>143</v>
      </c>
      <c r="G31" s="42" t="s">
        <v>53</v>
      </c>
      <c r="H31" s="174">
        <v>400000</v>
      </c>
      <c r="I31" s="42" t="s">
        <v>3178</v>
      </c>
      <c r="J31" s="59">
        <v>43679</v>
      </c>
      <c r="K31" s="39">
        <f t="shared" si="7"/>
        <v>43684</v>
      </c>
      <c r="L31" s="39">
        <f t="shared" si="3"/>
        <v>43714</v>
      </c>
      <c r="M31" s="39">
        <f t="shared" si="4"/>
        <v>43735</v>
      </c>
      <c r="N31" s="39">
        <f t="shared" si="8"/>
        <v>43742</v>
      </c>
      <c r="O31" s="39">
        <f t="shared" si="5"/>
        <v>43747</v>
      </c>
      <c r="P31" s="39">
        <f t="shared" si="9"/>
        <v>43754</v>
      </c>
      <c r="Q31" s="39">
        <f t="shared" si="9"/>
        <v>43761</v>
      </c>
      <c r="R31" s="39">
        <f t="shared" si="9"/>
        <v>43768</v>
      </c>
      <c r="S31" s="59"/>
      <c r="U31" s="45"/>
    </row>
    <row r="32" spans="1:21" ht="42.75" x14ac:dyDescent="0.25">
      <c r="A32" s="45"/>
      <c r="B32" s="2"/>
      <c r="C32" s="4" t="s">
        <v>3179</v>
      </c>
      <c r="D32" s="7" t="s">
        <v>3180</v>
      </c>
      <c r="E32" s="42" t="s">
        <v>3</v>
      </c>
      <c r="F32" s="42" t="s">
        <v>105</v>
      </c>
      <c r="G32" s="42" t="s">
        <v>54</v>
      </c>
      <c r="H32" s="174">
        <v>90000</v>
      </c>
      <c r="I32" s="42" t="s">
        <v>3178</v>
      </c>
      <c r="J32" s="59">
        <v>43682</v>
      </c>
      <c r="K32" s="39">
        <f t="shared" si="7"/>
        <v>43687</v>
      </c>
      <c r="L32" s="39">
        <f t="shared" si="3"/>
        <v>43717</v>
      </c>
      <c r="M32" s="39">
        <f t="shared" si="4"/>
        <v>43738</v>
      </c>
      <c r="N32" s="39">
        <f t="shared" si="8"/>
        <v>43745</v>
      </c>
      <c r="O32" s="39">
        <f t="shared" si="5"/>
        <v>43750</v>
      </c>
      <c r="P32" s="39">
        <f t="shared" si="9"/>
        <v>43757</v>
      </c>
      <c r="Q32" s="39">
        <f t="shared" si="9"/>
        <v>43764</v>
      </c>
      <c r="R32" s="39">
        <f t="shared" si="9"/>
        <v>43771</v>
      </c>
      <c r="S32" s="59"/>
      <c r="U32" s="45"/>
    </row>
    <row r="33" spans="1:21" ht="28.5" x14ac:dyDescent="0.25">
      <c r="A33" s="45"/>
      <c r="B33" s="252"/>
      <c r="C33" s="41" t="s">
        <v>329</v>
      </c>
      <c r="D33" s="42" t="s">
        <v>2724</v>
      </c>
      <c r="E33" s="42" t="s">
        <v>6</v>
      </c>
      <c r="F33" s="42" t="s">
        <v>323</v>
      </c>
      <c r="G33" s="42" t="s">
        <v>54</v>
      </c>
      <c r="H33" s="215">
        <v>25000</v>
      </c>
      <c r="I33" s="42" t="s">
        <v>325</v>
      </c>
      <c r="J33" s="39">
        <v>43664</v>
      </c>
      <c r="K33" s="39">
        <f>J33+5</f>
        <v>43669</v>
      </c>
      <c r="L33" s="39">
        <f t="shared" si="3"/>
        <v>43699</v>
      </c>
      <c r="M33" s="39">
        <f t="shared" si="4"/>
        <v>43720</v>
      </c>
      <c r="N33" s="39">
        <f t="shared" si="8"/>
        <v>43727</v>
      </c>
      <c r="O33" s="39">
        <f t="shared" si="5"/>
        <v>43732</v>
      </c>
      <c r="P33" s="39">
        <f t="shared" si="9"/>
        <v>43739</v>
      </c>
      <c r="Q33" s="39">
        <f t="shared" si="9"/>
        <v>43746</v>
      </c>
      <c r="R33" s="39">
        <f t="shared" si="9"/>
        <v>43753</v>
      </c>
      <c r="S33" s="39">
        <f t="shared" si="9"/>
        <v>43760</v>
      </c>
      <c r="U33" s="45"/>
    </row>
    <row r="34" spans="1:21" ht="28.5" x14ac:dyDescent="0.25">
      <c r="A34" s="45"/>
      <c r="B34" s="252"/>
      <c r="C34" s="41" t="s">
        <v>331</v>
      </c>
      <c r="D34" s="42" t="s">
        <v>2725</v>
      </c>
      <c r="E34" s="42" t="s">
        <v>6</v>
      </c>
      <c r="F34" s="42" t="s">
        <v>85</v>
      </c>
      <c r="G34" s="42" t="s">
        <v>54</v>
      </c>
      <c r="H34" s="215">
        <v>25000</v>
      </c>
      <c r="I34" s="42" t="s">
        <v>325</v>
      </c>
      <c r="J34" s="39">
        <v>43485</v>
      </c>
      <c r="K34" s="39">
        <f t="shared" ref="K34:K37" si="10">J34+5</f>
        <v>43490</v>
      </c>
      <c r="L34" s="39">
        <f t="shared" si="3"/>
        <v>43520</v>
      </c>
      <c r="M34" s="39">
        <f t="shared" si="4"/>
        <v>43541</v>
      </c>
      <c r="N34" s="39">
        <f t="shared" si="8"/>
        <v>43548</v>
      </c>
      <c r="O34" s="39">
        <f>N34+5</f>
        <v>43553</v>
      </c>
      <c r="P34" s="39">
        <f t="shared" si="9"/>
        <v>43560</v>
      </c>
      <c r="Q34" s="39">
        <f t="shared" si="9"/>
        <v>43567</v>
      </c>
      <c r="R34" s="39">
        <f t="shared" si="9"/>
        <v>43574</v>
      </c>
      <c r="S34" s="39">
        <f t="shared" si="9"/>
        <v>43581</v>
      </c>
      <c r="U34" s="45"/>
    </row>
    <row r="35" spans="1:21" ht="28.5" x14ac:dyDescent="0.25">
      <c r="A35" s="45"/>
      <c r="B35" s="252"/>
      <c r="C35" s="41" t="s">
        <v>333</v>
      </c>
      <c r="D35" s="42" t="s">
        <v>2726</v>
      </c>
      <c r="E35" s="42" t="s">
        <v>6</v>
      </c>
      <c r="F35" s="42" t="s">
        <v>85</v>
      </c>
      <c r="G35" s="42" t="s">
        <v>54</v>
      </c>
      <c r="H35" s="215">
        <v>20000</v>
      </c>
      <c r="I35" s="42" t="s">
        <v>325</v>
      </c>
      <c r="J35" s="39">
        <v>43607</v>
      </c>
      <c r="K35" s="39">
        <f t="shared" si="10"/>
        <v>43612</v>
      </c>
      <c r="L35" s="39">
        <f t="shared" si="3"/>
        <v>43642</v>
      </c>
      <c r="M35" s="39">
        <f t="shared" si="4"/>
        <v>43663</v>
      </c>
      <c r="N35" s="39">
        <f t="shared" si="8"/>
        <v>43670</v>
      </c>
      <c r="O35" s="39">
        <f t="shared" si="5"/>
        <v>43675</v>
      </c>
      <c r="P35" s="39">
        <f t="shared" si="9"/>
        <v>43682</v>
      </c>
      <c r="Q35" s="39">
        <f t="shared" si="9"/>
        <v>43689</v>
      </c>
      <c r="R35" s="39">
        <f t="shared" si="9"/>
        <v>43696</v>
      </c>
      <c r="S35" s="39">
        <f t="shared" si="9"/>
        <v>43703</v>
      </c>
      <c r="U35" s="45"/>
    </row>
    <row r="36" spans="1:21" ht="28.5" x14ac:dyDescent="0.25">
      <c r="A36" s="45"/>
      <c r="B36" s="252"/>
      <c r="C36" s="41" t="s">
        <v>334</v>
      </c>
      <c r="D36" s="42" t="s">
        <v>2727</v>
      </c>
      <c r="E36" s="42" t="s">
        <v>6</v>
      </c>
      <c r="F36" s="42" t="s">
        <v>85</v>
      </c>
      <c r="G36" s="42" t="s">
        <v>54</v>
      </c>
      <c r="H36" s="215">
        <v>5000</v>
      </c>
      <c r="I36" s="42" t="s">
        <v>325</v>
      </c>
      <c r="J36" s="39">
        <v>43578</v>
      </c>
      <c r="K36" s="39">
        <f t="shared" si="10"/>
        <v>43583</v>
      </c>
      <c r="L36" s="39">
        <f t="shared" si="3"/>
        <v>43613</v>
      </c>
      <c r="M36" s="39">
        <f t="shared" si="4"/>
        <v>43634</v>
      </c>
      <c r="N36" s="39">
        <f t="shared" si="8"/>
        <v>43641</v>
      </c>
      <c r="O36" s="39">
        <f t="shared" si="5"/>
        <v>43646</v>
      </c>
      <c r="P36" s="39">
        <f t="shared" si="9"/>
        <v>43653</v>
      </c>
      <c r="Q36" s="39">
        <f t="shared" si="9"/>
        <v>43660</v>
      </c>
      <c r="R36" s="39">
        <f t="shared" si="9"/>
        <v>43667</v>
      </c>
      <c r="S36" s="39">
        <f t="shared" si="9"/>
        <v>43674</v>
      </c>
      <c r="U36" s="45"/>
    </row>
    <row r="37" spans="1:21" ht="37.5" customHeight="1" x14ac:dyDescent="0.25">
      <c r="A37" s="45"/>
      <c r="B37" s="252"/>
      <c r="C37" s="41" t="s">
        <v>335</v>
      </c>
      <c r="D37" s="42" t="s">
        <v>2728</v>
      </c>
      <c r="E37" s="42" t="s">
        <v>6</v>
      </c>
      <c r="F37" s="42" t="s">
        <v>85</v>
      </c>
      <c r="G37" s="42" t="s">
        <v>54</v>
      </c>
      <c r="H37" s="215">
        <v>6000</v>
      </c>
      <c r="I37" s="42" t="s">
        <v>325</v>
      </c>
      <c r="J37" s="39">
        <v>43565</v>
      </c>
      <c r="K37" s="50">
        <f t="shared" si="10"/>
        <v>43570</v>
      </c>
      <c r="L37" s="50">
        <f t="shared" si="3"/>
        <v>43600</v>
      </c>
      <c r="M37" s="50">
        <f t="shared" si="4"/>
        <v>43621</v>
      </c>
      <c r="N37" s="50">
        <f t="shared" si="8"/>
        <v>43628</v>
      </c>
      <c r="O37" s="50">
        <f t="shared" si="5"/>
        <v>43633</v>
      </c>
      <c r="P37" s="50">
        <f t="shared" si="9"/>
        <v>43640</v>
      </c>
      <c r="Q37" s="50">
        <f t="shared" si="9"/>
        <v>43647</v>
      </c>
      <c r="R37" s="50">
        <f t="shared" si="9"/>
        <v>43654</v>
      </c>
      <c r="S37" s="50">
        <f t="shared" si="9"/>
        <v>43661</v>
      </c>
      <c r="U37" s="45"/>
    </row>
    <row r="38" spans="1:21" ht="68.25" customHeight="1" x14ac:dyDescent="0.25">
      <c r="A38" s="45"/>
      <c r="B38" s="252"/>
      <c r="C38" s="41" t="s">
        <v>2980</v>
      </c>
      <c r="D38" s="42" t="s">
        <v>2729</v>
      </c>
      <c r="E38" s="42" t="s">
        <v>6</v>
      </c>
      <c r="F38" s="42" t="s">
        <v>85</v>
      </c>
      <c r="G38" s="42" t="s">
        <v>54</v>
      </c>
      <c r="H38" s="215">
        <v>79514.289999999994</v>
      </c>
      <c r="I38" s="42" t="s">
        <v>3330</v>
      </c>
      <c r="J38" s="39">
        <v>43607</v>
      </c>
      <c r="K38" s="50">
        <f>J38+5</f>
        <v>43612</v>
      </c>
      <c r="L38" s="50">
        <f t="shared" si="3"/>
        <v>43642</v>
      </c>
      <c r="M38" s="50">
        <f t="shared" si="4"/>
        <v>43663</v>
      </c>
      <c r="N38" s="50">
        <f t="shared" si="8"/>
        <v>43670</v>
      </c>
      <c r="O38" s="50">
        <f t="shared" si="5"/>
        <v>43675</v>
      </c>
      <c r="P38" s="50">
        <f t="shared" ref="P38:S53" si="11">O38+7</f>
        <v>43682</v>
      </c>
      <c r="Q38" s="50">
        <f t="shared" si="11"/>
        <v>43689</v>
      </c>
      <c r="R38" s="50">
        <f t="shared" si="11"/>
        <v>43696</v>
      </c>
      <c r="S38" s="50">
        <f t="shared" si="11"/>
        <v>43703</v>
      </c>
      <c r="U38" s="45"/>
    </row>
    <row r="39" spans="1:21" s="128" customFormat="1" ht="27" customHeight="1" x14ac:dyDescent="0.25">
      <c r="A39" s="45"/>
      <c r="B39" s="255"/>
      <c r="C39" s="209" t="s">
        <v>3331</v>
      </c>
      <c r="D39" s="42" t="s">
        <v>3332</v>
      </c>
      <c r="E39" s="111" t="s">
        <v>3</v>
      </c>
      <c r="F39" s="111" t="s">
        <v>85</v>
      </c>
      <c r="G39" s="111" t="s">
        <v>53</v>
      </c>
      <c r="H39" s="301">
        <v>40000</v>
      </c>
      <c r="I39" s="111" t="s">
        <v>321</v>
      </c>
      <c r="J39" s="120">
        <v>43349</v>
      </c>
      <c r="K39" s="50">
        <f>J39+5</f>
        <v>43354</v>
      </c>
      <c r="L39" s="120">
        <f>K39+30</f>
        <v>43384</v>
      </c>
      <c r="M39" s="120">
        <f t="shared" si="4"/>
        <v>43405</v>
      </c>
      <c r="N39" s="120">
        <f t="shared" si="8"/>
        <v>43412</v>
      </c>
      <c r="O39" s="120">
        <f t="shared" si="5"/>
        <v>43417</v>
      </c>
      <c r="P39" s="120">
        <f t="shared" si="11"/>
        <v>43424</v>
      </c>
      <c r="Q39" s="120">
        <f t="shared" si="11"/>
        <v>43431</v>
      </c>
      <c r="R39" s="120">
        <f t="shared" si="11"/>
        <v>43438</v>
      </c>
      <c r="S39" s="120" t="s">
        <v>3333</v>
      </c>
      <c r="U39" s="45"/>
    </row>
    <row r="40" spans="1:21" s="128" customFormat="1" x14ac:dyDescent="0.25">
      <c r="A40" s="45"/>
      <c r="B40" s="255"/>
      <c r="C40" s="209" t="s">
        <v>3765</v>
      </c>
      <c r="D40" s="42" t="s">
        <v>3766</v>
      </c>
      <c r="E40" s="111" t="s">
        <v>3</v>
      </c>
      <c r="F40" s="111" t="s">
        <v>85</v>
      </c>
      <c r="G40" s="111" t="s">
        <v>53</v>
      </c>
      <c r="H40" s="301">
        <v>42000</v>
      </c>
      <c r="I40" s="111" t="s">
        <v>1251</v>
      </c>
      <c r="J40" s="120">
        <v>43257</v>
      </c>
      <c r="K40" s="50">
        <f>J40+5</f>
        <v>43262</v>
      </c>
      <c r="L40" s="120">
        <f>K40+30</f>
        <v>43292</v>
      </c>
      <c r="M40" s="120">
        <f t="shared" si="4"/>
        <v>43313</v>
      </c>
      <c r="N40" s="120">
        <f t="shared" si="8"/>
        <v>43320</v>
      </c>
      <c r="O40" s="120">
        <f t="shared" si="5"/>
        <v>43325</v>
      </c>
      <c r="P40" s="120">
        <f t="shared" si="11"/>
        <v>43332</v>
      </c>
      <c r="Q40" s="120">
        <f t="shared" si="11"/>
        <v>43339</v>
      </c>
      <c r="R40" s="120">
        <f t="shared" si="11"/>
        <v>43346</v>
      </c>
      <c r="S40" s="120" t="s">
        <v>3333</v>
      </c>
      <c r="U40" s="45"/>
    </row>
    <row r="41" spans="1:21" s="128" customFormat="1" ht="30" x14ac:dyDescent="0.2">
      <c r="A41" s="62"/>
      <c r="B41" s="479"/>
      <c r="C41" s="480" t="s">
        <v>373</v>
      </c>
      <c r="D41" s="234" t="s">
        <v>374</v>
      </c>
      <c r="E41" s="217" t="s">
        <v>3</v>
      </c>
      <c r="F41" s="428" t="s">
        <v>143</v>
      </c>
      <c r="G41" s="428" t="s">
        <v>54</v>
      </c>
      <c r="H41" s="486">
        <v>30000</v>
      </c>
      <c r="I41" s="481" t="s">
        <v>3776</v>
      </c>
      <c r="J41" s="219">
        <v>43606</v>
      </c>
      <c r="K41" s="219">
        <f t="shared" ref="K41:K62" si="12">J41+5</f>
        <v>43611</v>
      </c>
      <c r="L41" s="219">
        <f t="shared" ref="L41:L61" si="13">K41+30</f>
        <v>43641</v>
      </c>
      <c r="M41" s="219">
        <f t="shared" si="4"/>
        <v>43662</v>
      </c>
      <c r="N41" s="219">
        <f t="shared" si="8"/>
        <v>43669</v>
      </c>
      <c r="O41" s="219">
        <f t="shared" si="5"/>
        <v>43674</v>
      </c>
      <c r="P41" s="219">
        <f t="shared" si="11"/>
        <v>43681</v>
      </c>
      <c r="Q41" s="219">
        <f t="shared" si="11"/>
        <v>43688</v>
      </c>
      <c r="R41" s="219">
        <f t="shared" si="11"/>
        <v>43695</v>
      </c>
      <c r="S41" s="219">
        <f t="shared" si="11"/>
        <v>43702</v>
      </c>
      <c r="T41" s="237"/>
      <c r="U41" s="45"/>
    </row>
    <row r="42" spans="1:21" s="128" customFormat="1" ht="30" x14ac:dyDescent="0.2">
      <c r="A42" s="62"/>
      <c r="B42" s="479"/>
      <c r="C42" s="480" t="s">
        <v>375</v>
      </c>
      <c r="D42" s="234" t="s">
        <v>376</v>
      </c>
      <c r="E42" s="217" t="s">
        <v>3</v>
      </c>
      <c r="F42" s="428" t="s">
        <v>143</v>
      </c>
      <c r="G42" s="428" t="s">
        <v>54</v>
      </c>
      <c r="H42" s="486">
        <v>20000</v>
      </c>
      <c r="I42" s="481" t="s">
        <v>3776</v>
      </c>
      <c r="J42" s="219">
        <v>43606</v>
      </c>
      <c r="K42" s="219">
        <f t="shared" si="12"/>
        <v>43611</v>
      </c>
      <c r="L42" s="219">
        <f t="shared" si="13"/>
        <v>43641</v>
      </c>
      <c r="M42" s="219">
        <f t="shared" si="4"/>
        <v>43662</v>
      </c>
      <c r="N42" s="219">
        <f t="shared" si="8"/>
        <v>43669</v>
      </c>
      <c r="O42" s="219">
        <f t="shared" si="5"/>
        <v>43674</v>
      </c>
      <c r="P42" s="219">
        <f t="shared" si="11"/>
        <v>43681</v>
      </c>
      <c r="Q42" s="219">
        <f t="shared" si="11"/>
        <v>43688</v>
      </c>
      <c r="R42" s="219">
        <f t="shared" si="11"/>
        <v>43695</v>
      </c>
      <c r="S42" s="219">
        <f t="shared" si="11"/>
        <v>43702</v>
      </c>
      <c r="T42" s="237"/>
      <c r="U42" s="45"/>
    </row>
    <row r="43" spans="1:21" s="128" customFormat="1" ht="30" x14ac:dyDescent="0.2">
      <c r="A43" s="62"/>
      <c r="B43" s="479"/>
      <c r="C43" s="480" t="s">
        <v>377</v>
      </c>
      <c r="D43" s="234" t="s">
        <v>378</v>
      </c>
      <c r="E43" s="217" t="s">
        <v>3</v>
      </c>
      <c r="F43" s="428" t="s">
        <v>143</v>
      </c>
      <c r="G43" s="428" t="s">
        <v>54</v>
      </c>
      <c r="H43" s="486">
        <v>26250</v>
      </c>
      <c r="I43" s="481" t="s">
        <v>1831</v>
      </c>
      <c r="J43" s="219">
        <v>43606</v>
      </c>
      <c r="K43" s="219">
        <f t="shared" si="12"/>
        <v>43611</v>
      </c>
      <c r="L43" s="219">
        <f t="shared" si="13"/>
        <v>43641</v>
      </c>
      <c r="M43" s="219">
        <f t="shared" si="4"/>
        <v>43662</v>
      </c>
      <c r="N43" s="219">
        <f t="shared" si="8"/>
        <v>43669</v>
      </c>
      <c r="O43" s="219">
        <f t="shared" si="5"/>
        <v>43674</v>
      </c>
      <c r="P43" s="219">
        <f t="shared" si="11"/>
        <v>43681</v>
      </c>
      <c r="Q43" s="219">
        <f t="shared" si="11"/>
        <v>43688</v>
      </c>
      <c r="R43" s="219">
        <f t="shared" si="11"/>
        <v>43695</v>
      </c>
      <c r="S43" s="219">
        <f t="shared" si="11"/>
        <v>43702</v>
      </c>
      <c r="T43" s="237"/>
      <c r="U43" s="45"/>
    </row>
    <row r="44" spans="1:21" s="128" customFormat="1" ht="15" x14ac:dyDescent="0.2">
      <c r="A44" s="62"/>
      <c r="B44" s="479"/>
      <c r="C44" s="480" t="s">
        <v>379</v>
      </c>
      <c r="D44" s="234" t="s">
        <v>380</v>
      </c>
      <c r="E44" s="217" t="s">
        <v>3</v>
      </c>
      <c r="F44" s="428" t="s">
        <v>143</v>
      </c>
      <c r="G44" s="428" t="s">
        <v>54</v>
      </c>
      <c r="H44" s="486">
        <v>17000</v>
      </c>
      <c r="I44" s="481" t="s">
        <v>3776</v>
      </c>
      <c r="J44" s="219">
        <v>43606</v>
      </c>
      <c r="K44" s="219">
        <f t="shared" si="12"/>
        <v>43611</v>
      </c>
      <c r="L44" s="219">
        <f t="shared" si="13"/>
        <v>43641</v>
      </c>
      <c r="M44" s="219">
        <f t="shared" si="4"/>
        <v>43662</v>
      </c>
      <c r="N44" s="219">
        <f t="shared" si="8"/>
        <v>43669</v>
      </c>
      <c r="O44" s="219">
        <f t="shared" si="5"/>
        <v>43674</v>
      </c>
      <c r="P44" s="219">
        <f t="shared" si="11"/>
        <v>43681</v>
      </c>
      <c r="Q44" s="219">
        <f t="shared" si="11"/>
        <v>43688</v>
      </c>
      <c r="R44" s="219">
        <f t="shared" si="11"/>
        <v>43695</v>
      </c>
      <c r="S44" s="219">
        <f t="shared" si="11"/>
        <v>43702</v>
      </c>
      <c r="T44" s="237"/>
      <c r="U44" s="45"/>
    </row>
    <row r="45" spans="1:21" s="128" customFormat="1" ht="30" x14ac:dyDescent="0.2">
      <c r="A45" s="62"/>
      <c r="B45" s="479"/>
      <c r="C45" s="480" t="s">
        <v>381</v>
      </c>
      <c r="D45" s="234" t="s">
        <v>382</v>
      </c>
      <c r="E45" s="217" t="s">
        <v>3</v>
      </c>
      <c r="F45" s="428" t="s">
        <v>143</v>
      </c>
      <c r="G45" s="428" t="s">
        <v>54</v>
      </c>
      <c r="H45" s="486">
        <v>17000</v>
      </c>
      <c r="I45" s="481" t="s">
        <v>3776</v>
      </c>
      <c r="J45" s="219">
        <v>43606</v>
      </c>
      <c r="K45" s="219">
        <f t="shared" si="12"/>
        <v>43611</v>
      </c>
      <c r="L45" s="219">
        <f t="shared" si="13"/>
        <v>43641</v>
      </c>
      <c r="M45" s="219">
        <f t="shared" si="4"/>
        <v>43662</v>
      </c>
      <c r="N45" s="219">
        <f t="shared" si="8"/>
        <v>43669</v>
      </c>
      <c r="O45" s="219">
        <f t="shared" si="5"/>
        <v>43674</v>
      </c>
      <c r="P45" s="219">
        <f t="shared" si="11"/>
        <v>43681</v>
      </c>
      <c r="Q45" s="219">
        <f t="shared" si="11"/>
        <v>43688</v>
      </c>
      <c r="R45" s="219">
        <f t="shared" si="11"/>
        <v>43695</v>
      </c>
      <c r="S45" s="219">
        <f t="shared" si="11"/>
        <v>43702</v>
      </c>
      <c r="T45" s="237"/>
      <c r="U45" s="45"/>
    </row>
    <row r="46" spans="1:21" s="128" customFormat="1" ht="30" x14ac:dyDescent="0.2">
      <c r="A46" s="62"/>
      <c r="B46" s="479"/>
      <c r="C46" s="480" t="s">
        <v>383</v>
      </c>
      <c r="D46" s="234" t="s">
        <v>384</v>
      </c>
      <c r="E46" s="217" t="s">
        <v>3</v>
      </c>
      <c r="F46" s="428" t="s">
        <v>143</v>
      </c>
      <c r="G46" s="428" t="s">
        <v>54</v>
      </c>
      <c r="H46" s="486">
        <v>20000</v>
      </c>
      <c r="I46" s="481" t="s">
        <v>3776</v>
      </c>
      <c r="J46" s="219">
        <v>43606</v>
      </c>
      <c r="K46" s="219">
        <f t="shared" si="12"/>
        <v>43611</v>
      </c>
      <c r="L46" s="219">
        <f t="shared" si="13"/>
        <v>43641</v>
      </c>
      <c r="M46" s="219">
        <f t="shared" si="4"/>
        <v>43662</v>
      </c>
      <c r="N46" s="219">
        <f t="shared" si="8"/>
        <v>43669</v>
      </c>
      <c r="O46" s="219">
        <f t="shared" si="5"/>
        <v>43674</v>
      </c>
      <c r="P46" s="219">
        <f t="shared" si="11"/>
        <v>43681</v>
      </c>
      <c r="Q46" s="219">
        <f t="shared" si="11"/>
        <v>43688</v>
      </c>
      <c r="R46" s="219">
        <f t="shared" si="11"/>
        <v>43695</v>
      </c>
      <c r="S46" s="219">
        <f t="shared" si="11"/>
        <v>43702</v>
      </c>
      <c r="T46" s="237"/>
      <c r="U46" s="45"/>
    </row>
    <row r="47" spans="1:21" s="128" customFormat="1" ht="15" x14ac:dyDescent="0.2">
      <c r="A47" s="62"/>
      <c r="B47" s="479"/>
      <c r="C47" s="480" t="s">
        <v>385</v>
      </c>
      <c r="D47" s="234" t="s">
        <v>386</v>
      </c>
      <c r="E47" s="217" t="s">
        <v>3</v>
      </c>
      <c r="F47" s="428" t="s">
        <v>143</v>
      </c>
      <c r="G47" s="428" t="s">
        <v>54</v>
      </c>
      <c r="H47" s="486">
        <v>17000</v>
      </c>
      <c r="I47" s="481" t="s">
        <v>3776</v>
      </c>
      <c r="J47" s="219">
        <v>43606</v>
      </c>
      <c r="K47" s="219">
        <f t="shared" si="12"/>
        <v>43611</v>
      </c>
      <c r="L47" s="219">
        <f t="shared" si="13"/>
        <v>43641</v>
      </c>
      <c r="M47" s="219">
        <f t="shared" si="4"/>
        <v>43662</v>
      </c>
      <c r="N47" s="219">
        <f t="shared" si="8"/>
        <v>43669</v>
      </c>
      <c r="O47" s="219">
        <f t="shared" si="5"/>
        <v>43674</v>
      </c>
      <c r="P47" s="219">
        <f t="shared" si="11"/>
        <v>43681</v>
      </c>
      <c r="Q47" s="219">
        <f t="shared" si="11"/>
        <v>43688</v>
      </c>
      <c r="R47" s="219">
        <f t="shared" si="11"/>
        <v>43695</v>
      </c>
      <c r="S47" s="219">
        <f t="shared" si="11"/>
        <v>43702</v>
      </c>
      <c r="T47" s="237"/>
      <c r="U47" s="45"/>
    </row>
    <row r="48" spans="1:21" s="128" customFormat="1" ht="15" x14ac:dyDescent="0.2">
      <c r="A48" s="62"/>
      <c r="B48" s="479"/>
      <c r="C48" s="480" t="s">
        <v>387</v>
      </c>
      <c r="D48" s="234" t="s">
        <v>388</v>
      </c>
      <c r="E48" s="217" t="s">
        <v>3</v>
      </c>
      <c r="F48" s="428" t="s">
        <v>143</v>
      </c>
      <c r="G48" s="428" t="s">
        <v>54</v>
      </c>
      <c r="H48" s="486">
        <v>17000</v>
      </c>
      <c r="I48" s="481" t="s">
        <v>3776</v>
      </c>
      <c r="J48" s="219">
        <v>43606</v>
      </c>
      <c r="K48" s="219">
        <f t="shared" si="12"/>
        <v>43611</v>
      </c>
      <c r="L48" s="219">
        <f t="shared" si="13"/>
        <v>43641</v>
      </c>
      <c r="M48" s="219">
        <f t="shared" si="4"/>
        <v>43662</v>
      </c>
      <c r="N48" s="219">
        <f t="shared" si="8"/>
        <v>43669</v>
      </c>
      <c r="O48" s="219">
        <f t="shared" si="5"/>
        <v>43674</v>
      </c>
      <c r="P48" s="219">
        <f t="shared" si="11"/>
        <v>43681</v>
      </c>
      <c r="Q48" s="219">
        <f t="shared" si="11"/>
        <v>43688</v>
      </c>
      <c r="R48" s="219">
        <f t="shared" si="11"/>
        <v>43695</v>
      </c>
      <c r="S48" s="219">
        <f t="shared" si="11"/>
        <v>43702</v>
      </c>
      <c r="T48" s="237"/>
      <c r="U48" s="45"/>
    </row>
    <row r="49" spans="1:21" s="128" customFormat="1" ht="15" x14ac:dyDescent="0.2">
      <c r="A49" s="62"/>
      <c r="B49" s="479"/>
      <c r="C49" s="480" t="s">
        <v>389</v>
      </c>
      <c r="D49" s="234" t="s">
        <v>390</v>
      </c>
      <c r="E49" s="217" t="s">
        <v>3</v>
      </c>
      <c r="F49" s="428" t="s">
        <v>143</v>
      </c>
      <c r="G49" s="428" t="s">
        <v>54</v>
      </c>
      <c r="H49" s="486">
        <v>15000</v>
      </c>
      <c r="I49" s="481" t="s">
        <v>3776</v>
      </c>
      <c r="J49" s="219">
        <v>43606</v>
      </c>
      <c r="K49" s="219">
        <f t="shared" si="12"/>
        <v>43611</v>
      </c>
      <c r="L49" s="219">
        <f t="shared" si="13"/>
        <v>43641</v>
      </c>
      <c r="M49" s="219">
        <f t="shared" si="4"/>
        <v>43662</v>
      </c>
      <c r="N49" s="219">
        <f t="shared" si="8"/>
        <v>43669</v>
      </c>
      <c r="O49" s="219">
        <f t="shared" si="5"/>
        <v>43674</v>
      </c>
      <c r="P49" s="219">
        <f t="shared" si="11"/>
        <v>43681</v>
      </c>
      <c r="Q49" s="219">
        <f t="shared" si="11"/>
        <v>43688</v>
      </c>
      <c r="R49" s="219">
        <f t="shared" si="11"/>
        <v>43695</v>
      </c>
      <c r="S49" s="219">
        <f t="shared" si="11"/>
        <v>43702</v>
      </c>
      <c r="T49" s="237"/>
      <c r="U49" s="45"/>
    </row>
    <row r="50" spans="1:21" s="128" customFormat="1" ht="30" x14ac:dyDescent="0.2">
      <c r="A50" s="62"/>
      <c r="B50" s="479"/>
      <c r="C50" s="480" t="s">
        <v>391</v>
      </c>
      <c r="D50" s="234" t="s">
        <v>392</v>
      </c>
      <c r="E50" s="217" t="s">
        <v>3</v>
      </c>
      <c r="F50" s="428" t="s">
        <v>143</v>
      </c>
      <c r="G50" s="428" t="s">
        <v>54</v>
      </c>
      <c r="H50" s="486">
        <v>15000</v>
      </c>
      <c r="I50" s="481" t="s">
        <v>1831</v>
      </c>
      <c r="J50" s="219">
        <v>43606</v>
      </c>
      <c r="K50" s="219">
        <f t="shared" si="12"/>
        <v>43611</v>
      </c>
      <c r="L50" s="219">
        <f t="shared" si="13"/>
        <v>43641</v>
      </c>
      <c r="M50" s="219">
        <f t="shared" si="4"/>
        <v>43662</v>
      </c>
      <c r="N50" s="219">
        <f t="shared" si="8"/>
        <v>43669</v>
      </c>
      <c r="O50" s="219">
        <f t="shared" si="5"/>
        <v>43674</v>
      </c>
      <c r="P50" s="219">
        <f t="shared" si="11"/>
        <v>43681</v>
      </c>
      <c r="Q50" s="219">
        <f t="shared" si="11"/>
        <v>43688</v>
      </c>
      <c r="R50" s="219">
        <f t="shared" si="11"/>
        <v>43695</v>
      </c>
      <c r="S50" s="219">
        <f t="shared" si="11"/>
        <v>43702</v>
      </c>
      <c r="T50" s="237"/>
      <c r="U50" s="45"/>
    </row>
    <row r="51" spans="1:21" s="128" customFormat="1" ht="30" x14ac:dyDescent="0.2">
      <c r="A51" s="62"/>
      <c r="B51" s="479"/>
      <c r="C51" s="480" t="s">
        <v>393</v>
      </c>
      <c r="D51" s="234" t="s">
        <v>394</v>
      </c>
      <c r="E51" s="217" t="s">
        <v>3</v>
      </c>
      <c r="F51" s="428" t="s">
        <v>143</v>
      </c>
      <c r="G51" s="428" t="s">
        <v>54</v>
      </c>
      <c r="H51" s="486">
        <v>10000</v>
      </c>
      <c r="I51" s="481" t="s">
        <v>3776</v>
      </c>
      <c r="J51" s="219">
        <v>43606</v>
      </c>
      <c r="K51" s="219">
        <f t="shared" si="12"/>
        <v>43611</v>
      </c>
      <c r="L51" s="219">
        <f t="shared" si="13"/>
        <v>43641</v>
      </c>
      <c r="M51" s="219">
        <f t="shared" si="4"/>
        <v>43662</v>
      </c>
      <c r="N51" s="219">
        <f t="shared" si="8"/>
        <v>43669</v>
      </c>
      <c r="O51" s="219">
        <f t="shared" si="5"/>
        <v>43674</v>
      </c>
      <c r="P51" s="219">
        <f t="shared" si="11"/>
        <v>43681</v>
      </c>
      <c r="Q51" s="219">
        <f t="shared" si="11"/>
        <v>43688</v>
      </c>
      <c r="R51" s="219">
        <f t="shared" si="11"/>
        <v>43695</v>
      </c>
      <c r="S51" s="219">
        <f t="shared" si="11"/>
        <v>43702</v>
      </c>
      <c r="T51" s="237"/>
      <c r="U51" s="45"/>
    </row>
    <row r="52" spans="1:21" s="128" customFormat="1" ht="30" x14ac:dyDescent="0.2">
      <c r="A52" s="62"/>
      <c r="B52" s="479"/>
      <c r="C52" s="480" t="s">
        <v>395</v>
      </c>
      <c r="D52" s="234" t="s">
        <v>396</v>
      </c>
      <c r="E52" s="217" t="s">
        <v>3</v>
      </c>
      <c r="F52" s="217" t="s">
        <v>143</v>
      </c>
      <c r="G52" s="428" t="s">
        <v>54</v>
      </c>
      <c r="H52" s="486">
        <v>15000</v>
      </c>
      <c r="I52" s="481" t="s">
        <v>1831</v>
      </c>
      <c r="J52" s="219">
        <v>43606</v>
      </c>
      <c r="K52" s="219">
        <f t="shared" si="12"/>
        <v>43611</v>
      </c>
      <c r="L52" s="219">
        <f t="shared" si="13"/>
        <v>43641</v>
      </c>
      <c r="M52" s="219">
        <f t="shared" si="4"/>
        <v>43662</v>
      </c>
      <c r="N52" s="219">
        <f t="shared" si="8"/>
        <v>43669</v>
      </c>
      <c r="O52" s="219">
        <f t="shared" si="5"/>
        <v>43674</v>
      </c>
      <c r="P52" s="219">
        <f t="shared" si="11"/>
        <v>43681</v>
      </c>
      <c r="Q52" s="219">
        <f t="shared" si="11"/>
        <v>43688</v>
      </c>
      <c r="R52" s="219">
        <f t="shared" si="11"/>
        <v>43695</v>
      </c>
      <c r="S52" s="219">
        <f t="shared" si="11"/>
        <v>43702</v>
      </c>
      <c r="T52" s="237"/>
      <c r="U52" s="45"/>
    </row>
    <row r="53" spans="1:21" s="128" customFormat="1" ht="15" x14ac:dyDescent="0.2">
      <c r="A53" s="62"/>
      <c r="B53" s="479"/>
      <c r="C53" s="480" t="s">
        <v>397</v>
      </c>
      <c r="D53" s="234" t="s">
        <v>398</v>
      </c>
      <c r="E53" s="217" t="s">
        <v>3</v>
      </c>
      <c r="F53" s="217" t="s">
        <v>143</v>
      </c>
      <c r="G53" s="428" t="s">
        <v>54</v>
      </c>
      <c r="H53" s="486">
        <v>30000</v>
      </c>
      <c r="I53" s="481" t="s">
        <v>3944</v>
      </c>
      <c r="J53" s="219">
        <v>43571</v>
      </c>
      <c r="K53" s="219">
        <f t="shared" si="12"/>
        <v>43576</v>
      </c>
      <c r="L53" s="219">
        <f t="shared" si="13"/>
        <v>43606</v>
      </c>
      <c r="M53" s="219">
        <f t="shared" si="4"/>
        <v>43627</v>
      </c>
      <c r="N53" s="219">
        <f t="shared" si="8"/>
        <v>43634</v>
      </c>
      <c r="O53" s="219">
        <f t="shared" si="5"/>
        <v>43639</v>
      </c>
      <c r="P53" s="219">
        <f t="shared" si="11"/>
        <v>43646</v>
      </c>
      <c r="Q53" s="219">
        <f t="shared" si="11"/>
        <v>43653</v>
      </c>
      <c r="R53" s="219">
        <f t="shared" si="11"/>
        <v>43660</v>
      </c>
      <c r="S53" s="219">
        <f t="shared" si="11"/>
        <v>43667</v>
      </c>
      <c r="T53" s="237"/>
      <c r="U53" s="45"/>
    </row>
    <row r="54" spans="1:21" s="128" customFormat="1" ht="30" x14ac:dyDescent="0.2">
      <c r="A54" s="62"/>
      <c r="B54" s="479"/>
      <c r="C54" s="480" t="s">
        <v>399</v>
      </c>
      <c r="D54" s="234" t="s">
        <v>400</v>
      </c>
      <c r="E54" s="217" t="s">
        <v>3</v>
      </c>
      <c r="F54" s="217" t="s">
        <v>143</v>
      </c>
      <c r="G54" s="428" t="s">
        <v>54</v>
      </c>
      <c r="H54" s="486">
        <v>30000</v>
      </c>
      <c r="I54" s="481" t="s">
        <v>3944</v>
      </c>
      <c r="J54" s="219">
        <v>43572</v>
      </c>
      <c r="K54" s="219">
        <f t="shared" si="12"/>
        <v>43577</v>
      </c>
      <c r="L54" s="219">
        <f t="shared" si="13"/>
        <v>43607</v>
      </c>
      <c r="M54" s="219">
        <f t="shared" si="4"/>
        <v>43628</v>
      </c>
      <c r="N54" s="219">
        <f t="shared" si="8"/>
        <v>43635</v>
      </c>
      <c r="O54" s="219">
        <f t="shared" si="5"/>
        <v>43640</v>
      </c>
      <c r="P54" s="219">
        <f t="shared" ref="P54:S62" si="14">O54+7</f>
        <v>43647</v>
      </c>
      <c r="Q54" s="219">
        <f t="shared" si="14"/>
        <v>43654</v>
      </c>
      <c r="R54" s="219">
        <f t="shared" si="14"/>
        <v>43661</v>
      </c>
      <c r="S54" s="219">
        <f t="shared" si="14"/>
        <v>43668</v>
      </c>
      <c r="T54" s="237"/>
      <c r="U54" s="45"/>
    </row>
    <row r="55" spans="1:21" s="128" customFormat="1" ht="15" x14ac:dyDescent="0.25">
      <c r="A55" s="62"/>
      <c r="B55" s="113"/>
      <c r="C55" s="216" t="s">
        <v>2786</v>
      </c>
      <c r="D55" s="217" t="s">
        <v>2794</v>
      </c>
      <c r="E55" s="55" t="s">
        <v>3</v>
      </c>
      <c r="F55" s="217" t="s">
        <v>143</v>
      </c>
      <c r="G55" s="218" t="s">
        <v>53</v>
      </c>
      <c r="H55" s="212">
        <v>30000</v>
      </c>
      <c r="I55" s="109" t="s">
        <v>2787</v>
      </c>
      <c r="J55" s="219">
        <v>43568</v>
      </c>
      <c r="K55" s="219">
        <f t="shared" si="12"/>
        <v>43573</v>
      </c>
      <c r="L55" s="219">
        <f t="shared" si="13"/>
        <v>43603</v>
      </c>
      <c r="M55" s="219">
        <f t="shared" si="4"/>
        <v>43624</v>
      </c>
      <c r="N55" s="219">
        <f t="shared" si="8"/>
        <v>43631</v>
      </c>
      <c r="O55" s="219">
        <f t="shared" si="5"/>
        <v>43636</v>
      </c>
      <c r="P55" s="219">
        <f t="shared" si="14"/>
        <v>43643</v>
      </c>
      <c r="Q55" s="219">
        <f t="shared" si="14"/>
        <v>43650</v>
      </c>
      <c r="R55" s="219">
        <f t="shared" si="14"/>
        <v>43657</v>
      </c>
      <c r="S55" s="219">
        <f t="shared" si="14"/>
        <v>43664</v>
      </c>
      <c r="U55" s="45"/>
    </row>
    <row r="56" spans="1:21" s="128" customFormat="1" ht="28.5" x14ac:dyDescent="0.25">
      <c r="A56" s="62"/>
      <c r="B56" s="113"/>
      <c r="C56" s="216" t="s">
        <v>2788</v>
      </c>
      <c r="D56" s="217" t="s">
        <v>2795</v>
      </c>
      <c r="E56" s="55" t="s">
        <v>3</v>
      </c>
      <c r="F56" s="217" t="s">
        <v>143</v>
      </c>
      <c r="G56" s="218" t="s">
        <v>54</v>
      </c>
      <c r="H56" s="212">
        <v>5250</v>
      </c>
      <c r="I56" s="109" t="s">
        <v>2787</v>
      </c>
      <c r="J56" s="219">
        <v>43569</v>
      </c>
      <c r="K56" s="219">
        <f t="shared" si="12"/>
        <v>43574</v>
      </c>
      <c r="L56" s="219">
        <f t="shared" si="13"/>
        <v>43604</v>
      </c>
      <c r="M56" s="219">
        <f t="shared" si="4"/>
        <v>43625</v>
      </c>
      <c r="N56" s="219">
        <f t="shared" si="8"/>
        <v>43632</v>
      </c>
      <c r="O56" s="219">
        <f t="shared" si="5"/>
        <v>43637</v>
      </c>
      <c r="P56" s="219">
        <f t="shared" si="14"/>
        <v>43644</v>
      </c>
      <c r="Q56" s="219">
        <f t="shared" si="14"/>
        <v>43651</v>
      </c>
      <c r="R56" s="219">
        <f t="shared" si="14"/>
        <v>43658</v>
      </c>
      <c r="S56" s="219">
        <f t="shared" si="14"/>
        <v>43665</v>
      </c>
      <c r="U56" s="45"/>
    </row>
    <row r="57" spans="1:21" s="128" customFormat="1" ht="15" x14ac:dyDescent="0.25">
      <c r="A57" s="62"/>
      <c r="B57" s="113"/>
      <c r="C57" s="216" t="s">
        <v>2789</v>
      </c>
      <c r="D57" s="217" t="s">
        <v>2796</v>
      </c>
      <c r="E57" s="55" t="s">
        <v>3</v>
      </c>
      <c r="F57" s="217" t="s">
        <v>143</v>
      </c>
      <c r="G57" s="218" t="s">
        <v>53</v>
      </c>
      <c r="H57" s="212">
        <v>18000</v>
      </c>
      <c r="I57" s="109" t="s">
        <v>2787</v>
      </c>
      <c r="J57" s="219">
        <v>43570</v>
      </c>
      <c r="K57" s="219">
        <f t="shared" si="12"/>
        <v>43575</v>
      </c>
      <c r="L57" s="219">
        <f t="shared" si="13"/>
        <v>43605</v>
      </c>
      <c r="M57" s="219">
        <f t="shared" si="4"/>
        <v>43626</v>
      </c>
      <c r="N57" s="219">
        <f t="shared" si="8"/>
        <v>43633</v>
      </c>
      <c r="O57" s="219">
        <f t="shared" si="5"/>
        <v>43638</v>
      </c>
      <c r="P57" s="219">
        <f t="shared" si="14"/>
        <v>43645</v>
      </c>
      <c r="Q57" s="219">
        <f t="shared" si="14"/>
        <v>43652</v>
      </c>
      <c r="R57" s="219">
        <f t="shared" si="14"/>
        <v>43659</v>
      </c>
      <c r="S57" s="219">
        <f t="shared" si="14"/>
        <v>43666</v>
      </c>
      <c r="U57" s="45"/>
    </row>
    <row r="58" spans="1:21" s="128" customFormat="1" ht="28.5" x14ac:dyDescent="0.25">
      <c r="A58" s="62"/>
      <c r="B58" s="113"/>
      <c r="C58" s="216" t="s">
        <v>2790</v>
      </c>
      <c r="D58" s="217" t="s">
        <v>2797</v>
      </c>
      <c r="E58" s="55" t="s">
        <v>3</v>
      </c>
      <c r="F58" s="217" t="s">
        <v>143</v>
      </c>
      <c r="G58" s="218" t="s">
        <v>53</v>
      </c>
      <c r="H58" s="212">
        <v>12000</v>
      </c>
      <c r="I58" s="109" t="s">
        <v>2787</v>
      </c>
      <c r="J58" s="219">
        <v>43571</v>
      </c>
      <c r="K58" s="219">
        <f t="shared" si="12"/>
        <v>43576</v>
      </c>
      <c r="L58" s="219">
        <f t="shared" si="13"/>
        <v>43606</v>
      </c>
      <c r="M58" s="219">
        <f t="shared" si="4"/>
        <v>43627</v>
      </c>
      <c r="N58" s="219">
        <f t="shared" si="8"/>
        <v>43634</v>
      </c>
      <c r="O58" s="219">
        <f t="shared" si="5"/>
        <v>43639</v>
      </c>
      <c r="P58" s="219">
        <f t="shared" si="14"/>
        <v>43646</v>
      </c>
      <c r="Q58" s="219">
        <f t="shared" si="14"/>
        <v>43653</v>
      </c>
      <c r="R58" s="219">
        <f t="shared" si="14"/>
        <v>43660</v>
      </c>
      <c r="S58" s="219">
        <f t="shared" si="14"/>
        <v>43667</v>
      </c>
      <c r="U58" s="45"/>
    </row>
    <row r="59" spans="1:21" s="128" customFormat="1" ht="28.5" x14ac:dyDescent="0.25">
      <c r="A59" s="62"/>
      <c r="B59" s="113"/>
      <c r="C59" s="216" t="s">
        <v>2791</v>
      </c>
      <c r="D59" s="217" t="s">
        <v>2798</v>
      </c>
      <c r="E59" s="55" t="s">
        <v>3</v>
      </c>
      <c r="F59" s="217" t="s">
        <v>143</v>
      </c>
      <c r="G59" s="218" t="s">
        <v>53</v>
      </c>
      <c r="H59" s="212">
        <v>19200</v>
      </c>
      <c r="I59" s="109" t="s">
        <v>2787</v>
      </c>
      <c r="J59" s="220">
        <v>43572</v>
      </c>
      <c r="K59" s="220">
        <f t="shared" si="12"/>
        <v>43577</v>
      </c>
      <c r="L59" s="220">
        <f t="shared" si="13"/>
        <v>43607</v>
      </c>
      <c r="M59" s="220">
        <f t="shared" si="4"/>
        <v>43628</v>
      </c>
      <c r="N59" s="220">
        <f t="shared" si="8"/>
        <v>43635</v>
      </c>
      <c r="O59" s="220">
        <f t="shared" si="5"/>
        <v>43640</v>
      </c>
      <c r="P59" s="220">
        <f t="shared" si="14"/>
        <v>43647</v>
      </c>
      <c r="Q59" s="220">
        <f t="shared" si="14"/>
        <v>43654</v>
      </c>
      <c r="R59" s="220">
        <f t="shared" si="14"/>
        <v>43661</v>
      </c>
      <c r="S59" s="220">
        <f t="shared" si="14"/>
        <v>43668</v>
      </c>
      <c r="U59" s="45"/>
    </row>
    <row r="60" spans="1:21" s="128" customFormat="1" ht="15" x14ac:dyDescent="0.25">
      <c r="A60" s="62"/>
      <c r="B60" s="113"/>
      <c r="C60" s="216" t="s">
        <v>2792</v>
      </c>
      <c r="D60" s="217" t="s">
        <v>2799</v>
      </c>
      <c r="E60" s="55" t="s">
        <v>3</v>
      </c>
      <c r="F60" s="217" t="s">
        <v>143</v>
      </c>
      <c r="G60" s="218" t="s">
        <v>53</v>
      </c>
      <c r="H60" s="212">
        <v>25000</v>
      </c>
      <c r="I60" s="109" t="s">
        <v>2787</v>
      </c>
      <c r="J60" s="219">
        <v>43678</v>
      </c>
      <c r="K60" s="219">
        <f t="shared" si="12"/>
        <v>43683</v>
      </c>
      <c r="L60" s="219">
        <f t="shared" si="13"/>
        <v>43713</v>
      </c>
      <c r="M60" s="219">
        <f t="shared" si="4"/>
        <v>43734</v>
      </c>
      <c r="N60" s="219">
        <f t="shared" si="8"/>
        <v>43741</v>
      </c>
      <c r="O60" s="219">
        <f t="shared" si="5"/>
        <v>43746</v>
      </c>
      <c r="P60" s="219">
        <f t="shared" si="14"/>
        <v>43753</v>
      </c>
      <c r="Q60" s="219">
        <f t="shared" si="14"/>
        <v>43760</v>
      </c>
      <c r="R60" s="219">
        <f t="shared" si="14"/>
        <v>43767</v>
      </c>
      <c r="S60" s="219">
        <f t="shared" si="14"/>
        <v>43774</v>
      </c>
      <c r="U60" s="45"/>
    </row>
    <row r="61" spans="1:21" s="128" customFormat="1" ht="13.5" customHeight="1" x14ac:dyDescent="0.25">
      <c r="A61" s="62"/>
      <c r="B61" s="113"/>
      <c r="C61" s="216" t="s">
        <v>2793</v>
      </c>
      <c r="D61" s="217" t="s">
        <v>2800</v>
      </c>
      <c r="E61" s="55" t="s">
        <v>3</v>
      </c>
      <c r="F61" s="217" t="s">
        <v>143</v>
      </c>
      <c r="G61" s="218" t="s">
        <v>53</v>
      </c>
      <c r="H61" s="212">
        <v>9000</v>
      </c>
      <c r="I61" s="109" t="s">
        <v>2787</v>
      </c>
      <c r="J61" s="219">
        <v>43627</v>
      </c>
      <c r="K61" s="219">
        <f t="shared" si="12"/>
        <v>43632</v>
      </c>
      <c r="L61" s="219">
        <f t="shared" si="13"/>
        <v>43662</v>
      </c>
      <c r="M61" s="219">
        <f t="shared" si="4"/>
        <v>43683</v>
      </c>
      <c r="N61" s="219">
        <f t="shared" si="8"/>
        <v>43690</v>
      </c>
      <c r="O61" s="219">
        <f t="shared" si="5"/>
        <v>43695</v>
      </c>
      <c r="P61" s="219">
        <f t="shared" si="14"/>
        <v>43702</v>
      </c>
      <c r="Q61" s="219">
        <f t="shared" si="14"/>
        <v>43709</v>
      </c>
      <c r="R61" s="219">
        <f t="shared" si="14"/>
        <v>43716</v>
      </c>
      <c r="S61" s="219">
        <f t="shared" si="14"/>
        <v>43723</v>
      </c>
      <c r="U61" s="45"/>
    </row>
    <row r="62" spans="1:21" s="128" customFormat="1" ht="13.5" customHeight="1" x14ac:dyDescent="0.25">
      <c r="A62" s="62"/>
      <c r="B62" s="113"/>
      <c r="C62" s="216" t="s">
        <v>4042</v>
      </c>
      <c r="D62" s="217" t="s">
        <v>4043</v>
      </c>
      <c r="E62" s="264" t="s">
        <v>3</v>
      </c>
      <c r="F62" s="553" t="s">
        <v>67</v>
      </c>
      <c r="G62" s="218" t="s">
        <v>53</v>
      </c>
      <c r="H62" s="212">
        <v>15000</v>
      </c>
      <c r="I62" s="109" t="s">
        <v>1251</v>
      </c>
      <c r="J62" s="228">
        <v>43677</v>
      </c>
      <c r="K62" s="228">
        <f t="shared" si="12"/>
        <v>43682</v>
      </c>
      <c r="L62" s="120">
        <f>K62+15</f>
        <v>43697</v>
      </c>
      <c r="M62" s="120">
        <f>L62+21</f>
        <v>43718</v>
      </c>
      <c r="N62" s="120">
        <f t="shared" si="8"/>
        <v>43725</v>
      </c>
      <c r="O62" s="120" t="s">
        <v>91</v>
      </c>
      <c r="P62" s="120" t="s">
        <v>91</v>
      </c>
      <c r="Q62" s="120" t="s">
        <v>91</v>
      </c>
      <c r="R62" s="120">
        <f>N62+7</f>
        <v>43732</v>
      </c>
      <c r="S62" s="120">
        <f t="shared" si="14"/>
        <v>43739</v>
      </c>
      <c r="U62" s="45"/>
    </row>
    <row r="63" spans="1:21" s="128" customFormat="1" ht="13.5" customHeight="1" x14ac:dyDescent="0.25">
      <c r="A63" s="62"/>
      <c r="B63" s="113"/>
      <c r="D63" s="217"/>
      <c r="E63" s="264"/>
      <c r="F63" s="553"/>
      <c r="G63" s="218"/>
      <c r="H63" s="212"/>
      <c r="I63" s="109"/>
      <c r="J63" s="219"/>
      <c r="K63" s="219"/>
      <c r="L63" s="219"/>
      <c r="M63" s="219"/>
      <c r="N63" s="219"/>
      <c r="O63" s="219"/>
      <c r="P63" s="219"/>
      <c r="Q63" s="219"/>
      <c r="R63" s="219"/>
      <c r="S63" s="219"/>
      <c r="U63" s="45"/>
    </row>
    <row r="64" spans="1:21" s="128" customFormat="1" ht="13.5" customHeight="1" x14ac:dyDescent="0.25">
      <c r="A64" s="62"/>
      <c r="B64" s="113"/>
      <c r="C64" s="216" t="s">
        <v>4041</v>
      </c>
      <c r="D64" s="217"/>
      <c r="E64" s="264"/>
      <c r="F64" s="553"/>
      <c r="G64" s="218"/>
      <c r="H64" s="212"/>
      <c r="I64" s="109"/>
      <c r="J64" s="219"/>
      <c r="K64" s="219"/>
      <c r="L64" s="219"/>
      <c r="M64" s="219"/>
      <c r="N64" s="219"/>
      <c r="O64" s="219"/>
      <c r="P64" s="219"/>
      <c r="Q64" s="219"/>
      <c r="R64" s="219"/>
      <c r="S64" s="219"/>
      <c r="U64" s="45"/>
    </row>
    <row r="65" spans="1:103" s="128" customFormat="1" ht="42.75" x14ac:dyDescent="0.25">
      <c r="A65" s="45"/>
      <c r="B65" s="113"/>
      <c r="C65" s="216" t="s">
        <v>2834</v>
      </c>
      <c r="D65" s="111" t="s">
        <v>2839</v>
      </c>
      <c r="E65" s="105" t="s">
        <v>3</v>
      </c>
      <c r="F65" s="105" t="s">
        <v>67</v>
      </c>
      <c r="G65" s="105" t="s">
        <v>54</v>
      </c>
      <c r="H65" s="212">
        <v>27500</v>
      </c>
      <c r="I65" s="111" t="s">
        <v>2804</v>
      </c>
      <c r="J65" s="228">
        <v>43607</v>
      </c>
      <c r="K65" s="228">
        <f t="shared" ref="K65:K78" si="15">J65+5</f>
        <v>43612</v>
      </c>
      <c r="L65" s="120">
        <f>K65+15</f>
        <v>43627</v>
      </c>
      <c r="M65" s="120">
        <f>L65+21</f>
        <v>43648</v>
      </c>
      <c r="N65" s="120">
        <f t="shared" ref="N65:N80" si="16">M65+7</f>
        <v>43655</v>
      </c>
      <c r="O65" s="120" t="s">
        <v>91</v>
      </c>
      <c r="P65" s="120" t="s">
        <v>91</v>
      </c>
      <c r="Q65" s="120" t="s">
        <v>91</v>
      </c>
      <c r="R65" s="120">
        <f>N65+7</f>
        <v>43662</v>
      </c>
      <c r="S65" s="120">
        <f t="shared" ref="S65:S69" si="17">R65+7</f>
        <v>43669</v>
      </c>
      <c r="T65" s="209"/>
      <c r="U65" s="45"/>
    </row>
    <row r="66" spans="1:103" s="128" customFormat="1" ht="22.5" customHeight="1" x14ac:dyDescent="0.2">
      <c r="A66" s="45"/>
      <c r="B66" s="113"/>
      <c r="C66" s="188" t="s">
        <v>2835</v>
      </c>
      <c r="D66" s="111" t="s">
        <v>2840</v>
      </c>
      <c r="E66" s="232" t="s">
        <v>3</v>
      </c>
      <c r="F66" s="232" t="s">
        <v>67</v>
      </c>
      <c r="G66" s="105" t="s">
        <v>54</v>
      </c>
      <c r="H66" s="212">
        <v>7000</v>
      </c>
      <c r="I66" s="111" t="s">
        <v>2804</v>
      </c>
      <c r="J66" s="228">
        <v>43508</v>
      </c>
      <c r="K66" s="228">
        <f t="shared" si="15"/>
        <v>43513</v>
      </c>
      <c r="L66" s="120">
        <f>K66+21</f>
        <v>43534</v>
      </c>
      <c r="M66" s="120">
        <f>L66+21</f>
        <v>43555</v>
      </c>
      <c r="N66" s="120">
        <f t="shared" si="16"/>
        <v>43562</v>
      </c>
      <c r="O66" s="120">
        <f>N66+5</f>
        <v>43567</v>
      </c>
      <c r="P66" s="120">
        <f>O66+7</f>
        <v>43574</v>
      </c>
      <c r="Q66" s="120">
        <f>P66+7</f>
        <v>43581</v>
      </c>
      <c r="R66" s="120">
        <f>Q66+7</f>
        <v>43588</v>
      </c>
      <c r="S66" s="120">
        <f t="shared" si="17"/>
        <v>43595</v>
      </c>
      <c r="T66" s="113"/>
      <c r="U66" s="45"/>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row>
    <row r="67" spans="1:103" s="128" customFormat="1" ht="42.75" x14ac:dyDescent="0.25">
      <c r="A67" s="45"/>
      <c r="B67" s="113"/>
      <c r="C67" s="216" t="s">
        <v>2836</v>
      </c>
      <c r="D67" s="111" t="s">
        <v>2841</v>
      </c>
      <c r="E67" s="232" t="s">
        <v>3</v>
      </c>
      <c r="F67" s="232" t="s">
        <v>67</v>
      </c>
      <c r="G67" s="105" t="s">
        <v>54</v>
      </c>
      <c r="H67" s="212">
        <v>13000</v>
      </c>
      <c r="I67" s="111" t="s">
        <v>2804</v>
      </c>
      <c r="J67" s="233">
        <v>43556</v>
      </c>
      <c r="K67" s="228">
        <f t="shared" si="15"/>
        <v>43561</v>
      </c>
      <c r="L67" s="120">
        <f t="shared" ref="L67:M67" si="18">K67+21</f>
        <v>43582</v>
      </c>
      <c r="M67" s="120">
        <f t="shared" si="18"/>
        <v>43603</v>
      </c>
      <c r="N67" s="120">
        <f t="shared" si="16"/>
        <v>43610</v>
      </c>
      <c r="O67" s="120">
        <f t="shared" ref="O67" si="19">N67+5</f>
        <v>43615</v>
      </c>
      <c r="P67" s="120">
        <f t="shared" ref="P67:R67" si="20">O67+7</f>
        <v>43622</v>
      </c>
      <c r="Q67" s="120">
        <f t="shared" si="20"/>
        <v>43629</v>
      </c>
      <c r="R67" s="120">
        <f t="shared" si="20"/>
        <v>43636</v>
      </c>
      <c r="S67" s="120">
        <f t="shared" si="17"/>
        <v>43643</v>
      </c>
      <c r="T67" s="209"/>
      <c r="U67" s="45"/>
    </row>
    <row r="68" spans="1:103" s="128" customFormat="1" ht="28.5" x14ac:dyDescent="0.25">
      <c r="A68" s="45"/>
      <c r="B68" s="113"/>
      <c r="C68" s="216" t="s">
        <v>2837</v>
      </c>
      <c r="D68" s="111" t="s">
        <v>2842</v>
      </c>
      <c r="E68" s="232" t="s">
        <v>3</v>
      </c>
      <c r="F68" s="232" t="s">
        <v>67</v>
      </c>
      <c r="G68" s="105" t="s">
        <v>54</v>
      </c>
      <c r="H68" s="212">
        <v>47690</v>
      </c>
      <c r="I68" s="111" t="s">
        <v>2804</v>
      </c>
      <c r="J68" s="228">
        <v>43508</v>
      </c>
      <c r="K68" s="228">
        <f t="shared" si="15"/>
        <v>43513</v>
      </c>
      <c r="L68" s="120">
        <f>K68+21</f>
        <v>43534</v>
      </c>
      <c r="M68" s="120">
        <f>L68+21</f>
        <v>43555</v>
      </c>
      <c r="N68" s="120">
        <f t="shared" si="16"/>
        <v>43562</v>
      </c>
      <c r="O68" s="120">
        <f>N68+5</f>
        <v>43567</v>
      </c>
      <c r="P68" s="120">
        <f>O68+7</f>
        <v>43574</v>
      </c>
      <c r="Q68" s="120">
        <f>P68+7</f>
        <v>43581</v>
      </c>
      <c r="R68" s="120">
        <f>Q68+7</f>
        <v>43588</v>
      </c>
      <c r="S68" s="120">
        <f t="shared" si="17"/>
        <v>43595</v>
      </c>
      <c r="T68" s="209"/>
      <c r="U68" s="45"/>
    </row>
    <row r="69" spans="1:103" s="128" customFormat="1" ht="28.5" x14ac:dyDescent="0.25">
      <c r="A69" s="45"/>
      <c r="B69" s="113"/>
      <c r="C69" s="216" t="s">
        <v>2838</v>
      </c>
      <c r="D69" s="111" t="s">
        <v>2843</v>
      </c>
      <c r="E69" s="232" t="s">
        <v>3</v>
      </c>
      <c r="F69" s="232" t="s">
        <v>67</v>
      </c>
      <c r="G69" s="111" t="s">
        <v>54</v>
      </c>
      <c r="H69" s="174">
        <v>12000</v>
      </c>
      <c r="I69" s="111" t="s">
        <v>2804</v>
      </c>
      <c r="J69" s="233">
        <v>43556</v>
      </c>
      <c r="K69" s="228">
        <f t="shared" si="15"/>
        <v>43561</v>
      </c>
      <c r="L69" s="120">
        <f t="shared" ref="L69:M69" si="21">K69+21</f>
        <v>43582</v>
      </c>
      <c r="M69" s="120">
        <f t="shared" si="21"/>
        <v>43603</v>
      </c>
      <c r="N69" s="120">
        <f t="shared" si="16"/>
        <v>43610</v>
      </c>
      <c r="O69" s="120">
        <f t="shared" ref="O69" si="22">N69+5</f>
        <v>43615</v>
      </c>
      <c r="P69" s="120">
        <f t="shared" ref="P69:R69" si="23">O69+7</f>
        <v>43622</v>
      </c>
      <c r="Q69" s="120">
        <f t="shared" si="23"/>
        <v>43629</v>
      </c>
      <c r="R69" s="120">
        <f t="shared" si="23"/>
        <v>43636</v>
      </c>
      <c r="S69" s="120">
        <f t="shared" si="17"/>
        <v>43643</v>
      </c>
      <c r="T69" s="209"/>
      <c r="U69" s="45"/>
    </row>
    <row r="70" spans="1:103" ht="57" x14ac:dyDescent="0.2">
      <c r="A70" s="45"/>
      <c r="B70" s="2"/>
      <c r="C70" s="213" t="s">
        <v>2735</v>
      </c>
      <c r="D70" s="49" t="s">
        <v>523</v>
      </c>
      <c r="E70" s="49" t="s">
        <v>3</v>
      </c>
      <c r="F70" s="49" t="s">
        <v>67</v>
      </c>
      <c r="G70" s="49" t="s">
        <v>53</v>
      </c>
      <c r="H70" s="176">
        <v>15000</v>
      </c>
      <c r="I70" s="40" t="s">
        <v>1251</v>
      </c>
      <c r="J70" s="39">
        <v>43498</v>
      </c>
      <c r="K70" s="39">
        <f t="shared" si="15"/>
        <v>43503</v>
      </c>
      <c r="L70" s="39">
        <f t="shared" ref="L70:L80" si="24">K70+30</f>
        <v>43533</v>
      </c>
      <c r="M70" s="39">
        <f t="shared" ref="M70:M80" si="25">L70+21</f>
        <v>43554</v>
      </c>
      <c r="N70" s="39">
        <f t="shared" si="16"/>
        <v>43561</v>
      </c>
      <c r="O70" s="39">
        <f t="shared" ref="O70:O80" si="26">N70+5</f>
        <v>43566</v>
      </c>
      <c r="P70" s="39">
        <f t="shared" ref="P70:S80" si="27">O70+7</f>
        <v>43573</v>
      </c>
      <c r="Q70" s="39">
        <f t="shared" si="27"/>
        <v>43580</v>
      </c>
      <c r="R70" s="39">
        <f t="shared" si="27"/>
        <v>43587</v>
      </c>
      <c r="S70" s="39">
        <f t="shared" si="27"/>
        <v>43594</v>
      </c>
      <c r="U70" s="45"/>
    </row>
    <row r="71" spans="1:103" ht="42.75" x14ac:dyDescent="0.25">
      <c r="A71" s="45"/>
      <c r="B71" s="2"/>
      <c r="C71" s="41" t="s">
        <v>2736</v>
      </c>
      <c r="D71" s="49" t="s">
        <v>2737</v>
      </c>
      <c r="E71" s="49" t="s">
        <v>3</v>
      </c>
      <c r="F71" s="49" t="s">
        <v>67</v>
      </c>
      <c r="G71" s="49" t="s">
        <v>53</v>
      </c>
      <c r="H71" s="176">
        <v>1500</v>
      </c>
      <c r="I71" s="40" t="s">
        <v>1251</v>
      </c>
      <c r="J71" s="39">
        <v>43539</v>
      </c>
      <c r="K71" s="39">
        <f t="shared" si="15"/>
        <v>43544</v>
      </c>
      <c r="L71" s="39">
        <f t="shared" si="24"/>
        <v>43574</v>
      </c>
      <c r="M71" s="39">
        <f t="shared" si="25"/>
        <v>43595</v>
      </c>
      <c r="N71" s="39">
        <f t="shared" si="16"/>
        <v>43602</v>
      </c>
      <c r="O71" s="39">
        <f t="shared" si="26"/>
        <v>43607</v>
      </c>
      <c r="P71" s="39">
        <f t="shared" si="27"/>
        <v>43614</v>
      </c>
      <c r="Q71" s="39">
        <f t="shared" si="27"/>
        <v>43621</v>
      </c>
      <c r="R71" s="39">
        <f t="shared" si="27"/>
        <v>43628</v>
      </c>
      <c r="S71" s="39">
        <f t="shared" si="27"/>
        <v>43635</v>
      </c>
      <c r="U71" s="45"/>
    </row>
    <row r="72" spans="1:103" ht="54" customHeight="1" x14ac:dyDescent="0.25">
      <c r="A72" s="45"/>
      <c r="B72" s="2"/>
      <c r="C72" s="41" t="s">
        <v>2738</v>
      </c>
      <c r="D72" s="49" t="s">
        <v>2739</v>
      </c>
      <c r="E72" s="49" t="s">
        <v>3</v>
      </c>
      <c r="F72" s="49" t="s">
        <v>67</v>
      </c>
      <c r="G72" s="49" t="s">
        <v>53</v>
      </c>
      <c r="H72" s="176">
        <v>15000</v>
      </c>
      <c r="I72" s="40" t="s">
        <v>1251</v>
      </c>
      <c r="J72" s="39">
        <v>43589</v>
      </c>
      <c r="K72" s="39">
        <f t="shared" si="15"/>
        <v>43594</v>
      </c>
      <c r="L72" s="39">
        <f t="shared" si="24"/>
        <v>43624</v>
      </c>
      <c r="M72" s="39">
        <f t="shared" si="25"/>
        <v>43645</v>
      </c>
      <c r="N72" s="39">
        <f t="shared" si="16"/>
        <v>43652</v>
      </c>
      <c r="O72" s="39">
        <f t="shared" si="26"/>
        <v>43657</v>
      </c>
      <c r="P72" s="39">
        <f t="shared" si="27"/>
        <v>43664</v>
      </c>
      <c r="Q72" s="39">
        <f t="shared" si="27"/>
        <v>43671</v>
      </c>
      <c r="R72" s="39">
        <f t="shared" si="27"/>
        <v>43678</v>
      </c>
      <c r="S72" s="39">
        <f t="shared" si="27"/>
        <v>43685</v>
      </c>
      <c r="U72" s="45"/>
    </row>
    <row r="73" spans="1:103" ht="79.5" customHeight="1" x14ac:dyDescent="0.25">
      <c r="A73" s="45"/>
      <c r="B73" s="2"/>
      <c r="C73" s="41" t="s">
        <v>2740</v>
      </c>
      <c r="D73" s="49" t="s">
        <v>2741</v>
      </c>
      <c r="E73" s="49" t="s">
        <v>3</v>
      </c>
      <c r="F73" s="49" t="s">
        <v>67</v>
      </c>
      <c r="G73" s="49" t="s">
        <v>53</v>
      </c>
      <c r="H73" s="176">
        <v>15000</v>
      </c>
      <c r="I73" s="40" t="s">
        <v>1251</v>
      </c>
      <c r="J73" s="39">
        <v>43631</v>
      </c>
      <c r="K73" s="39">
        <f t="shared" si="15"/>
        <v>43636</v>
      </c>
      <c r="L73" s="39">
        <f t="shared" si="24"/>
        <v>43666</v>
      </c>
      <c r="M73" s="39">
        <f t="shared" si="25"/>
        <v>43687</v>
      </c>
      <c r="N73" s="39">
        <f t="shared" si="16"/>
        <v>43694</v>
      </c>
      <c r="O73" s="39">
        <f t="shared" si="26"/>
        <v>43699</v>
      </c>
      <c r="P73" s="39">
        <f t="shared" si="27"/>
        <v>43706</v>
      </c>
      <c r="Q73" s="39">
        <f t="shared" si="27"/>
        <v>43713</v>
      </c>
      <c r="R73" s="39">
        <f t="shared" si="27"/>
        <v>43720</v>
      </c>
      <c r="S73" s="39">
        <f t="shared" si="27"/>
        <v>43727</v>
      </c>
      <c r="U73" s="45"/>
    </row>
    <row r="74" spans="1:103" ht="45" customHeight="1" x14ac:dyDescent="0.25">
      <c r="A74" s="45"/>
      <c r="B74" s="2"/>
      <c r="C74" s="41" t="s">
        <v>2742</v>
      </c>
      <c r="D74" s="49" t="s">
        <v>2743</v>
      </c>
      <c r="E74" s="49" t="s">
        <v>3</v>
      </c>
      <c r="F74" s="49" t="s">
        <v>67</v>
      </c>
      <c r="G74" s="49" t="s">
        <v>53</v>
      </c>
      <c r="H74" s="176">
        <v>7200</v>
      </c>
      <c r="I74" s="40" t="s">
        <v>1251</v>
      </c>
      <c r="J74" s="39">
        <v>43561</v>
      </c>
      <c r="K74" s="39">
        <f t="shared" si="15"/>
        <v>43566</v>
      </c>
      <c r="L74" s="39">
        <f t="shared" si="24"/>
        <v>43596</v>
      </c>
      <c r="M74" s="39">
        <f t="shared" si="25"/>
        <v>43617</v>
      </c>
      <c r="N74" s="39">
        <f t="shared" si="16"/>
        <v>43624</v>
      </c>
      <c r="O74" s="39">
        <f t="shared" si="26"/>
        <v>43629</v>
      </c>
      <c r="P74" s="39">
        <f t="shared" si="27"/>
        <v>43636</v>
      </c>
      <c r="Q74" s="39">
        <f t="shared" si="27"/>
        <v>43643</v>
      </c>
      <c r="R74" s="39">
        <f t="shared" si="27"/>
        <v>43650</v>
      </c>
      <c r="S74" s="39">
        <f t="shared" si="27"/>
        <v>43657</v>
      </c>
      <c r="U74" s="45"/>
    </row>
    <row r="75" spans="1:103" ht="58.5" customHeight="1" x14ac:dyDescent="0.25">
      <c r="A75" s="45"/>
      <c r="B75" s="2"/>
      <c r="C75" s="41" t="s">
        <v>2744</v>
      </c>
      <c r="D75" s="49" t="s">
        <v>2745</v>
      </c>
      <c r="E75" s="49" t="s">
        <v>3</v>
      </c>
      <c r="F75" s="49" t="s">
        <v>67</v>
      </c>
      <c r="G75" s="49" t="s">
        <v>53</v>
      </c>
      <c r="H75" s="176">
        <v>6000</v>
      </c>
      <c r="I75" s="40" t="s">
        <v>1251</v>
      </c>
      <c r="J75" s="39">
        <v>43745</v>
      </c>
      <c r="K75" s="39">
        <f>J75+5</f>
        <v>43750</v>
      </c>
      <c r="L75" s="39">
        <f t="shared" si="24"/>
        <v>43780</v>
      </c>
      <c r="M75" s="39">
        <f t="shared" si="25"/>
        <v>43801</v>
      </c>
      <c r="N75" s="39">
        <f t="shared" si="16"/>
        <v>43808</v>
      </c>
      <c r="O75" s="39">
        <f t="shared" si="26"/>
        <v>43813</v>
      </c>
      <c r="P75" s="39">
        <f t="shared" si="27"/>
        <v>43820</v>
      </c>
      <c r="Q75" s="39">
        <f t="shared" si="27"/>
        <v>43827</v>
      </c>
      <c r="R75" s="39">
        <f t="shared" si="27"/>
        <v>43834</v>
      </c>
      <c r="S75" s="39">
        <f t="shared" si="27"/>
        <v>43841</v>
      </c>
      <c r="U75" s="45"/>
    </row>
    <row r="76" spans="1:103" ht="58.5" customHeight="1" x14ac:dyDescent="0.25">
      <c r="A76" s="45"/>
      <c r="B76" s="2"/>
      <c r="C76" s="41" t="s">
        <v>2746</v>
      </c>
      <c r="D76" s="49" t="s">
        <v>2747</v>
      </c>
      <c r="E76" s="49" t="s">
        <v>3</v>
      </c>
      <c r="F76" s="49" t="s">
        <v>67</v>
      </c>
      <c r="G76" s="49" t="s">
        <v>53</v>
      </c>
      <c r="H76" s="176">
        <v>6000</v>
      </c>
      <c r="I76" s="40" t="s">
        <v>1251</v>
      </c>
      <c r="J76" s="39">
        <v>43504</v>
      </c>
      <c r="K76" s="39">
        <f t="shared" si="15"/>
        <v>43509</v>
      </c>
      <c r="L76" s="39">
        <f t="shared" si="24"/>
        <v>43539</v>
      </c>
      <c r="M76" s="39">
        <f t="shared" si="25"/>
        <v>43560</v>
      </c>
      <c r="N76" s="39">
        <f t="shared" si="16"/>
        <v>43567</v>
      </c>
      <c r="O76" s="39">
        <f t="shared" si="26"/>
        <v>43572</v>
      </c>
      <c r="P76" s="39">
        <f t="shared" si="27"/>
        <v>43579</v>
      </c>
      <c r="Q76" s="39">
        <f t="shared" si="27"/>
        <v>43586</v>
      </c>
      <c r="R76" s="39">
        <f t="shared" si="27"/>
        <v>43593</v>
      </c>
      <c r="S76" s="39">
        <f t="shared" si="27"/>
        <v>43600</v>
      </c>
      <c r="U76" s="45"/>
    </row>
    <row r="77" spans="1:103" ht="58.5" customHeight="1" x14ac:dyDescent="0.25">
      <c r="A77" s="45"/>
      <c r="B77" s="2"/>
      <c r="C77" s="41" t="s">
        <v>2748</v>
      </c>
      <c r="D77" s="49" t="s">
        <v>2749</v>
      </c>
      <c r="E77" s="49" t="s">
        <v>3</v>
      </c>
      <c r="F77" s="49" t="s">
        <v>67</v>
      </c>
      <c r="G77" s="49" t="s">
        <v>53</v>
      </c>
      <c r="H77" s="176">
        <v>30000</v>
      </c>
      <c r="I77" s="40" t="s">
        <v>1251</v>
      </c>
      <c r="J77" s="39">
        <v>43625</v>
      </c>
      <c r="K77" s="39">
        <f t="shared" si="15"/>
        <v>43630</v>
      </c>
      <c r="L77" s="39">
        <f t="shared" si="24"/>
        <v>43660</v>
      </c>
      <c r="M77" s="39">
        <f t="shared" si="25"/>
        <v>43681</v>
      </c>
      <c r="N77" s="39">
        <f t="shared" si="16"/>
        <v>43688</v>
      </c>
      <c r="O77" s="39">
        <f t="shared" si="26"/>
        <v>43693</v>
      </c>
      <c r="P77" s="39">
        <f t="shared" si="27"/>
        <v>43700</v>
      </c>
      <c r="Q77" s="39">
        <f t="shared" si="27"/>
        <v>43707</v>
      </c>
      <c r="R77" s="39">
        <f t="shared" si="27"/>
        <v>43714</v>
      </c>
      <c r="S77" s="39">
        <f t="shared" si="27"/>
        <v>43721</v>
      </c>
      <c r="U77" s="45"/>
    </row>
    <row r="78" spans="1:103" s="221" customFormat="1" x14ac:dyDescent="0.25">
      <c r="A78" s="45"/>
      <c r="B78" s="115"/>
      <c r="C78" s="222" t="s">
        <v>2801</v>
      </c>
      <c r="D78" s="49" t="s">
        <v>2802</v>
      </c>
      <c r="E78" s="223" t="s">
        <v>3</v>
      </c>
      <c r="F78" s="223" t="s">
        <v>67</v>
      </c>
      <c r="G78" s="223" t="s">
        <v>53</v>
      </c>
      <c r="H78" s="224">
        <v>6000</v>
      </c>
      <c r="I78" s="225" t="s">
        <v>2787</v>
      </c>
      <c r="J78" s="226">
        <v>43561</v>
      </c>
      <c r="K78" s="226">
        <f t="shared" si="15"/>
        <v>43566</v>
      </c>
      <c r="L78" s="226">
        <f t="shared" si="24"/>
        <v>43596</v>
      </c>
      <c r="M78" s="226">
        <f t="shared" si="25"/>
        <v>43617</v>
      </c>
      <c r="N78" s="226">
        <f t="shared" si="16"/>
        <v>43624</v>
      </c>
      <c r="O78" s="226">
        <f t="shared" si="26"/>
        <v>43629</v>
      </c>
      <c r="P78" s="226">
        <f t="shared" si="27"/>
        <v>43636</v>
      </c>
      <c r="Q78" s="226">
        <f t="shared" si="27"/>
        <v>43643</v>
      </c>
      <c r="R78" s="226">
        <f t="shared" si="27"/>
        <v>43650</v>
      </c>
      <c r="S78" s="226">
        <f t="shared" si="27"/>
        <v>43657</v>
      </c>
      <c r="U78" s="45"/>
    </row>
    <row r="79" spans="1:103" s="221" customFormat="1" x14ac:dyDescent="0.25">
      <c r="A79" s="45"/>
      <c r="B79" s="115"/>
      <c r="C79" s="222" t="s">
        <v>2760</v>
      </c>
      <c r="D79" s="49" t="s">
        <v>2803</v>
      </c>
      <c r="E79" s="223" t="s">
        <v>3</v>
      </c>
      <c r="F79" s="223" t="s">
        <v>67</v>
      </c>
      <c r="G79" s="223" t="s">
        <v>53</v>
      </c>
      <c r="H79" s="224">
        <v>6000</v>
      </c>
      <c r="I79" s="225" t="s">
        <v>2787</v>
      </c>
      <c r="J79" s="226">
        <v>43745</v>
      </c>
      <c r="K79" s="226">
        <f>J79+5</f>
        <v>43750</v>
      </c>
      <c r="L79" s="226">
        <f t="shared" si="24"/>
        <v>43780</v>
      </c>
      <c r="M79" s="226">
        <f t="shared" si="25"/>
        <v>43801</v>
      </c>
      <c r="N79" s="226">
        <f t="shared" si="16"/>
        <v>43808</v>
      </c>
      <c r="O79" s="226">
        <f t="shared" si="26"/>
        <v>43813</v>
      </c>
      <c r="P79" s="226">
        <f t="shared" si="27"/>
        <v>43820</v>
      </c>
      <c r="Q79" s="226">
        <f t="shared" si="27"/>
        <v>43827</v>
      </c>
      <c r="R79" s="226">
        <f t="shared" si="27"/>
        <v>43834</v>
      </c>
      <c r="S79" s="226">
        <f t="shared" si="27"/>
        <v>43841</v>
      </c>
      <c r="U79" s="45"/>
    </row>
    <row r="80" spans="1:103" s="221" customFormat="1" ht="42.75" x14ac:dyDescent="0.25">
      <c r="A80" s="45"/>
      <c r="B80" s="115"/>
      <c r="C80" s="222" t="s">
        <v>3959</v>
      </c>
      <c r="D80" s="49" t="s">
        <v>3960</v>
      </c>
      <c r="E80" s="223" t="s">
        <v>3</v>
      </c>
      <c r="F80" s="223" t="s">
        <v>67</v>
      </c>
      <c r="G80" s="223" t="s">
        <v>53</v>
      </c>
      <c r="H80" s="224">
        <v>5630</v>
      </c>
      <c r="I80" s="225" t="s">
        <v>1251</v>
      </c>
      <c r="J80" s="226">
        <v>43623</v>
      </c>
      <c r="K80" s="226">
        <f>J80+5</f>
        <v>43628</v>
      </c>
      <c r="L80" s="226">
        <f t="shared" si="24"/>
        <v>43658</v>
      </c>
      <c r="M80" s="226">
        <f t="shared" si="25"/>
        <v>43679</v>
      </c>
      <c r="N80" s="226">
        <f t="shared" si="16"/>
        <v>43686</v>
      </c>
      <c r="O80" s="226">
        <f t="shared" si="26"/>
        <v>43691</v>
      </c>
      <c r="P80" s="226">
        <f t="shared" si="27"/>
        <v>43698</v>
      </c>
      <c r="Q80" s="226">
        <f t="shared" si="27"/>
        <v>43705</v>
      </c>
      <c r="R80" s="226">
        <f t="shared" si="27"/>
        <v>43712</v>
      </c>
      <c r="S80" s="226">
        <f t="shared" si="27"/>
        <v>43719</v>
      </c>
      <c r="U80" s="45"/>
    </row>
    <row r="81" spans="1:21" s="123" customFormat="1" x14ac:dyDescent="0.25">
      <c r="A81" s="122"/>
      <c r="B81" s="60"/>
      <c r="C81" s="154" t="s">
        <v>533</v>
      </c>
      <c r="D81" s="6" t="s">
        <v>534</v>
      </c>
      <c r="E81" s="6" t="s">
        <v>3</v>
      </c>
      <c r="F81" s="201" t="s">
        <v>535</v>
      </c>
      <c r="G81" s="201" t="s">
        <v>54</v>
      </c>
      <c r="H81" s="176">
        <v>60000</v>
      </c>
      <c r="I81" s="320" t="s">
        <v>321</v>
      </c>
      <c r="J81" s="50">
        <v>43526</v>
      </c>
      <c r="K81" s="50">
        <f t="shared" ref="K81:K92" si="28">J81+5</f>
        <v>43531</v>
      </c>
      <c r="L81" s="50">
        <f t="shared" ref="L81:L84" si="29">K81+30</f>
        <v>43561</v>
      </c>
      <c r="M81" s="50">
        <f t="shared" ref="M81:M95" si="30">L81+21</f>
        <v>43582</v>
      </c>
      <c r="N81" s="50">
        <f t="shared" ref="N81:N92" si="31">M81+7</f>
        <v>43589</v>
      </c>
      <c r="O81" s="50">
        <f t="shared" ref="O81:O84" si="32">N81+5</f>
        <v>43594</v>
      </c>
      <c r="P81" s="50">
        <f t="shared" ref="P81:R84" si="33">O81+7</f>
        <v>43601</v>
      </c>
      <c r="Q81" s="50">
        <f t="shared" si="33"/>
        <v>43608</v>
      </c>
      <c r="R81" s="50">
        <f t="shared" si="33"/>
        <v>43615</v>
      </c>
      <c r="S81" s="50">
        <f t="shared" ref="S81:S92" si="34">R81+7</f>
        <v>43622</v>
      </c>
      <c r="U81" s="122"/>
    </row>
    <row r="82" spans="1:21" s="123" customFormat="1" x14ac:dyDescent="0.25">
      <c r="A82" s="122"/>
      <c r="B82" s="60"/>
      <c r="C82" s="189" t="s">
        <v>536</v>
      </c>
      <c r="D82" s="6" t="s">
        <v>537</v>
      </c>
      <c r="E82" s="6" t="s">
        <v>3</v>
      </c>
      <c r="F82" s="6" t="s">
        <v>535</v>
      </c>
      <c r="G82" s="6" t="s">
        <v>54</v>
      </c>
      <c r="H82" s="176">
        <v>48000</v>
      </c>
      <c r="I82" s="6" t="s">
        <v>321</v>
      </c>
      <c r="J82" s="50">
        <v>43171</v>
      </c>
      <c r="K82" s="50">
        <f t="shared" si="28"/>
        <v>43176</v>
      </c>
      <c r="L82" s="50">
        <f t="shared" si="29"/>
        <v>43206</v>
      </c>
      <c r="M82" s="50">
        <f t="shared" si="30"/>
        <v>43227</v>
      </c>
      <c r="N82" s="50">
        <f t="shared" si="31"/>
        <v>43234</v>
      </c>
      <c r="O82" s="50">
        <f t="shared" si="32"/>
        <v>43239</v>
      </c>
      <c r="P82" s="50">
        <f t="shared" si="33"/>
        <v>43246</v>
      </c>
      <c r="Q82" s="50">
        <f t="shared" si="33"/>
        <v>43253</v>
      </c>
      <c r="R82" s="50">
        <f t="shared" si="33"/>
        <v>43260</v>
      </c>
      <c r="S82" s="50">
        <f t="shared" si="34"/>
        <v>43267</v>
      </c>
      <c r="U82" s="122"/>
    </row>
    <row r="83" spans="1:21" s="123" customFormat="1" x14ac:dyDescent="0.25">
      <c r="A83" s="122"/>
      <c r="B83" s="60"/>
      <c r="C83" s="189" t="s">
        <v>538</v>
      </c>
      <c r="D83" s="6" t="s">
        <v>539</v>
      </c>
      <c r="E83" s="6" t="s">
        <v>3</v>
      </c>
      <c r="F83" s="6" t="s">
        <v>535</v>
      </c>
      <c r="G83" s="6" t="s">
        <v>53</v>
      </c>
      <c r="H83" s="176">
        <v>32000</v>
      </c>
      <c r="I83" s="320" t="s">
        <v>321</v>
      </c>
      <c r="J83" s="50">
        <v>43195</v>
      </c>
      <c r="K83" s="50">
        <f t="shared" si="28"/>
        <v>43200</v>
      </c>
      <c r="L83" s="50">
        <f t="shared" si="29"/>
        <v>43230</v>
      </c>
      <c r="M83" s="50">
        <f t="shared" si="30"/>
        <v>43251</v>
      </c>
      <c r="N83" s="50">
        <f t="shared" si="31"/>
        <v>43258</v>
      </c>
      <c r="O83" s="50">
        <f t="shared" si="32"/>
        <v>43263</v>
      </c>
      <c r="P83" s="50">
        <f t="shared" si="33"/>
        <v>43270</v>
      </c>
      <c r="Q83" s="50">
        <f t="shared" si="33"/>
        <v>43277</v>
      </c>
      <c r="R83" s="50">
        <f t="shared" si="33"/>
        <v>43284</v>
      </c>
      <c r="S83" s="50">
        <f t="shared" si="34"/>
        <v>43291</v>
      </c>
      <c r="U83" s="122"/>
    </row>
    <row r="84" spans="1:21" s="123" customFormat="1" x14ac:dyDescent="0.25">
      <c r="A84" s="122"/>
      <c r="B84" s="60"/>
      <c r="C84" s="189" t="s">
        <v>540</v>
      </c>
      <c r="D84" s="6" t="s">
        <v>541</v>
      </c>
      <c r="E84" s="6" t="s">
        <v>3</v>
      </c>
      <c r="F84" s="6" t="s">
        <v>535</v>
      </c>
      <c r="G84" s="6" t="s">
        <v>53</v>
      </c>
      <c r="H84" s="176">
        <v>32000</v>
      </c>
      <c r="I84" s="320" t="s">
        <v>321</v>
      </c>
      <c r="J84" s="50">
        <v>43263</v>
      </c>
      <c r="K84" s="50">
        <f t="shared" si="28"/>
        <v>43268</v>
      </c>
      <c r="L84" s="50">
        <f t="shared" si="29"/>
        <v>43298</v>
      </c>
      <c r="M84" s="50">
        <f t="shared" si="30"/>
        <v>43319</v>
      </c>
      <c r="N84" s="50">
        <f t="shared" si="31"/>
        <v>43326</v>
      </c>
      <c r="O84" s="50">
        <f t="shared" si="32"/>
        <v>43331</v>
      </c>
      <c r="P84" s="50">
        <f t="shared" si="33"/>
        <v>43338</v>
      </c>
      <c r="Q84" s="50">
        <f t="shared" si="33"/>
        <v>43345</v>
      </c>
      <c r="R84" s="50">
        <f t="shared" si="33"/>
        <v>43352</v>
      </c>
      <c r="S84" s="50">
        <f t="shared" si="34"/>
        <v>43359</v>
      </c>
      <c r="U84" s="122"/>
    </row>
    <row r="85" spans="1:21" x14ac:dyDescent="0.25">
      <c r="A85" s="45"/>
      <c r="B85" s="2"/>
      <c r="C85" s="44" t="s">
        <v>574</v>
      </c>
      <c r="D85" s="7" t="s">
        <v>575</v>
      </c>
      <c r="E85" s="7" t="s">
        <v>3</v>
      </c>
      <c r="F85" s="30" t="s">
        <v>535</v>
      </c>
      <c r="G85" s="30" t="s">
        <v>53</v>
      </c>
      <c r="H85" s="174">
        <v>36000</v>
      </c>
      <c r="I85" s="40" t="s">
        <v>321</v>
      </c>
      <c r="J85" s="39">
        <v>43617</v>
      </c>
      <c r="K85" s="39">
        <f t="shared" si="28"/>
        <v>43622</v>
      </c>
      <c r="L85" s="39">
        <f>K85+30</f>
        <v>43652</v>
      </c>
      <c r="M85" s="39">
        <f t="shared" ref="M85:M92" si="35">L85+21</f>
        <v>43673</v>
      </c>
      <c r="N85" s="39">
        <f t="shared" si="31"/>
        <v>43680</v>
      </c>
      <c r="O85" s="39">
        <f>N85+5</f>
        <v>43685</v>
      </c>
      <c r="P85" s="39">
        <f>O85+7</f>
        <v>43692</v>
      </c>
      <c r="Q85" s="39">
        <f>P85+7</f>
        <v>43699</v>
      </c>
      <c r="R85" s="39">
        <f>Q85+7</f>
        <v>43706</v>
      </c>
      <c r="S85" s="39">
        <f t="shared" si="34"/>
        <v>43713</v>
      </c>
      <c r="U85" s="45"/>
    </row>
    <row r="86" spans="1:21" x14ac:dyDescent="0.25">
      <c r="A86" s="45"/>
      <c r="B86" s="2"/>
      <c r="C86" s="44" t="s">
        <v>576</v>
      </c>
      <c r="D86" s="7" t="s">
        <v>577</v>
      </c>
      <c r="E86" s="7" t="s">
        <v>3</v>
      </c>
      <c r="F86" s="30" t="s">
        <v>535</v>
      </c>
      <c r="G86" s="30" t="s">
        <v>53</v>
      </c>
      <c r="H86" s="174">
        <v>3949.98</v>
      </c>
      <c r="I86" s="7" t="s">
        <v>321</v>
      </c>
      <c r="J86" s="39">
        <v>43649</v>
      </c>
      <c r="K86" s="39">
        <f t="shared" si="28"/>
        <v>43654</v>
      </c>
      <c r="L86" s="39">
        <f>K86+15</f>
        <v>43669</v>
      </c>
      <c r="M86" s="39">
        <f t="shared" si="35"/>
        <v>43690</v>
      </c>
      <c r="N86" s="39">
        <f t="shared" si="31"/>
        <v>43697</v>
      </c>
      <c r="O86" s="39" t="s">
        <v>91</v>
      </c>
      <c r="P86" s="39" t="s">
        <v>91</v>
      </c>
      <c r="Q86" s="39" t="s">
        <v>91</v>
      </c>
      <c r="R86" s="39">
        <f t="shared" ref="R86" si="36">N86+7</f>
        <v>43704</v>
      </c>
      <c r="S86" s="39">
        <f t="shared" si="34"/>
        <v>43711</v>
      </c>
      <c r="U86" s="45"/>
    </row>
    <row r="87" spans="1:21" ht="28.5" x14ac:dyDescent="0.25">
      <c r="A87" s="45"/>
      <c r="B87" s="2"/>
      <c r="C87" s="44" t="s">
        <v>578</v>
      </c>
      <c r="D87" s="7" t="s">
        <v>579</v>
      </c>
      <c r="E87" s="7" t="s">
        <v>3</v>
      </c>
      <c r="F87" s="30" t="s">
        <v>535</v>
      </c>
      <c r="G87" s="30" t="s">
        <v>53</v>
      </c>
      <c r="H87" s="174">
        <v>36000</v>
      </c>
      <c r="I87" s="40" t="s">
        <v>321</v>
      </c>
      <c r="J87" s="39">
        <v>43679</v>
      </c>
      <c r="K87" s="39">
        <f t="shared" si="28"/>
        <v>43684</v>
      </c>
      <c r="L87" s="39">
        <f>K87+21</f>
        <v>43705</v>
      </c>
      <c r="M87" s="39">
        <f t="shared" si="35"/>
        <v>43726</v>
      </c>
      <c r="N87" s="39">
        <f t="shared" si="31"/>
        <v>43733</v>
      </c>
      <c r="O87" s="39">
        <f>N87+5</f>
        <v>43738</v>
      </c>
      <c r="P87" s="39">
        <f>O87+7</f>
        <v>43745</v>
      </c>
      <c r="Q87" s="39">
        <f>P87+7</f>
        <v>43752</v>
      </c>
      <c r="R87" s="39">
        <f>Q87+7</f>
        <v>43759</v>
      </c>
      <c r="S87" s="39">
        <f t="shared" si="34"/>
        <v>43766</v>
      </c>
      <c r="U87" s="45"/>
    </row>
    <row r="88" spans="1:21" ht="28.5" x14ac:dyDescent="0.25">
      <c r="A88" s="45"/>
      <c r="B88" s="2"/>
      <c r="C88" s="44" t="s">
        <v>3362</v>
      </c>
      <c r="D88" s="7" t="s">
        <v>3363</v>
      </c>
      <c r="E88" s="7" t="s">
        <v>3</v>
      </c>
      <c r="F88" s="30" t="s">
        <v>535</v>
      </c>
      <c r="G88" s="30" t="s">
        <v>53</v>
      </c>
      <c r="H88" s="174">
        <v>30000</v>
      </c>
      <c r="I88" s="7" t="s">
        <v>321</v>
      </c>
      <c r="J88" s="39">
        <v>43649</v>
      </c>
      <c r="K88" s="39">
        <f t="shared" si="28"/>
        <v>43654</v>
      </c>
      <c r="L88" s="39">
        <f>K88+15</f>
        <v>43669</v>
      </c>
      <c r="M88" s="39">
        <f t="shared" si="35"/>
        <v>43690</v>
      </c>
      <c r="N88" s="39">
        <f t="shared" si="31"/>
        <v>43697</v>
      </c>
      <c r="O88" s="39" t="s">
        <v>91</v>
      </c>
      <c r="P88" s="39" t="s">
        <v>91</v>
      </c>
      <c r="Q88" s="39" t="s">
        <v>91</v>
      </c>
      <c r="R88" s="39">
        <f t="shared" ref="R88" si="37">N88+7</f>
        <v>43704</v>
      </c>
      <c r="S88" s="39">
        <f t="shared" si="34"/>
        <v>43711</v>
      </c>
      <c r="U88" s="45"/>
    </row>
    <row r="89" spans="1:21" ht="28.5" x14ac:dyDescent="0.25">
      <c r="A89" s="45"/>
      <c r="B89" s="2"/>
      <c r="C89" s="44" t="s">
        <v>3364</v>
      </c>
      <c r="D89" s="7" t="s">
        <v>3365</v>
      </c>
      <c r="E89" s="7" t="s">
        <v>3</v>
      </c>
      <c r="F89" s="30" t="s">
        <v>535</v>
      </c>
      <c r="G89" s="30" t="s">
        <v>53</v>
      </c>
      <c r="H89" s="174">
        <v>30000</v>
      </c>
      <c r="I89" s="40" t="s">
        <v>321</v>
      </c>
      <c r="J89" s="39">
        <v>43679</v>
      </c>
      <c r="K89" s="39">
        <f t="shared" si="28"/>
        <v>43684</v>
      </c>
      <c r="L89" s="39">
        <f>K89+21</f>
        <v>43705</v>
      </c>
      <c r="M89" s="39">
        <f t="shared" si="35"/>
        <v>43726</v>
      </c>
      <c r="N89" s="39">
        <f t="shared" si="31"/>
        <v>43733</v>
      </c>
      <c r="O89" s="39">
        <f>N89+5</f>
        <v>43738</v>
      </c>
      <c r="P89" s="39">
        <f>O89+7</f>
        <v>43745</v>
      </c>
      <c r="Q89" s="39">
        <f>P89+7</f>
        <v>43752</v>
      </c>
      <c r="R89" s="39">
        <f>Q89+7</f>
        <v>43759</v>
      </c>
      <c r="S89" s="39">
        <f t="shared" si="34"/>
        <v>43766</v>
      </c>
      <c r="U89" s="45"/>
    </row>
    <row r="90" spans="1:21" ht="28.5" x14ac:dyDescent="0.25">
      <c r="A90" s="45"/>
      <c r="B90" s="113"/>
      <c r="C90" s="322" t="s">
        <v>632</v>
      </c>
      <c r="D90" s="7" t="s">
        <v>633</v>
      </c>
      <c r="E90" s="7" t="s">
        <v>3</v>
      </c>
      <c r="F90" s="30" t="s">
        <v>535</v>
      </c>
      <c r="G90" s="30" t="s">
        <v>53</v>
      </c>
      <c r="H90" s="181">
        <v>36000</v>
      </c>
      <c r="I90" s="40" t="s">
        <v>321</v>
      </c>
      <c r="J90" s="39">
        <v>43516</v>
      </c>
      <c r="K90" s="39">
        <f t="shared" si="28"/>
        <v>43521</v>
      </c>
      <c r="L90" s="39">
        <f>K90+30</f>
        <v>43551</v>
      </c>
      <c r="M90" s="39">
        <f t="shared" si="35"/>
        <v>43572</v>
      </c>
      <c r="N90" s="39">
        <f t="shared" si="31"/>
        <v>43579</v>
      </c>
      <c r="O90" s="39">
        <f>N90+5</f>
        <v>43584</v>
      </c>
      <c r="P90" s="39">
        <f t="shared" ref="P90:R92" si="38">O90+7</f>
        <v>43591</v>
      </c>
      <c r="Q90" s="39">
        <f t="shared" si="38"/>
        <v>43598</v>
      </c>
      <c r="R90" s="39">
        <f t="shared" si="38"/>
        <v>43605</v>
      </c>
      <c r="S90" s="39">
        <f t="shared" si="34"/>
        <v>43612</v>
      </c>
      <c r="U90" s="45"/>
    </row>
    <row r="91" spans="1:21" s="93" customFormat="1" ht="42.75" x14ac:dyDescent="0.25">
      <c r="A91" s="92"/>
      <c r="B91" s="94"/>
      <c r="C91" s="325" t="s">
        <v>661</v>
      </c>
      <c r="D91" s="95" t="s">
        <v>662</v>
      </c>
      <c r="E91" s="95" t="s">
        <v>3</v>
      </c>
      <c r="F91" s="95" t="s">
        <v>659</v>
      </c>
      <c r="G91" s="95" t="s">
        <v>53</v>
      </c>
      <c r="H91" s="179">
        <v>37512</v>
      </c>
      <c r="I91" s="97" t="s">
        <v>660</v>
      </c>
      <c r="J91" s="98">
        <v>43506</v>
      </c>
      <c r="K91" s="39">
        <f t="shared" si="28"/>
        <v>43511</v>
      </c>
      <c r="L91" s="39">
        <f>K91+30</f>
        <v>43541</v>
      </c>
      <c r="M91" s="39">
        <f t="shared" si="35"/>
        <v>43562</v>
      </c>
      <c r="N91" s="39">
        <f t="shared" si="31"/>
        <v>43569</v>
      </c>
      <c r="O91" s="39">
        <f>N91+5</f>
        <v>43574</v>
      </c>
      <c r="P91" s="39">
        <f t="shared" si="38"/>
        <v>43581</v>
      </c>
      <c r="Q91" s="39">
        <f t="shared" si="38"/>
        <v>43588</v>
      </c>
      <c r="R91" s="39">
        <f t="shared" si="38"/>
        <v>43595</v>
      </c>
      <c r="S91" s="39">
        <f t="shared" si="34"/>
        <v>43602</v>
      </c>
      <c r="U91" s="92"/>
    </row>
    <row r="92" spans="1:21" s="93" customFormat="1" x14ac:dyDescent="0.25">
      <c r="A92" s="92"/>
      <c r="B92" s="94"/>
      <c r="C92" s="325" t="s">
        <v>3376</v>
      </c>
      <c r="D92" s="95" t="s">
        <v>3377</v>
      </c>
      <c r="E92" s="95" t="s">
        <v>3</v>
      </c>
      <c r="F92" s="95" t="s">
        <v>659</v>
      </c>
      <c r="G92" s="95" t="s">
        <v>53</v>
      </c>
      <c r="H92" s="179">
        <v>40788</v>
      </c>
      <c r="I92" s="97" t="s">
        <v>3378</v>
      </c>
      <c r="J92" s="98">
        <v>43656</v>
      </c>
      <c r="K92" s="39">
        <f t="shared" si="28"/>
        <v>43661</v>
      </c>
      <c r="L92" s="39">
        <f>K92+30</f>
        <v>43691</v>
      </c>
      <c r="M92" s="39">
        <f t="shared" si="35"/>
        <v>43712</v>
      </c>
      <c r="N92" s="39">
        <f t="shared" si="31"/>
        <v>43719</v>
      </c>
      <c r="O92" s="39">
        <f>N92+5</f>
        <v>43724</v>
      </c>
      <c r="P92" s="39">
        <f t="shared" si="38"/>
        <v>43731</v>
      </c>
      <c r="Q92" s="39">
        <f t="shared" si="38"/>
        <v>43738</v>
      </c>
      <c r="R92" s="39">
        <f t="shared" si="38"/>
        <v>43745</v>
      </c>
      <c r="S92" s="39">
        <f t="shared" si="34"/>
        <v>43752</v>
      </c>
      <c r="U92" s="92"/>
    </row>
    <row r="93" spans="1:21" s="123" customFormat="1" ht="30" x14ac:dyDescent="0.2">
      <c r="A93" s="122"/>
      <c r="B93" s="60"/>
      <c r="C93" s="156" t="s">
        <v>690</v>
      </c>
      <c r="D93" s="334" t="s">
        <v>2990</v>
      </c>
      <c r="E93" s="75" t="s">
        <v>3</v>
      </c>
      <c r="F93" s="335" t="s">
        <v>67</v>
      </c>
      <c r="G93" s="335" t="s">
        <v>54</v>
      </c>
      <c r="H93" s="177">
        <v>30000</v>
      </c>
      <c r="I93" s="336" t="s">
        <v>321</v>
      </c>
      <c r="J93" s="337">
        <v>43536</v>
      </c>
      <c r="K93" s="337">
        <f>J93+5</f>
        <v>43541</v>
      </c>
      <c r="L93" s="39">
        <f>K93+30</f>
        <v>43571</v>
      </c>
      <c r="M93" s="39">
        <f t="shared" si="30"/>
        <v>43592</v>
      </c>
      <c r="N93" s="39">
        <f t="shared" ref="N93:N106" si="39">M93+7</f>
        <v>43599</v>
      </c>
      <c r="O93" s="39">
        <f t="shared" ref="O93" si="40">N93+5</f>
        <v>43604</v>
      </c>
      <c r="P93" s="39">
        <f>O93+7</f>
        <v>43611</v>
      </c>
      <c r="Q93" s="39">
        <f>P93+7</f>
        <v>43618</v>
      </c>
      <c r="R93" s="39">
        <f>Q93+7</f>
        <v>43625</v>
      </c>
      <c r="S93" s="39">
        <f t="shared" ref="S93:S106" si="41">R93+7</f>
        <v>43632</v>
      </c>
      <c r="U93" s="122"/>
    </row>
    <row r="94" spans="1:21" s="123" customFormat="1" ht="45" x14ac:dyDescent="0.2">
      <c r="A94" s="122"/>
      <c r="B94" s="60"/>
      <c r="C94" s="156" t="s">
        <v>691</v>
      </c>
      <c r="D94" s="334" t="s">
        <v>2991</v>
      </c>
      <c r="E94" s="75" t="s">
        <v>3</v>
      </c>
      <c r="F94" s="75" t="s">
        <v>67</v>
      </c>
      <c r="G94" s="75" t="s">
        <v>54</v>
      </c>
      <c r="H94" s="177">
        <v>50000</v>
      </c>
      <c r="I94" s="75" t="s">
        <v>321</v>
      </c>
      <c r="J94" s="337">
        <v>43607</v>
      </c>
      <c r="K94" s="337">
        <f t="shared" ref="K94:K106" si="42">J94+5</f>
        <v>43612</v>
      </c>
      <c r="L94" s="39">
        <f>K94+15</f>
        <v>43627</v>
      </c>
      <c r="M94" s="39">
        <f t="shared" si="30"/>
        <v>43648</v>
      </c>
      <c r="N94" s="39">
        <f t="shared" si="39"/>
        <v>43655</v>
      </c>
      <c r="O94" s="39" t="s">
        <v>91</v>
      </c>
      <c r="P94" s="39" t="s">
        <v>91</v>
      </c>
      <c r="Q94" s="39" t="s">
        <v>91</v>
      </c>
      <c r="R94" s="39">
        <f>N94+7</f>
        <v>43662</v>
      </c>
      <c r="S94" s="39">
        <f t="shared" si="41"/>
        <v>43669</v>
      </c>
      <c r="U94" s="122"/>
    </row>
    <row r="95" spans="1:21" s="123" customFormat="1" ht="45" x14ac:dyDescent="0.2">
      <c r="A95" s="122"/>
      <c r="B95" s="60"/>
      <c r="C95" s="156" t="s">
        <v>692</v>
      </c>
      <c r="D95" s="334" t="s">
        <v>2992</v>
      </c>
      <c r="E95" s="81" t="s">
        <v>3</v>
      </c>
      <c r="F95" s="81" t="s">
        <v>67</v>
      </c>
      <c r="G95" s="81" t="s">
        <v>54</v>
      </c>
      <c r="H95" s="177">
        <v>25000</v>
      </c>
      <c r="I95" s="336" t="s">
        <v>693</v>
      </c>
      <c r="J95" s="337">
        <v>43508</v>
      </c>
      <c r="K95" s="337">
        <f t="shared" si="42"/>
        <v>43513</v>
      </c>
      <c r="L95" s="39">
        <f>K95+21</f>
        <v>43534</v>
      </c>
      <c r="M95" s="39">
        <f t="shared" si="30"/>
        <v>43555</v>
      </c>
      <c r="N95" s="39">
        <f t="shared" si="39"/>
        <v>43562</v>
      </c>
      <c r="O95" s="39">
        <f>N95+5</f>
        <v>43567</v>
      </c>
      <c r="P95" s="39">
        <f>O95+7</f>
        <v>43574</v>
      </c>
      <c r="Q95" s="39">
        <f>P95+7</f>
        <v>43581</v>
      </c>
      <c r="R95" s="39">
        <f>Q95+7</f>
        <v>43588</v>
      </c>
      <c r="S95" s="39">
        <f t="shared" si="41"/>
        <v>43595</v>
      </c>
      <c r="U95" s="122"/>
    </row>
    <row r="96" spans="1:21" s="123" customFormat="1" ht="60" x14ac:dyDescent="0.2">
      <c r="A96" s="122"/>
      <c r="B96" s="60"/>
      <c r="C96" s="156" t="s">
        <v>694</v>
      </c>
      <c r="D96" s="334" t="s">
        <v>2993</v>
      </c>
      <c r="E96" s="81" t="s">
        <v>3</v>
      </c>
      <c r="F96" s="81" t="s">
        <v>67</v>
      </c>
      <c r="G96" s="81" t="s">
        <v>53</v>
      </c>
      <c r="H96" s="177">
        <v>40000</v>
      </c>
      <c r="I96" s="336" t="s">
        <v>325</v>
      </c>
      <c r="J96" s="337">
        <v>43509</v>
      </c>
      <c r="K96" s="337">
        <f t="shared" si="42"/>
        <v>43514</v>
      </c>
      <c r="L96" s="39">
        <f t="shared" ref="L96:M106" si="43">K96+21</f>
        <v>43535</v>
      </c>
      <c r="M96" s="39">
        <f t="shared" si="43"/>
        <v>43556</v>
      </c>
      <c r="N96" s="39">
        <f t="shared" si="39"/>
        <v>43563</v>
      </c>
      <c r="O96" s="39">
        <f t="shared" ref="O96:O106" si="44">N96+5</f>
        <v>43568</v>
      </c>
      <c r="P96" s="39">
        <f t="shared" ref="P96:R106" si="45">O96+7</f>
        <v>43575</v>
      </c>
      <c r="Q96" s="39">
        <f t="shared" si="45"/>
        <v>43582</v>
      </c>
      <c r="R96" s="39">
        <f t="shared" si="45"/>
        <v>43589</v>
      </c>
      <c r="S96" s="39">
        <f t="shared" si="41"/>
        <v>43596</v>
      </c>
      <c r="U96" s="122"/>
    </row>
    <row r="97" spans="1:21" s="123" customFormat="1" ht="30" x14ac:dyDescent="0.25">
      <c r="A97" s="122"/>
      <c r="B97" s="60"/>
      <c r="C97" s="155" t="s">
        <v>695</v>
      </c>
      <c r="D97" s="334" t="s">
        <v>2994</v>
      </c>
      <c r="E97" s="81" t="s">
        <v>3</v>
      </c>
      <c r="F97" s="81" t="s">
        <v>67</v>
      </c>
      <c r="G97" s="81" t="s">
        <v>54</v>
      </c>
      <c r="H97" s="177">
        <v>57000</v>
      </c>
      <c r="I97" s="336" t="s">
        <v>693</v>
      </c>
      <c r="J97" s="337">
        <v>43510</v>
      </c>
      <c r="K97" s="337">
        <f t="shared" si="42"/>
        <v>43515</v>
      </c>
      <c r="L97" s="39">
        <f t="shared" si="43"/>
        <v>43536</v>
      </c>
      <c r="M97" s="39">
        <f t="shared" si="43"/>
        <v>43557</v>
      </c>
      <c r="N97" s="39">
        <f t="shared" si="39"/>
        <v>43564</v>
      </c>
      <c r="O97" s="39">
        <f t="shared" si="44"/>
        <v>43569</v>
      </c>
      <c r="P97" s="39">
        <f t="shared" si="45"/>
        <v>43576</v>
      </c>
      <c r="Q97" s="39">
        <f t="shared" si="45"/>
        <v>43583</v>
      </c>
      <c r="R97" s="39">
        <f t="shared" si="45"/>
        <v>43590</v>
      </c>
      <c r="S97" s="39">
        <f t="shared" si="41"/>
        <v>43597</v>
      </c>
      <c r="U97" s="122"/>
    </row>
    <row r="98" spans="1:21" s="123" customFormat="1" ht="30" x14ac:dyDescent="0.25">
      <c r="A98" s="122"/>
      <c r="B98" s="60"/>
      <c r="C98" s="155" t="s">
        <v>696</v>
      </c>
      <c r="D98" s="334" t="s">
        <v>2995</v>
      </c>
      <c r="E98" s="81" t="s">
        <v>3</v>
      </c>
      <c r="F98" s="81" t="s">
        <v>697</v>
      </c>
      <c r="G98" s="81" t="s">
        <v>53</v>
      </c>
      <c r="H98" s="177">
        <v>100000</v>
      </c>
      <c r="I98" s="81" t="s">
        <v>698</v>
      </c>
      <c r="J98" s="338">
        <v>43617</v>
      </c>
      <c r="K98" s="337">
        <f t="shared" si="42"/>
        <v>43622</v>
      </c>
      <c r="L98" s="39">
        <f t="shared" si="43"/>
        <v>43643</v>
      </c>
      <c r="M98" s="39">
        <f t="shared" si="43"/>
        <v>43664</v>
      </c>
      <c r="N98" s="39">
        <f t="shared" si="39"/>
        <v>43671</v>
      </c>
      <c r="O98" s="39">
        <f t="shared" si="44"/>
        <v>43676</v>
      </c>
      <c r="P98" s="39">
        <f t="shared" si="45"/>
        <v>43683</v>
      </c>
      <c r="Q98" s="39">
        <f t="shared" si="45"/>
        <v>43690</v>
      </c>
      <c r="R98" s="39">
        <f t="shared" si="45"/>
        <v>43697</v>
      </c>
      <c r="S98" s="39">
        <f t="shared" si="41"/>
        <v>43704</v>
      </c>
      <c r="U98" s="122"/>
    </row>
    <row r="99" spans="1:21" s="123" customFormat="1" ht="45" x14ac:dyDescent="0.25">
      <c r="A99" s="122"/>
      <c r="B99" s="60"/>
      <c r="C99" s="155" t="s">
        <v>699</v>
      </c>
      <c r="D99" s="334" t="s">
        <v>2996</v>
      </c>
      <c r="E99" s="81" t="s">
        <v>3</v>
      </c>
      <c r="F99" s="81" t="s">
        <v>67</v>
      </c>
      <c r="G99" s="81" t="s">
        <v>54</v>
      </c>
      <c r="H99" s="177">
        <v>25000</v>
      </c>
      <c r="I99" s="81" t="s">
        <v>321</v>
      </c>
      <c r="J99" s="338">
        <v>43516</v>
      </c>
      <c r="K99" s="337">
        <f t="shared" si="42"/>
        <v>43521</v>
      </c>
      <c r="L99" s="39">
        <f t="shared" si="43"/>
        <v>43542</v>
      </c>
      <c r="M99" s="39">
        <f t="shared" si="43"/>
        <v>43563</v>
      </c>
      <c r="N99" s="39">
        <f t="shared" si="39"/>
        <v>43570</v>
      </c>
      <c r="O99" s="39">
        <f t="shared" si="44"/>
        <v>43575</v>
      </c>
      <c r="P99" s="39">
        <f t="shared" si="45"/>
        <v>43582</v>
      </c>
      <c r="Q99" s="39">
        <f t="shared" si="45"/>
        <v>43589</v>
      </c>
      <c r="R99" s="39">
        <f t="shared" si="45"/>
        <v>43596</v>
      </c>
      <c r="S99" s="39">
        <f t="shared" si="41"/>
        <v>43603</v>
      </c>
      <c r="U99" s="122"/>
    </row>
    <row r="100" spans="1:21" s="123" customFormat="1" ht="60" x14ac:dyDescent="0.25">
      <c r="A100" s="122"/>
      <c r="B100" s="60"/>
      <c r="C100" s="155" t="s">
        <v>700</v>
      </c>
      <c r="D100" s="334" t="s">
        <v>2997</v>
      </c>
      <c r="E100" s="81" t="s">
        <v>3</v>
      </c>
      <c r="F100" s="81" t="s">
        <v>67</v>
      </c>
      <c r="G100" s="81" t="s">
        <v>54</v>
      </c>
      <c r="H100" s="177">
        <v>25000</v>
      </c>
      <c r="I100" s="81" t="s">
        <v>321</v>
      </c>
      <c r="J100" s="338">
        <v>43560</v>
      </c>
      <c r="K100" s="337">
        <f t="shared" si="42"/>
        <v>43565</v>
      </c>
      <c r="L100" s="39">
        <f t="shared" si="43"/>
        <v>43586</v>
      </c>
      <c r="M100" s="39">
        <f t="shared" si="43"/>
        <v>43607</v>
      </c>
      <c r="N100" s="39">
        <f t="shared" si="39"/>
        <v>43614</v>
      </c>
      <c r="O100" s="39">
        <f t="shared" si="44"/>
        <v>43619</v>
      </c>
      <c r="P100" s="39">
        <f t="shared" si="45"/>
        <v>43626</v>
      </c>
      <c r="Q100" s="39">
        <f t="shared" si="45"/>
        <v>43633</v>
      </c>
      <c r="R100" s="39">
        <f t="shared" si="45"/>
        <v>43640</v>
      </c>
      <c r="S100" s="39">
        <f t="shared" si="41"/>
        <v>43647</v>
      </c>
      <c r="U100" s="122"/>
    </row>
    <row r="101" spans="1:21" s="123" customFormat="1" ht="30" x14ac:dyDescent="0.25">
      <c r="A101" s="122"/>
      <c r="B101" s="60"/>
      <c r="C101" s="155" t="s">
        <v>701</v>
      </c>
      <c r="D101" s="334" t="s">
        <v>2998</v>
      </c>
      <c r="E101" s="81" t="s">
        <v>3</v>
      </c>
      <c r="F101" s="81" t="s">
        <v>67</v>
      </c>
      <c r="G101" s="81" t="s">
        <v>54</v>
      </c>
      <c r="H101" s="177">
        <v>40000</v>
      </c>
      <c r="I101" s="81" t="s">
        <v>693</v>
      </c>
      <c r="J101" s="338">
        <v>43811</v>
      </c>
      <c r="K101" s="337">
        <f t="shared" si="42"/>
        <v>43816</v>
      </c>
      <c r="L101" s="39">
        <f t="shared" si="43"/>
        <v>43837</v>
      </c>
      <c r="M101" s="39">
        <f t="shared" si="43"/>
        <v>43858</v>
      </c>
      <c r="N101" s="39">
        <f t="shared" si="39"/>
        <v>43865</v>
      </c>
      <c r="O101" s="39">
        <f t="shared" si="44"/>
        <v>43870</v>
      </c>
      <c r="P101" s="39">
        <f t="shared" si="45"/>
        <v>43877</v>
      </c>
      <c r="Q101" s="39">
        <f t="shared" si="45"/>
        <v>43884</v>
      </c>
      <c r="R101" s="39">
        <f t="shared" si="45"/>
        <v>43891</v>
      </c>
      <c r="S101" s="39">
        <f t="shared" si="41"/>
        <v>43898</v>
      </c>
      <c r="U101" s="122"/>
    </row>
    <row r="102" spans="1:21" s="123" customFormat="1" ht="45" x14ac:dyDescent="0.25">
      <c r="A102" s="122"/>
      <c r="B102" s="60"/>
      <c r="C102" s="155" t="s">
        <v>702</v>
      </c>
      <c r="D102" s="334" t="s">
        <v>2999</v>
      </c>
      <c r="E102" s="81" t="s">
        <v>3</v>
      </c>
      <c r="F102" s="81" t="s">
        <v>67</v>
      </c>
      <c r="G102" s="81" t="s">
        <v>53</v>
      </c>
      <c r="H102" s="177">
        <v>30000</v>
      </c>
      <c r="I102" s="81" t="s">
        <v>325</v>
      </c>
      <c r="J102" s="338">
        <v>43659</v>
      </c>
      <c r="K102" s="337">
        <f t="shared" si="42"/>
        <v>43664</v>
      </c>
      <c r="L102" s="39">
        <f t="shared" si="43"/>
        <v>43685</v>
      </c>
      <c r="M102" s="39">
        <f t="shared" si="43"/>
        <v>43706</v>
      </c>
      <c r="N102" s="39">
        <f t="shared" si="39"/>
        <v>43713</v>
      </c>
      <c r="O102" s="39">
        <f t="shared" si="44"/>
        <v>43718</v>
      </c>
      <c r="P102" s="39">
        <f t="shared" si="45"/>
        <v>43725</v>
      </c>
      <c r="Q102" s="39">
        <f t="shared" si="45"/>
        <v>43732</v>
      </c>
      <c r="R102" s="39">
        <f t="shared" si="45"/>
        <v>43739</v>
      </c>
      <c r="S102" s="39">
        <f t="shared" si="41"/>
        <v>43746</v>
      </c>
      <c r="U102" s="122"/>
    </row>
    <row r="103" spans="1:21" s="123" customFormat="1" ht="30" x14ac:dyDescent="0.25">
      <c r="A103" s="122"/>
      <c r="B103" s="60"/>
      <c r="C103" s="157" t="s">
        <v>703</v>
      </c>
      <c r="D103" s="334" t="s">
        <v>3000</v>
      </c>
      <c r="E103" s="217" t="s">
        <v>3</v>
      </c>
      <c r="F103" s="81" t="s">
        <v>67</v>
      </c>
      <c r="G103" s="81" t="s">
        <v>53</v>
      </c>
      <c r="H103" s="339">
        <v>48000</v>
      </c>
      <c r="I103" s="81" t="s">
        <v>325</v>
      </c>
      <c r="J103" s="338">
        <v>43660</v>
      </c>
      <c r="K103" s="337">
        <f t="shared" si="42"/>
        <v>43665</v>
      </c>
      <c r="L103" s="39">
        <f t="shared" si="43"/>
        <v>43686</v>
      </c>
      <c r="M103" s="39">
        <f t="shared" si="43"/>
        <v>43707</v>
      </c>
      <c r="N103" s="39">
        <f t="shared" si="39"/>
        <v>43714</v>
      </c>
      <c r="O103" s="39">
        <f t="shared" si="44"/>
        <v>43719</v>
      </c>
      <c r="P103" s="39">
        <f t="shared" si="45"/>
        <v>43726</v>
      </c>
      <c r="Q103" s="39">
        <f t="shared" si="45"/>
        <v>43733</v>
      </c>
      <c r="R103" s="39">
        <f t="shared" si="45"/>
        <v>43740</v>
      </c>
      <c r="S103" s="39">
        <f t="shared" si="41"/>
        <v>43747</v>
      </c>
      <c r="U103" s="122"/>
    </row>
    <row r="104" spans="1:21" s="123" customFormat="1" ht="30" x14ac:dyDescent="0.25">
      <c r="A104" s="122"/>
      <c r="B104" s="60"/>
      <c r="C104" s="157" t="s">
        <v>704</v>
      </c>
      <c r="D104" s="334" t="s">
        <v>3001</v>
      </c>
      <c r="E104" s="217" t="s">
        <v>3</v>
      </c>
      <c r="F104" s="81" t="s">
        <v>67</v>
      </c>
      <c r="G104" s="81" t="s">
        <v>53</v>
      </c>
      <c r="H104" s="339">
        <v>15000</v>
      </c>
      <c r="I104" s="81" t="s">
        <v>325</v>
      </c>
      <c r="J104" s="338">
        <v>43661</v>
      </c>
      <c r="K104" s="337">
        <f t="shared" si="42"/>
        <v>43666</v>
      </c>
      <c r="L104" s="39">
        <f t="shared" si="43"/>
        <v>43687</v>
      </c>
      <c r="M104" s="39">
        <f t="shared" si="43"/>
        <v>43708</v>
      </c>
      <c r="N104" s="39">
        <f t="shared" si="39"/>
        <v>43715</v>
      </c>
      <c r="O104" s="39">
        <f t="shared" si="44"/>
        <v>43720</v>
      </c>
      <c r="P104" s="39">
        <f t="shared" si="45"/>
        <v>43727</v>
      </c>
      <c r="Q104" s="39">
        <f t="shared" si="45"/>
        <v>43734</v>
      </c>
      <c r="R104" s="39">
        <f t="shared" si="45"/>
        <v>43741</v>
      </c>
      <c r="S104" s="39">
        <f t="shared" si="41"/>
        <v>43748</v>
      </c>
      <c r="U104" s="122"/>
    </row>
    <row r="105" spans="1:21" s="123" customFormat="1" ht="45" x14ac:dyDescent="0.25">
      <c r="A105" s="122"/>
      <c r="B105" s="60"/>
      <c r="C105" s="157" t="s">
        <v>705</v>
      </c>
      <c r="D105" s="334" t="s">
        <v>3002</v>
      </c>
      <c r="E105" s="217" t="s">
        <v>3</v>
      </c>
      <c r="F105" s="81" t="s">
        <v>67</v>
      </c>
      <c r="G105" s="81" t="s">
        <v>53</v>
      </c>
      <c r="H105" s="339">
        <v>10000</v>
      </c>
      <c r="I105" s="81" t="s">
        <v>325</v>
      </c>
      <c r="J105" s="338">
        <v>43662</v>
      </c>
      <c r="K105" s="337">
        <f t="shared" si="42"/>
        <v>43667</v>
      </c>
      <c r="L105" s="39">
        <f t="shared" si="43"/>
        <v>43688</v>
      </c>
      <c r="M105" s="39">
        <f t="shared" si="43"/>
        <v>43709</v>
      </c>
      <c r="N105" s="39">
        <f t="shared" si="39"/>
        <v>43716</v>
      </c>
      <c r="O105" s="39">
        <f t="shared" si="44"/>
        <v>43721</v>
      </c>
      <c r="P105" s="39">
        <f t="shared" si="45"/>
        <v>43728</v>
      </c>
      <c r="Q105" s="39">
        <f t="shared" si="45"/>
        <v>43735</v>
      </c>
      <c r="R105" s="39">
        <f t="shared" si="45"/>
        <v>43742</v>
      </c>
      <c r="S105" s="39">
        <f t="shared" si="41"/>
        <v>43749</v>
      </c>
      <c r="U105" s="122"/>
    </row>
    <row r="106" spans="1:21" s="123" customFormat="1" ht="30" x14ac:dyDescent="0.25">
      <c r="A106" s="122"/>
      <c r="B106" s="60"/>
      <c r="C106" s="157" t="s">
        <v>706</v>
      </c>
      <c r="D106" s="334" t="s">
        <v>3003</v>
      </c>
      <c r="E106" s="217" t="s">
        <v>3</v>
      </c>
      <c r="F106" s="81" t="s">
        <v>67</v>
      </c>
      <c r="G106" s="81" t="s">
        <v>53</v>
      </c>
      <c r="H106" s="339">
        <v>50000</v>
      </c>
      <c r="I106" s="81" t="s">
        <v>325</v>
      </c>
      <c r="J106" s="338">
        <v>43663</v>
      </c>
      <c r="K106" s="337">
        <f t="shared" si="42"/>
        <v>43668</v>
      </c>
      <c r="L106" s="39">
        <f t="shared" si="43"/>
        <v>43689</v>
      </c>
      <c r="M106" s="39">
        <f t="shared" si="43"/>
        <v>43710</v>
      </c>
      <c r="N106" s="39">
        <f t="shared" si="39"/>
        <v>43717</v>
      </c>
      <c r="O106" s="39">
        <f t="shared" si="44"/>
        <v>43722</v>
      </c>
      <c r="P106" s="39">
        <f t="shared" si="45"/>
        <v>43729</v>
      </c>
      <c r="Q106" s="39">
        <f t="shared" si="45"/>
        <v>43736</v>
      </c>
      <c r="R106" s="39">
        <f t="shared" si="45"/>
        <v>43743</v>
      </c>
      <c r="S106" s="39">
        <f t="shared" si="41"/>
        <v>43750</v>
      </c>
      <c r="U106" s="122"/>
    </row>
    <row r="107" spans="1:21" s="245" customFormat="1" ht="30" customHeight="1" x14ac:dyDescent="0.25">
      <c r="A107" s="122"/>
      <c r="B107" s="246"/>
      <c r="C107" s="275" t="s">
        <v>744</v>
      </c>
      <c r="D107" s="340" t="s">
        <v>3004</v>
      </c>
      <c r="E107" s="264" t="s">
        <v>3</v>
      </c>
      <c r="F107" s="91" t="s">
        <v>67</v>
      </c>
      <c r="G107" s="91" t="s">
        <v>53</v>
      </c>
      <c r="H107" s="274">
        <v>43200</v>
      </c>
      <c r="I107" s="273" t="s">
        <v>2804</v>
      </c>
      <c r="J107" s="341">
        <v>43661</v>
      </c>
      <c r="K107" s="342">
        <f t="shared" ref="K107:K170" si="46">J107+5</f>
        <v>43666</v>
      </c>
      <c r="L107" s="267">
        <f t="shared" ref="L107" si="47">K107+21</f>
        <v>43687</v>
      </c>
      <c r="M107" s="267">
        <f t="shared" ref="M107" si="48">L107+21</f>
        <v>43708</v>
      </c>
      <c r="N107" s="267">
        <f t="shared" ref="N107:N170" si="49">M107+7</f>
        <v>43715</v>
      </c>
      <c r="O107" s="267">
        <f t="shared" ref="O107" si="50">N107+5</f>
        <v>43720</v>
      </c>
      <c r="P107" s="267">
        <f t="shared" ref="P107" si="51">O107+7</f>
        <v>43727</v>
      </c>
      <c r="Q107" s="267">
        <f t="shared" ref="Q107" si="52">P107+7</f>
        <v>43734</v>
      </c>
      <c r="R107" s="267">
        <f t="shared" ref="R107" si="53">Q107+7</f>
        <v>43741</v>
      </c>
      <c r="S107" s="267">
        <f t="shared" ref="S107:S170" si="54">R107+7</f>
        <v>43748</v>
      </c>
      <c r="U107" s="122"/>
    </row>
    <row r="108" spans="1:21" ht="42.75" x14ac:dyDescent="0.25">
      <c r="A108" s="45"/>
      <c r="B108" s="2"/>
      <c r="C108" s="41" t="s">
        <v>760</v>
      </c>
      <c r="D108" s="42" t="s">
        <v>761</v>
      </c>
      <c r="E108" s="42" t="s">
        <v>3</v>
      </c>
      <c r="F108" s="42" t="s">
        <v>67</v>
      </c>
      <c r="G108" s="42" t="s">
        <v>54</v>
      </c>
      <c r="H108" s="174">
        <v>3000</v>
      </c>
      <c r="I108" s="40" t="s">
        <v>524</v>
      </c>
      <c r="J108" s="39">
        <v>43556</v>
      </c>
      <c r="K108" s="39">
        <f t="shared" si="46"/>
        <v>43561</v>
      </c>
      <c r="L108" s="39">
        <f>K108+30</f>
        <v>43591</v>
      </c>
      <c r="M108" s="39">
        <f>L108+21</f>
        <v>43612</v>
      </c>
      <c r="N108" s="39">
        <f t="shared" si="49"/>
        <v>43619</v>
      </c>
      <c r="O108" s="39">
        <f>N108+5</f>
        <v>43624</v>
      </c>
      <c r="P108" s="39">
        <f>O108+7</f>
        <v>43631</v>
      </c>
      <c r="Q108" s="39">
        <f>P108+7</f>
        <v>43638</v>
      </c>
      <c r="R108" s="39">
        <f>Q108+7</f>
        <v>43645</v>
      </c>
      <c r="S108" s="39">
        <f t="shared" si="54"/>
        <v>43652</v>
      </c>
      <c r="U108" s="45"/>
    </row>
    <row r="109" spans="1:21" ht="28.5" x14ac:dyDescent="0.25">
      <c r="A109" s="45"/>
      <c r="B109" s="2"/>
      <c r="C109" s="41" t="s">
        <v>762</v>
      </c>
      <c r="D109" s="42" t="s">
        <v>763</v>
      </c>
      <c r="E109" s="42" t="s">
        <v>3</v>
      </c>
      <c r="F109" s="42" t="s">
        <v>67</v>
      </c>
      <c r="G109" s="42" t="s">
        <v>54</v>
      </c>
      <c r="H109" s="174">
        <v>900</v>
      </c>
      <c r="I109" s="40" t="s">
        <v>321</v>
      </c>
      <c r="J109" s="39">
        <v>43466</v>
      </c>
      <c r="K109" s="39">
        <f t="shared" si="46"/>
        <v>43471</v>
      </c>
      <c r="L109" s="39">
        <f t="shared" ref="L109:L173" si="55">K109+30</f>
        <v>43501</v>
      </c>
      <c r="M109" s="39">
        <f t="shared" ref="M109:M173" si="56">L109+21</f>
        <v>43522</v>
      </c>
      <c r="N109" s="39">
        <f t="shared" si="49"/>
        <v>43529</v>
      </c>
      <c r="O109" s="39">
        <f t="shared" ref="O109:O173" si="57">N109+5</f>
        <v>43534</v>
      </c>
      <c r="P109" s="39">
        <f t="shared" ref="P109:R164" si="58">O109+7</f>
        <v>43541</v>
      </c>
      <c r="Q109" s="39">
        <f t="shared" si="58"/>
        <v>43548</v>
      </c>
      <c r="R109" s="39">
        <f t="shared" si="58"/>
        <v>43555</v>
      </c>
      <c r="S109" s="39">
        <f t="shared" si="54"/>
        <v>43562</v>
      </c>
      <c r="U109" s="45"/>
    </row>
    <row r="110" spans="1:21" ht="42.75" x14ac:dyDescent="0.25">
      <c r="A110" s="45"/>
      <c r="B110" s="2"/>
      <c r="C110" s="41" t="s">
        <v>764</v>
      </c>
      <c r="D110" s="42" t="s">
        <v>765</v>
      </c>
      <c r="E110" s="42" t="s">
        <v>3</v>
      </c>
      <c r="F110" s="42" t="s">
        <v>67</v>
      </c>
      <c r="G110" s="42" t="s">
        <v>54</v>
      </c>
      <c r="H110" s="174">
        <v>900</v>
      </c>
      <c r="I110" s="40" t="s">
        <v>321</v>
      </c>
      <c r="J110" s="39">
        <v>43466</v>
      </c>
      <c r="K110" s="39">
        <f t="shared" si="46"/>
        <v>43471</v>
      </c>
      <c r="L110" s="39">
        <f t="shared" si="55"/>
        <v>43501</v>
      </c>
      <c r="M110" s="39">
        <f t="shared" si="56"/>
        <v>43522</v>
      </c>
      <c r="N110" s="39">
        <f t="shared" si="49"/>
        <v>43529</v>
      </c>
      <c r="O110" s="39">
        <f t="shared" si="57"/>
        <v>43534</v>
      </c>
      <c r="P110" s="39">
        <f t="shared" si="58"/>
        <v>43541</v>
      </c>
      <c r="Q110" s="39">
        <f t="shared" si="58"/>
        <v>43548</v>
      </c>
      <c r="R110" s="39">
        <f t="shared" si="58"/>
        <v>43555</v>
      </c>
      <c r="S110" s="39">
        <f t="shared" si="54"/>
        <v>43562</v>
      </c>
      <c r="U110" s="45"/>
    </row>
    <row r="111" spans="1:21" ht="28.5" x14ac:dyDescent="0.25">
      <c r="A111" s="45"/>
      <c r="B111" s="2"/>
      <c r="C111" s="41" t="s">
        <v>766</v>
      </c>
      <c r="D111" s="42" t="s">
        <v>767</v>
      </c>
      <c r="E111" s="42" t="s">
        <v>3</v>
      </c>
      <c r="F111" s="42" t="s">
        <v>143</v>
      </c>
      <c r="G111" s="42" t="s">
        <v>53</v>
      </c>
      <c r="H111" s="174">
        <v>14400</v>
      </c>
      <c r="I111" s="40" t="s">
        <v>321</v>
      </c>
      <c r="J111" s="39">
        <v>43466</v>
      </c>
      <c r="K111" s="39">
        <f t="shared" si="46"/>
        <v>43471</v>
      </c>
      <c r="L111" s="39">
        <f t="shared" si="55"/>
        <v>43501</v>
      </c>
      <c r="M111" s="39">
        <f t="shared" si="56"/>
        <v>43522</v>
      </c>
      <c r="N111" s="39">
        <f t="shared" si="49"/>
        <v>43529</v>
      </c>
      <c r="O111" s="39">
        <f t="shared" si="57"/>
        <v>43534</v>
      </c>
      <c r="P111" s="39">
        <f t="shared" si="58"/>
        <v>43541</v>
      </c>
      <c r="Q111" s="39">
        <f t="shared" si="58"/>
        <v>43548</v>
      </c>
      <c r="R111" s="39">
        <f t="shared" si="58"/>
        <v>43555</v>
      </c>
      <c r="S111" s="39">
        <f t="shared" si="54"/>
        <v>43562</v>
      </c>
      <c r="U111" s="45"/>
    </row>
    <row r="112" spans="1:21" ht="21" customHeight="1" x14ac:dyDescent="0.25">
      <c r="A112" s="45"/>
      <c r="B112" s="2"/>
      <c r="C112" s="41" t="s">
        <v>768</v>
      </c>
      <c r="D112" s="42" t="s">
        <v>769</v>
      </c>
      <c r="E112" s="42" t="s">
        <v>3</v>
      </c>
      <c r="F112" s="42" t="s">
        <v>143</v>
      </c>
      <c r="G112" s="42" t="s">
        <v>53</v>
      </c>
      <c r="H112" s="174">
        <v>14400</v>
      </c>
      <c r="I112" s="40" t="s">
        <v>321</v>
      </c>
      <c r="J112" s="39">
        <v>43466</v>
      </c>
      <c r="K112" s="39">
        <f t="shared" si="46"/>
        <v>43471</v>
      </c>
      <c r="L112" s="39">
        <f t="shared" si="55"/>
        <v>43501</v>
      </c>
      <c r="M112" s="39">
        <f t="shared" si="56"/>
        <v>43522</v>
      </c>
      <c r="N112" s="39">
        <f t="shared" si="49"/>
        <v>43529</v>
      </c>
      <c r="O112" s="39">
        <f t="shared" si="57"/>
        <v>43534</v>
      </c>
      <c r="P112" s="39">
        <f t="shared" si="58"/>
        <v>43541</v>
      </c>
      <c r="Q112" s="39">
        <f t="shared" si="58"/>
        <v>43548</v>
      </c>
      <c r="R112" s="39">
        <f t="shared" si="58"/>
        <v>43555</v>
      </c>
      <c r="S112" s="39">
        <f t="shared" si="54"/>
        <v>43562</v>
      </c>
      <c r="U112" s="45"/>
    </row>
    <row r="113" spans="1:21" ht="31.5" customHeight="1" x14ac:dyDescent="0.25">
      <c r="A113" s="45"/>
      <c r="B113" s="2"/>
      <c r="C113" s="41" t="s">
        <v>770</v>
      </c>
      <c r="D113" s="42" t="s">
        <v>771</v>
      </c>
      <c r="E113" s="42" t="s">
        <v>3</v>
      </c>
      <c r="F113" s="42" t="s">
        <v>67</v>
      </c>
      <c r="G113" s="42" t="s">
        <v>53</v>
      </c>
      <c r="H113" s="174">
        <v>48000</v>
      </c>
      <c r="I113" s="40" t="s">
        <v>321</v>
      </c>
      <c r="J113" s="39">
        <v>43647</v>
      </c>
      <c r="K113" s="39">
        <f t="shared" si="46"/>
        <v>43652</v>
      </c>
      <c r="L113" s="39">
        <f t="shared" si="55"/>
        <v>43682</v>
      </c>
      <c r="M113" s="39">
        <f t="shared" si="56"/>
        <v>43703</v>
      </c>
      <c r="N113" s="39">
        <f t="shared" si="49"/>
        <v>43710</v>
      </c>
      <c r="O113" s="39">
        <f t="shared" si="57"/>
        <v>43715</v>
      </c>
      <c r="P113" s="39">
        <f t="shared" si="58"/>
        <v>43722</v>
      </c>
      <c r="Q113" s="39">
        <f t="shared" si="58"/>
        <v>43729</v>
      </c>
      <c r="R113" s="39">
        <f t="shared" si="58"/>
        <v>43736</v>
      </c>
      <c r="S113" s="39">
        <f t="shared" si="54"/>
        <v>43743</v>
      </c>
      <c r="U113" s="45"/>
    </row>
    <row r="114" spans="1:21" ht="42.75" x14ac:dyDescent="0.25">
      <c r="A114" s="45"/>
      <c r="B114" s="2"/>
      <c r="C114" s="41" t="s">
        <v>772</v>
      </c>
      <c r="D114" s="42" t="s">
        <v>773</v>
      </c>
      <c r="E114" s="42" t="s">
        <v>3</v>
      </c>
      <c r="F114" s="42" t="s">
        <v>535</v>
      </c>
      <c r="G114" s="42" t="s">
        <v>53</v>
      </c>
      <c r="H114" s="174">
        <v>182400</v>
      </c>
      <c r="I114" s="40" t="s">
        <v>321</v>
      </c>
      <c r="J114" s="39">
        <v>43466</v>
      </c>
      <c r="K114" s="39">
        <f t="shared" si="46"/>
        <v>43471</v>
      </c>
      <c r="L114" s="39">
        <f t="shared" si="55"/>
        <v>43501</v>
      </c>
      <c r="M114" s="39">
        <f t="shared" si="56"/>
        <v>43522</v>
      </c>
      <c r="N114" s="39">
        <f t="shared" si="49"/>
        <v>43529</v>
      </c>
      <c r="O114" s="39">
        <f t="shared" si="57"/>
        <v>43534</v>
      </c>
      <c r="P114" s="39">
        <f t="shared" si="58"/>
        <v>43541</v>
      </c>
      <c r="Q114" s="39">
        <f t="shared" si="58"/>
        <v>43548</v>
      </c>
      <c r="R114" s="39">
        <f t="shared" si="58"/>
        <v>43555</v>
      </c>
      <c r="S114" s="39">
        <f t="shared" si="54"/>
        <v>43562</v>
      </c>
      <c r="U114" s="45"/>
    </row>
    <row r="115" spans="1:21" ht="57" x14ac:dyDescent="0.25">
      <c r="A115" s="45"/>
      <c r="B115" s="41"/>
      <c r="C115" s="1" t="s">
        <v>774</v>
      </c>
      <c r="D115" s="42" t="s">
        <v>775</v>
      </c>
      <c r="E115" s="42" t="s">
        <v>3</v>
      </c>
      <c r="F115" s="42" t="s">
        <v>67</v>
      </c>
      <c r="G115" s="42" t="s">
        <v>54</v>
      </c>
      <c r="H115" s="174">
        <v>38808</v>
      </c>
      <c r="I115" s="40" t="s">
        <v>321</v>
      </c>
      <c r="J115" s="39">
        <v>43556</v>
      </c>
      <c r="K115" s="39">
        <f t="shared" si="46"/>
        <v>43561</v>
      </c>
      <c r="L115" s="39">
        <f t="shared" si="55"/>
        <v>43591</v>
      </c>
      <c r="M115" s="39">
        <f t="shared" si="56"/>
        <v>43612</v>
      </c>
      <c r="N115" s="39">
        <f t="shared" si="49"/>
        <v>43619</v>
      </c>
      <c r="O115" s="39">
        <f t="shared" si="57"/>
        <v>43624</v>
      </c>
      <c r="P115" s="39">
        <f t="shared" si="58"/>
        <v>43631</v>
      </c>
      <c r="Q115" s="39">
        <f t="shared" si="58"/>
        <v>43638</v>
      </c>
      <c r="R115" s="39">
        <f t="shared" si="58"/>
        <v>43645</v>
      </c>
      <c r="S115" s="39">
        <f t="shared" si="54"/>
        <v>43652</v>
      </c>
      <c r="U115" s="45"/>
    </row>
    <row r="116" spans="1:21" ht="28.5" x14ac:dyDescent="0.25">
      <c r="A116" s="45"/>
      <c r="B116" s="2"/>
      <c r="C116" s="41" t="s">
        <v>776</v>
      </c>
      <c r="D116" s="42" t="s">
        <v>777</v>
      </c>
      <c r="E116" s="42" t="s">
        <v>3</v>
      </c>
      <c r="F116" s="42" t="s">
        <v>67</v>
      </c>
      <c r="G116" s="42" t="s">
        <v>54</v>
      </c>
      <c r="H116" s="174">
        <v>1872</v>
      </c>
      <c r="I116" s="40" t="s">
        <v>321</v>
      </c>
      <c r="J116" s="39">
        <v>43466</v>
      </c>
      <c r="K116" s="39">
        <f t="shared" si="46"/>
        <v>43471</v>
      </c>
      <c r="L116" s="39">
        <f t="shared" si="55"/>
        <v>43501</v>
      </c>
      <c r="M116" s="39">
        <f t="shared" si="56"/>
        <v>43522</v>
      </c>
      <c r="N116" s="39">
        <f t="shared" si="49"/>
        <v>43529</v>
      </c>
      <c r="O116" s="39">
        <f t="shared" si="57"/>
        <v>43534</v>
      </c>
      <c r="P116" s="39">
        <f t="shared" si="58"/>
        <v>43541</v>
      </c>
      <c r="Q116" s="39">
        <f t="shared" si="58"/>
        <v>43548</v>
      </c>
      <c r="R116" s="39">
        <f t="shared" si="58"/>
        <v>43555</v>
      </c>
      <c r="S116" s="39">
        <f t="shared" si="54"/>
        <v>43562</v>
      </c>
      <c r="U116" s="45"/>
    </row>
    <row r="117" spans="1:21" ht="28.5" x14ac:dyDescent="0.25">
      <c r="A117" s="45"/>
      <c r="B117" s="2"/>
      <c r="C117" s="41" t="s">
        <v>778</v>
      </c>
      <c r="D117" s="42" t="s">
        <v>779</v>
      </c>
      <c r="E117" s="42" t="s">
        <v>3</v>
      </c>
      <c r="F117" s="42" t="s">
        <v>67</v>
      </c>
      <c r="G117" s="42" t="s">
        <v>54</v>
      </c>
      <c r="H117" s="174">
        <v>2808</v>
      </c>
      <c r="I117" s="40" t="s">
        <v>321</v>
      </c>
      <c r="J117" s="39">
        <v>43466</v>
      </c>
      <c r="K117" s="39">
        <f t="shared" si="46"/>
        <v>43471</v>
      </c>
      <c r="L117" s="39">
        <f t="shared" si="55"/>
        <v>43501</v>
      </c>
      <c r="M117" s="39">
        <f t="shared" si="56"/>
        <v>43522</v>
      </c>
      <c r="N117" s="39">
        <f t="shared" si="49"/>
        <v>43529</v>
      </c>
      <c r="O117" s="39">
        <f t="shared" si="57"/>
        <v>43534</v>
      </c>
      <c r="P117" s="39">
        <f t="shared" si="58"/>
        <v>43541</v>
      </c>
      <c r="Q117" s="39">
        <f t="shared" si="58"/>
        <v>43548</v>
      </c>
      <c r="R117" s="39">
        <f t="shared" si="58"/>
        <v>43555</v>
      </c>
      <c r="S117" s="39">
        <f t="shared" si="54"/>
        <v>43562</v>
      </c>
      <c r="U117" s="45"/>
    </row>
    <row r="118" spans="1:21" ht="36.75" customHeight="1" x14ac:dyDescent="0.25">
      <c r="A118" s="45"/>
      <c r="B118" s="2"/>
      <c r="C118" s="41" t="s">
        <v>780</v>
      </c>
      <c r="D118" s="42" t="s">
        <v>781</v>
      </c>
      <c r="E118" s="42" t="s">
        <v>3</v>
      </c>
      <c r="F118" s="42" t="s">
        <v>67</v>
      </c>
      <c r="G118" s="42" t="s">
        <v>54</v>
      </c>
      <c r="H118" s="174">
        <v>4800</v>
      </c>
      <c r="I118" s="40" t="s">
        <v>321</v>
      </c>
      <c r="J118" s="39">
        <v>43556</v>
      </c>
      <c r="K118" s="39">
        <f t="shared" si="46"/>
        <v>43561</v>
      </c>
      <c r="L118" s="39">
        <f t="shared" si="55"/>
        <v>43591</v>
      </c>
      <c r="M118" s="39">
        <f t="shared" si="56"/>
        <v>43612</v>
      </c>
      <c r="N118" s="39">
        <f t="shared" si="49"/>
        <v>43619</v>
      </c>
      <c r="O118" s="39">
        <f t="shared" si="57"/>
        <v>43624</v>
      </c>
      <c r="P118" s="39">
        <f t="shared" si="58"/>
        <v>43631</v>
      </c>
      <c r="Q118" s="39">
        <f t="shared" si="58"/>
        <v>43638</v>
      </c>
      <c r="R118" s="39">
        <f t="shared" si="58"/>
        <v>43645</v>
      </c>
      <c r="S118" s="39">
        <f t="shared" si="54"/>
        <v>43652</v>
      </c>
      <c r="U118" s="45"/>
    </row>
    <row r="119" spans="1:21" ht="31.5" customHeight="1" x14ac:dyDescent="0.25">
      <c r="A119" s="45"/>
      <c r="B119" s="2"/>
      <c r="C119" s="44" t="s">
        <v>782</v>
      </c>
      <c r="D119" s="42" t="s">
        <v>783</v>
      </c>
      <c r="E119" s="42" t="s">
        <v>3</v>
      </c>
      <c r="F119" s="42" t="s">
        <v>67</v>
      </c>
      <c r="G119" s="42" t="s">
        <v>54</v>
      </c>
      <c r="H119" s="174">
        <v>30000</v>
      </c>
      <c r="I119" s="40" t="s">
        <v>524</v>
      </c>
      <c r="J119" s="39">
        <v>43466</v>
      </c>
      <c r="K119" s="39">
        <f t="shared" si="46"/>
        <v>43471</v>
      </c>
      <c r="L119" s="39">
        <f t="shared" si="55"/>
        <v>43501</v>
      </c>
      <c r="M119" s="39">
        <f t="shared" si="56"/>
        <v>43522</v>
      </c>
      <c r="N119" s="39">
        <f t="shared" si="49"/>
        <v>43529</v>
      </c>
      <c r="O119" s="39">
        <f t="shared" si="57"/>
        <v>43534</v>
      </c>
      <c r="P119" s="39">
        <f t="shared" si="58"/>
        <v>43541</v>
      </c>
      <c r="Q119" s="39">
        <f t="shared" si="58"/>
        <v>43548</v>
      </c>
      <c r="R119" s="39">
        <f t="shared" si="58"/>
        <v>43555</v>
      </c>
      <c r="S119" s="39">
        <f t="shared" si="54"/>
        <v>43562</v>
      </c>
      <c r="U119" s="45"/>
    </row>
    <row r="120" spans="1:21" ht="36.75" customHeight="1" x14ac:dyDescent="0.25">
      <c r="A120" s="45"/>
      <c r="B120" s="2"/>
      <c r="C120" s="41" t="s">
        <v>784</v>
      </c>
      <c r="D120" s="42" t="s">
        <v>785</v>
      </c>
      <c r="E120" s="42" t="s">
        <v>3</v>
      </c>
      <c r="F120" s="42" t="s">
        <v>67</v>
      </c>
      <c r="G120" s="42" t="s">
        <v>54</v>
      </c>
      <c r="H120" s="174">
        <v>19200</v>
      </c>
      <c r="I120" s="40" t="s">
        <v>524</v>
      </c>
      <c r="J120" s="39">
        <v>43466</v>
      </c>
      <c r="K120" s="39">
        <f t="shared" si="46"/>
        <v>43471</v>
      </c>
      <c r="L120" s="39">
        <f t="shared" si="55"/>
        <v>43501</v>
      </c>
      <c r="M120" s="39">
        <f t="shared" si="56"/>
        <v>43522</v>
      </c>
      <c r="N120" s="39">
        <f t="shared" si="49"/>
        <v>43529</v>
      </c>
      <c r="O120" s="39">
        <f t="shared" si="57"/>
        <v>43534</v>
      </c>
      <c r="P120" s="39">
        <f t="shared" si="58"/>
        <v>43541</v>
      </c>
      <c r="Q120" s="39">
        <f t="shared" si="58"/>
        <v>43548</v>
      </c>
      <c r="R120" s="39">
        <f t="shared" si="58"/>
        <v>43555</v>
      </c>
      <c r="S120" s="39">
        <f t="shared" si="54"/>
        <v>43562</v>
      </c>
      <c r="U120" s="45"/>
    </row>
    <row r="121" spans="1:21" ht="42.75" x14ac:dyDescent="0.25">
      <c r="A121" s="45"/>
      <c r="B121" s="2"/>
      <c r="C121" s="41" t="s">
        <v>786</v>
      </c>
      <c r="D121" s="42" t="s">
        <v>787</v>
      </c>
      <c r="E121" s="42" t="s">
        <v>3</v>
      </c>
      <c r="F121" s="42" t="s">
        <v>67</v>
      </c>
      <c r="G121" s="42" t="s">
        <v>54</v>
      </c>
      <c r="H121" s="174">
        <v>24000</v>
      </c>
      <c r="I121" s="40" t="s">
        <v>524</v>
      </c>
      <c r="J121" s="39">
        <v>43466</v>
      </c>
      <c r="K121" s="39">
        <f t="shared" si="46"/>
        <v>43471</v>
      </c>
      <c r="L121" s="39">
        <f t="shared" si="55"/>
        <v>43501</v>
      </c>
      <c r="M121" s="39">
        <f t="shared" si="56"/>
        <v>43522</v>
      </c>
      <c r="N121" s="39">
        <f t="shared" si="49"/>
        <v>43529</v>
      </c>
      <c r="O121" s="39">
        <f t="shared" si="57"/>
        <v>43534</v>
      </c>
      <c r="P121" s="39">
        <f t="shared" si="58"/>
        <v>43541</v>
      </c>
      <c r="Q121" s="39">
        <f t="shared" si="58"/>
        <v>43548</v>
      </c>
      <c r="R121" s="39">
        <f t="shared" si="58"/>
        <v>43555</v>
      </c>
      <c r="S121" s="39">
        <f t="shared" si="54"/>
        <v>43562</v>
      </c>
      <c r="U121" s="45"/>
    </row>
    <row r="122" spans="1:21" ht="27.75" customHeight="1" x14ac:dyDescent="0.25">
      <c r="A122" s="45"/>
      <c r="B122" s="2"/>
      <c r="C122" s="41" t="s">
        <v>788</v>
      </c>
      <c r="D122" s="42" t="s">
        <v>789</v>
      </c>
      <c r="E122" s="42" t="s">
        <v>3</v>
      </c>
      <c r="F122" s="42" t="s">
        <v>67</v>
      </c>
      <c r="G122" s="42" t="s">
        <v>54</v>
      </c>
      <c r="H122" s="174">
        <v>18000</v>
      </c>
      <c r="I122" s="40" t="s">
        <v>790</v>
      </c>
      <c r="J122" s="39">
        <v>43556</v>
      </c>
      <c r="K122" s="39">
        <f t="shared" si="46"/>
        <v>43561</v>
      </c>
      <c r="L122" s="39">
        <f t="shared" si="55"/>
        <v>43591</v>
      </c>
      <c r="M122" s="39">
        <f t="shared" si="56"/>
        <v>43612</v>
      </c>
      <c r="N122" s="39">
        <f t="shared" si="49"/>
        <v>43619</v>
      </c>
      <c r="O122" s="39">
        <f t="shared" si="57"/>
        <v>43624</v>
      </c>
      <c r="P122" s="39">
        <f t="shared" si="58"/>
        <v>43631</v>
      </c>
      <c r="Q122" s="39">
        <f t="shared" si="58"/>
        <v>43638</v>
      </c>
      <c r="R122" s="39">
        <f t="shared" si="58"/>
        <v>43645</v>
      </c>
      <c r="S122" s="39">
        <f t="shared" si="54"/>
        <v>43652</v>
      </c>
      <c r="U122" s="45"/>
    </row>
    <row r="123" spans="1:21" ht="42.75" x14ac:dyDescent="0.25">
      <c r="A123" s="45"/>
      <c r="B123" s="2"/>
      <c r="C123" s="41" t="s">
        <v>791</v>
      </c>
      <c r="D123" s="42" t="s">
        <v>792</v>
      </c>
      <c r="E123" s="42" t="s">
        <v>3</v>
      </c>
      <c r="F123" s="42" t="s">
        <v>67</v>
      </c>
      <c r="G123" s="42" t="s">
        <v>54</v>
      </c>
      <c r="H123" s="174">
        <v>1200</v>
      </c>
      <c r="I123" s="40" t="s">
        <v>793</v>
      </c>
      <c r="J123" s="39">
        <v>43466</v>
      </c>
      <c r="K123" s="39">
        <f t="shared" si="46"/>
        <v>43471</v>
      </c>
      <c r="L123" s="39">
        <f t="shared" si="55"/>
        <v>43501</v>
      </c>
      <c r="M123" s="39">
        <f t="shared" si="56"/>
        <v>43522</v>
      </c>
      <c r="N123" s="39">
        <f t="shared" si="49"/>
        <v>43529</v>
      </c>
      <c r="O123" s="39">
        <f t="shared" si="57"/>
        <v>43534</v>
      </c>
      <c r="P123" s="39">
        <f t="shared" si="58"/>
        <v>43541</v>
      </c>
      <c r="Q123" s="39">
        <f t="shared" si="58"/>
        <v>43548</v>
      </c>
      <c r="R123" s="39">
        <f t="shared" si="58"/>
        <v>43555</v>
      </c>
      <c r="S123" s="39">
        <f t="shared" si="54"/>
        <v>43562</v>
      </c>
      <c r="U123" s="45"/>
    </row>
    <row r="124" spans="1:21" ht="42.75" x14ac:dyDescent="0.25">
      <c r="A124" s="45"/>
      <c r="B124" s="2"/>
      <c r="C124" s="41" t="s">
        <v>794</v>
      </c>
      <c r="D124" s="42" t="s">
        <v>795</v>
      </c>
      <c r="E124" s="42" t="s">
        <v>3</v>
      </c>
      <c r="F124" s="42" t="s">
        <v>143</v>
      </c>
      <c r="G124" s="42" t="s">
        <v>53</v>
      </c>
      <c r="H124" s="174">
        <v>43200</v>
      </c>
      <c r="I124" s="40" t="s">
        <v>793</v>
      </c>
      <c r="J124" s="39">
        <v>43556</v>
      </c>
      <c r="K124" s="39">
        <f t="shared" si="46"/>
        <v>43561</v>
      </c>
      <c r="L124" s="39">
        <f t="shared" si="55"/>
        <v>43591</v>
      </c>
      <c r="M124" s="39">
        <f t="shared" si="56"/>
        <v>43612</v>
      </c>
      <c r="N124" s="39">
        <f t="shared" si="49"/>
        <v>43619</v>
      </c>
      <c r="O124" s="39">
        <f t="shared" si="57"/>
        <v>43624</v>
      </c>
      <c r="P124" s="39">
        <f t="shared" si="58"/>
        <v>43631</v>
      </c>
      <c r="Q124" s="39">
        <f t="shared" si="58"/>
        <v>43638</v>
      </c>
      <c r="R124" s="39">
        <f t="shared" si="58"/>
        <v>43645</v>
      </c>
      <c r="S124" s="39">
        <f t="shared" si="54"/>
        <v>43652</v>
      </c>
      <c r="U124" s="45"/>
    </row>
    <row r="125" spans="1:21" ht="28.5" x14ac:dyDescent="0.25">
      <c r="A125" s="45"/>
      <c r="B125" s="2"/>
      <c r="C125" s="41" t="s">
        <v>796</v>
      </c>
      <c r="D125" s="42" t="s">
        <v>797</v>
      </c>
      <c r="E125" s="42" t="s">
        <v>3</v>
      </c>
      <c r="F125" s="42" t="s">
        <v>143</v>
      </c>
      <c r="G125" s="42" t="s">
        <v>53</v>
      </c>
      <c r="H125" s="174">
        <v>21600</v>
      </c>
      <c r="I125" s="40" t="s">
        <v>793</v>
      </c>
      <c r="J125" s="39">
        <v>43466</v>
      </c>
      <c r="K125" s="39">
        <f t="shared" si="46"/>
        <v>43471</v>
      </c>
      <c r="L125" s="39">
        <f t="shared" si="55"/>
        <v>43501</v>
      </c>
      <c r="M125" s="39">
        <f t="shared" si="56"/>
        <v>43522</v>
      </c>
      <c r="N125" s="39">
        <f t="shared" si="49"/>
        <v>43529</v>
      </c>
      <c r="O125" s="39">
        <f t="shared" si="57"/>
        <v>43534</v>
      </c>
      <c r="P125" s="39">
        <f t="shared" si="58"/>
        <v>43541</v>
      </c>
      <c r="Q125" s="39">
        <f t="shared" si="58"/>
        <v>43548</v>
      </c>
      <c r="R125" s="39">
        <f t="shared" si="58"/>
        <v>43555</v>
      </c>
      <c r="S125" s="39">
        <f t="shared" si="54"/>
        <v>43562</v>
      </c>
      <c r="U125" s="45"/>
    </row>
    <row r="126" spans="1:21" ht="42.75" x14ac:dyDescent="0.25">
      <c r="A126" s="45"/>
      <c r="B126" s="2"/>
      <c r="C126" s="41" t="s">
        <v>798</v>
      </c>
      <c r="D126" s="42" t="s">
        <v>799</v>
      </c>
      <c r="E126" s="42" t="s">
        <v>3</v>
      </c>
      <c r="F126" s="42" t="s">
        <v>143</v>
      </c>
      <c r="G126" s="42" t="s">
        <v>53</v>
      </c>
      <c r="H126" s="174">
        <v>21600</v>
      </c>
      <c r="I126" s="40" t="s">
        <v>793</v>
      </c>
      <c r="J126" s="39">
        <v>43466</v>
      </c>
      <c r="K126" s="39">
        <f t="shared" si="46"/>
        <v>43471</v>
      </c>
      <c r="L126" s="39">
        <f t="shared" si="55"/>
        <v>43501</v>
      </c>
      <c r="M126" s="39">
        <f t="shared" si="56"/>
        <v>43522</v>
      </c>
      <c r="N126" s="39">
        <f t="shared" si="49"/>
        <v>43529</v>
      </c>
      <c r="O126" s="39">
        <f t="shared" si="57"/>
        <v>43534</v>
      </c>
      <c r="P126" s="39">
        <f t="shared" si="58"/>
        <v>43541</v>
      </c>
      <c r="Q126" s="39">
        <f t="shared" si="58"/>
        <v>43548</v>
      </c>
      <c r="R126" s="39">
        <f t="shared" si="58"/>
        <v>43555</v>
      </c>
      <c r="S126" s="39">
        <f t="shared" si="54"/>
        <v>43562</v>
      </c>
      <c r="U126" s="45"/>
    </row>
    <row r="127" spans="1:21" ht="28.5" x14ac:dyDescent="0.25">
      <c r="A127" s="45"/>
      <c r="B127" s="2"/>
      <c r="C127" s="41" t="s">
        <v>800</v>
      </c>
      <c r="D127" s="42" t="s">
        <v>801</v>
      </c>
      <c r="E127" s="42" t="s">
        <v>3</v>
      </c>
      <c r="F127" s="42" t="s">
        <v>67</v>
      </c>
      <c r="G127" s="42" t="s">
        <v>54</v>
      </c>
      <c r="H127" s="174">
        <v>27500</v>
      </c>
      <c r="I127" s="40" t="s">
        <v>793</v>
      </c>
      <c r="J127" s="39">
        <v>43466</v>
      </c>
      <c r="K127" s="39">
        <f t="shared" si="46"/>
        <v>43471</v>
      </c>
      <c r="L127" s="39">
        <f t="shared" si="55"/>
        <v>43501</v>
      </c>
      <c r="M127" s="39">
        <f t="shared" si="56"/>
        <v>43522</v>
      </c>
      <c r="N127" s="39">
        <f t="shared" si="49"/>
        <v>43529</v>
      </c>
      <c r="O127" s="39">
        <f t="shared" si="57"/>
        <v>43534</v>
      </c>
      <c r="P127" s="39">
        <f t="shared" si="58"/>
        <v>43541</v>
      </c>
      <c r="Q127" s="39">
        <f t="shared" si="58"/>
        <v>43548</v>
      </c>
      <c r="R127" s="39">
        <f t="shared" si="58"/>
        <v>43555</v>
      </c>
      <c r="S127" s="39">
        <f t="shared" si="54"/>
        <v>43562</v>
      </c>
      <c r="U127" s="45"/>
    </row>
    <row r="128" spans="1:21" ht="28.5" x14ac:dyDescent="0.25">
      <c r="A128" s="45"/>
      <c r="B128" s="2"/>
      <c r="C128" s="41" t="s">
        <v>802</v>
      </c>
      <c r="D128" s="42" t="s">
        <v>803</v>
      </c>
      <c r="E128" s="42" t="s">
        <v>3</v>
      </c>
      <c r="F128" s="42" t="s">
        <v>67</v>
      </c>
      <c r="G128" s="42" t="s">
        <v>54</v>
      </c>
      <c r="H128" s="174">
        <v>10800</v>
      </c>
      <c r="I128" s="40" t="s">
        <v>793</v>
      </c>
      <c r="J128" s="39">
        <v>43466</v>
      </c>
      <c r="K128" s="39">
        <f t="shared" si="46"/>
        <v>43471</v>
      </c>
      <c r="L128" s="39">
        <f t="shared" si="55"/>
        <v>43501</v>
      </c>
      <c r="M128" s="39">
        <f t="shared" si="56"/>
        <v>43522</v>
      </c>
      <c r="N128" s="39">
        <f t="shared" si="49"/>
        <v>43529</v>
      </c>
      <c r="O128" s="39">
        <f t="shared" si="57"/>
        <v>43534</v>
      </c>
      <c r="P128" s="39">
        <f t="shared" si="58"/>
        <v>43541</v>
      </c>
      <c r="Q128" s="39">
        <f t="shared" si="58"/>
        <v>43548</v>
      </c>
      <c r="R128" s="39">
        <f t="shared" si="58"/>
        <v>43555</v>
      </c>
      <c r="S128" s="39">
        <f t="shared" si="54"/>
        <v>43562</v>
      </c>
      <c r="U128" s="45"/>
    </row>
    <row r="129" spans="1:21" ht="28.5" x14ac:dyDescent="0.25">
      <c r="A129" s="45"/>
      <c r="B129" s="2"/>
      <c r="C129" s="41" t="s">
        <v>804</v>
      </c>
      <c r="D129" s="42" t="s">
        <v>805</v>
      </c>
      <c r="E129" s="42" t="s">
        <v>3</v>
      </c>
      <c r="F129" s="42" t="s">
        <v>143</v>
      </c>
      <c r="G129" s="42" t="s">
        <v>53</v>
      </c>
      <c r="H129" s="174">
        <v>30000</v>
      </c>
      <c r="I129" s="40" t="s">
        <v>793</v>
      </c>
      <c r="J129" s="39">
        <v>43466</v>
      </c>
      <c r="K129" s="39">
        <f t="shared" si="46"/>
        <v>43471</v>
      </c>
      <c r="L129" s="39">
        <f t="shared" si="55"/>
        <v>43501</v>
      </c>
      <c r="M129" s="39">
        <f t="shared" si="56"/>
        <v>43522</v>
      </c>
      <c r="N129" s="39">
        <f t="shared" si="49"/>
        <v>43529</v>
      </c>
      <c r="O129" s="39">
        <f t="shared" si="57"/>
        <v>43534</v>
      </c>
      <c r="P129" s="39">
        <f t="shared" si="58"/>
        <v>43541</v>
      </c>
      <c r="Q129" s="39">
        <f t="shared" si="58"/>
        <v>43548</v>
      </c>
      <c r="R129" s="39">
        <f t="shared" si="58"/>
        <v>43555</v>
      </c>
      <c r="S129" s="39">
        <f t="shared" si="54"/>
        <v>43562</v>
      </c>
      <c r="U129" s="45"/>
    </row>
    <row r="130" spans="1:21" ht="42.75" x14ac:dyDescent="0.25">
      <c r="A130" s="45"/>
      <c r="B130" s="2"/>
      <c r="C130" s="41" t="s">
        <v>806</v>
      </c>
      <c r="D130" s="42" t="s">
        <v>807</v>
      </c>
      <c r="E130" s="42" t="s">
        <v>3</v>
      </c>
      <c r="F130" s="42" t="s">
        <v>67</v>
      </c>
      <c r="G130" s="42" t="s">
        <v>54</v>
      </c>
      <c r="H130" s="174">
        <v>2808</v>
      </c>
      <c r="I130" s="40" t="s">
        <v>321</v>
      </c>
      <c r="J130" s="39">
        <v>43466</v>
      </c>
      <c r="K130" s="39">
        <f t="shared" si="46"/>
        <v>43471</v>
      </c>
      <c r="L130" s="39">
        <f t="shared" si="55"/>
        <v>43501</v>
      </c>
      <c r="M130" s="39">
        <f t="shared" si="56"/>
        <v>43522</v>
      </c>
      <c r="N130" s="39">
        <f t="shared" si="49"/>
        <v>43529</v>
      </c>
      <c r="O130" s="39">
        <f t="shared" si="57"/>
        <v>43534</v>
      </c>
      <c r="P130" s="39">
        <f t="shared" si="58"/>
        <v>43541</v>
      </c>
      <c r="Q130" s="39">
        <f t="shared" si="58"/>
        <v>43548</v>
      </c>
      <c r="R130" s="39">
        <f t="shared" si="58"/>
        <v>43555</v>
      </c>
      <c r="S130" s="39">
        <f t="shared" si="54"/>
        <v>43562</v>
      </c>
      <c r="U130" s="45"/>
    </row>
    <row r="131" spans="1:21" ht="42.75" x14ac:dyDescent="0.25">
      <c r="A131" s="45"/>
      <c r="B131" s="2"/>
      <c r="C131" s="41" t="s">
        <v>808</v>
      </c>
      <c r="D131" s="42" t="s">
        <v>809</v>
      </c>
      <c r="E131" s="42" t="s">
        <v>3</v>
      </c>
      <c r="F131" s="42" t="s">
        <v>67</v>
      </c>
      <c r="G131" s="42" t="s">
        <v>54</v>
      </c>
      <c r="H131" s="174">
        <v>27000</v>
      </c>
      <c r="I131" s="40" t="s">
        <v>321</v>
      </c>
      <c r="J131" s="39">
        <v>43556</v>
      </c>
      <c r="K131" s="39">
        <f t="shared" si="46"/>
        <v>43561</v>
      </c>
      <c r="L131" s="39">
        <f t="shared" si="55"/>
        <v>43591</v>
      </c>
      <c r="M131" s="39">
        <f t="shared" si="56"/>
        <v>43612</v>
      </c>
      <c r="N131" s="39">
        <f t="shared" si="49"/>
        <v>43619</v>
      </c>
      <c r="O131" s="39">
        <f t="shared" si="57"/>
        <v>43624</v>
      </c>
      <c r="P131" s="39">
        <f t="shared" si="58"/>
        <v>43631</v>
      </c>
      <c r="Q131" s="39">
        <f t="shared" si="58"/>
        <v>43638</v>
      </c>
      <c r="R131" s="39">
        <f t="shared" si="58"/>
        <v>43645</v>
      </c>
      <c r="S131" s="39">
        <f t="shared" si="54"/>
        <v>43652</v>
      </c>
      <c r="U131" s="45"/>
    </row>
    <row r="132" spans="1:21" ht="28.5" x14ac:dyDescent="0.25">
      <c r="A132" s="45"/>
      <c r="B132" s="2"/>
      <c r="C132" s="41" t="s">
        <v>810</v>
      </c>
      <c r="D132" s="42" t="s">
        <v>811</v>
      </c>
      <c r="E132" s="42" t="s">
        <v>3</v>
      </c>
      <c r="F132" s="42" t="s">
        <v>67</v>
      </c>
      <c r="G132" s="42" t="s">
        <v>54</v>
      </c>
      <c r="H132" s="174">
        <v>1872</v>
      </c>
      <c r="I132" s="40" t="s">
        <v>524</v>
      </c>
      <c r="J132" s="39">
        <v>43556</v>
      </c>
      <c r="K132" s="39">
        <f t="shared" si="46"/>
        <v>43561</v>
      </c>
      <c r="L132" s="39">
        <f t="shared" si="55"/>
        <v>43591</v>
      </c>
      <c r="M132" s="39">
        <f t="shared" si="56"/>
        <v>43612</v>
      </c>
      <c r="N132" s="39">
        <f t="shared" si="49"/>
        <v>43619</v>
      </c>
      <c r="O132" s="39">
        <f t="shared" si="57"/>
        <v>43624</v>
      </c>
      <c r="P132" s="39">
        <f t="shared" si="58"/>
        <v>43631</v>
      </c>
      <c r="Q132" s="39">
        <f t="shared" si="58"/>
        <v>43638</v>
      </c>
      <c r="R132" s="39">
        <f t="shared" si="58"/>
        <v>43645</v>
      </c>
      <c r="S132" s="39">
        <f t="shared" si="54"/>
        <v>43652</v>
      </c>
      <c r="U132" s="45"/>
    </row>
    <row r="133" spans="1:21" ht="28.5" x14ac:dyDescent="0.25">
      <c r="A133" s="45"/>
      <c r="B133" s="2"/>
      <c r="C133" s="41" t="s">
        <v>812</v>
      </c>
      <c r="D133" s="42" t="s">
        <v>813</v>
      </c>
      <c r="E133" s="42" t="s">
        <v>3</v>
      </c>
      <c r="F133" s="42" t="s">
        <v>67</v>
      </c>
      <c r="G133" s="42" t="s">
        <v>54</v>
      </c>
      <c r="H133" s="174">
        <v>25200</v>
      </c>
      <c r="I133" s="42" t="s">
        <v>321</v>
      </c>
      <c r="J133" s="59">
        <v>43466</v>
      </c>
      <c r="K133" s="39">
        <f t="shared" si="46"/>
        <v>43471</v>
      </c>
      <c r="L133" s="39">
        <f t="shared" si="55"/>
        <v>43501</v>
      </c>
      <c r="M133" s="39">
        <f t="shared" si="56"/>
        <v>43522</v>
      </c>
      <c r="N133" s="39">
        <f t="shared" si="49"/>
        <v>43529</v>
      </c>
      <c r="O133" s="39">
        <f t="shared" si="57"/>
        <v>43534</v>
      </c>
      <c r="P133" s="39">
        <f t="shared" si="58"/>
        <v>43541</v>
      </c>
      <c r="Q133" s="39">
        <f t="shared" si="58"/>
        <v>43548</v>
      </c>
      <c r="R133" s="39">
        <f t="shared" si="58"/>
        <v>43555</v>
      </c>
      <c r="S133" s="39">
        <f t="shared" si="54"/>
        <v>43562</v>
      </c>
      <c r="U133" s="45"/>
    </row>
    <row r="134" spans="1:21" ht="28.5" x14ac:dyDescent="0.25">
      <c r="A134" s="45"/>
      <c r="B134" s="2"/>
      <c r="C134" s="41" t="s">
        <v>814</v>
      </c>
      <c r="D134" s="42" t="s">
        <v>815</v>
      </c>
      <c r="E134" s="42" t="s">
        <v>3</v>
      </c>
      <c r="F134" s="42" t="s">
        <v>143</v>
      </c>
      <c r="G134" s="42" t="s">
        <v>53</v>
      </c>
      <c r="H134" s="174">
        <v>72000</v>
      </c>
      <c r="I134" s="42" t="s">
        <v>793</v>
      </c>
      <c r="J134" s="59">
        <v>43647</v>
      </c>
      <c r="K134" s="39">
        <f t="shared" si="46"/>
        <v>43652</v>
      </c>
      <c r="L134" s="39">
        <f t="shared" si="55"/>
        <v>43682</v>
      </c>
      <c r="M134" s="39">
        <f t="shared" si="56"/>
        <v>43703</v>
      </c>
      <c r="N134" s="39">
        <f t="shared" si="49"/>
        <v>43710</v>
      </c>
      <c r="O134" s="39">
        <f t="shared" si="57"/>
        <v>43715</v>
      </c>
      <c r="P134" s="39">
        <f t="shared" si="58"/>
        <v>43722</v>
      </c>
      <c r="Q134" s="39">
        <f t="shared" si="58"/>
        <v>43729</v>
      </c>
      <c r="R134" s="39">
        <f t="shared" si="58"/>
        <v>43736</v>
      </c>
      <c r="S134" s="39">
        <f t="shared" si="54"/>
        <v>43743</v>
      </c>
      <c r="U134" s="45"/>
    </row>
    <row r="135" spans="1:21" ht="71.25" x14ac:dyDescent="0.25">
      <c r="A135" s="45"/>
      <c r="B135" s="2"/>
      <c r="C135" s="41" t="s">
        <v>816</v>
      </c>
      <c r="D135" s="42" t="s">
        <v>817</v>
      </c>
      <c r="E135" s="42" t="s">
        <v>3</v>
      </c>
      <c r="F135" s="42" t="s">
        <v>67</v>
      </c>
      <c r="G135" s="42" t="s">
        <v>54</v>
      </c>
      <c r="H135" s="174">
        <v>20808</v>
      </c>
      <c r="I135" s="42" t="s">
        <v>321</v>
      </c>
      <c r="J135" s="59">
        <v>43556</v>
      </c>
      <c r="K135" s="39">
        <f t="shared" si="46"/>
        <v>43561</v>
      </c>
      <c r="L135" s="39">
        <f t="shared" si="55"/>
        <v>43591</v>
      </c>
      <c r="M135" s="39">
        <f t="shared" si="56"/>
        <v>43612</v>
      </c>
      <c r="N135" s="39">
        <f t="shared" si="49"/>
        <v>43619</v>
      </c>
      <c r="O135" s="39">
        <f t="shared" si="57"/>
        <v>43624</v>
      </c>
      <c r="P135" s="39">
        <f t="shared" si="58"/>
        <v>43631</v>
      </c>
      <c r="Q135" s="39">
        <f t="shared" si="58"/>
        <v>43638</v>
      </c>
      <c r="R135" s="39">
        <f t="shared" si="58"/>
        <v>43645</v>
      </c>
      <c r="S135" s="39">
        <f t="shared" si="54"/>
        <v>43652</v>
      </c>
      <c r="U135" s="45"/>
    </row>
    <row r="136" spans="1:21" ht="57" x14ac:dyDescent="0.25">
      <c r="A136" s="45"/>
      <c r="B136" s="2"/>
      <c r="C136" s="41" t="s">
        <v>818</v>
      </c>
      <c r="D136" s="42" t="s">
        <v>819</v>
      </c>
      <c r="E136" s="42" t="s">
        <v>3</v>
      </c>
      <c r="F136" s="42" t="s">
        <v>67</v>
      </c>
      <c r="G136" s="42" t="s">
        <v>54</v>
      </c>
      <c r="H136" s="174">
        <v>20808</v>
      </c>
      <c r="I136" s="42" t="s">
        <v>321</v>
      </c>
      <c r="J136" s="59">
        <v>43556</v>
      </c>
      <c r="K136" s="39">
        <f t="shared" si="46"/>
        <v>43561</v>
      </c>
      <c r="L136" s="39">
        <f t="shared" si="55"/>
        <v>43591</v>
      </c>
      <c r="M136" s="39">
        <f t="shared" si="56"/>
        <v>43612</v>
      </c>
      <c r="N136" s="39">
        <f t="shared" si="49"/>
        <v>43619</v>
      </c>
      <c r="O136" s="39">
        <f t="shared" si="57"/>
        <v>43624</v>
      </c>
      <c r="P136" s="39">
        <f t="shared" si="58"/>
        <v>43631</v>
      </c>
      <c r="Q136" s="39">
        <f t="shared" si="58"/>
        <v>43638</v>
      </c>
      <c r="R136" s="39">
        <f t="shared" si="58"/>
        <v>43645</v>
      </c>
      <c r="S136" s="39">
        <f t="shared" si="54"/>
        <v>43652</v>
      </c>
      <c r="U136" s="45"/>
    </row>
    <row r="137" spans="1:21" ht="57" x14ac:dyDescent="0.25">
      <c r="A137" s="45"/>
      <c r="B137" s="2"/>
      <c r="C137" s="41" t="s">
        <v>820</v>
      </c>
      <c r="D137" s="42" t="s">
        <v>821</v>
      </c>
      <c r="E137" s="42" t="s">
        <v>3</v>
      </c>
      <c r="F137" s="42" t="s">
        <v>67</v>
      </c>
      <c r="G137" s="42" t="s">
        <v>54</v>
      </c>
      <c r="H137" s="174">
        <v>20808</v>
      </c>
      <c r="I137" s="42" t="s">
        <v>321</v>
      </c>
      <c r="J137" s="59">
        <v>43466</v>
      </c>
      <c r="K137" s="39">
        <f t="shared" si="46"/>
        <v>43471</v>
      </c>
      <c r="L137" s="39">
        <f t="shared" si="55"/>
        <v>43501</v>
      </c>
      <c r="M137" s="39">
        <f t="shared" si="56"/>
        <v>43522</v>
      </c>
      <c r="N137" s="39">
        <f t="shared" si="49"/>
        <v>43529</v>
      </c>
      <c r="O137" s="39">
        <f t="shared" si="57"/>
        <v>43534</v>
      </c>
      <c r="P137" s="39">
        <f t="shared" si="58"/>
        <v>43541</v>
      </c>
      <c r="Q137" s="39">
        <f t="shared" si="58"/>
        <v>43548</v>
      </c>
      <c r="R137" s="39">
        <f t="shared" si="58"/>
        <v>43555</v>
      </c>
      <c r="S137" s="39">
        <f t="shared" si="54"/>
        <v>43562</v>
      </c>
      <c r="U137" s="45"/>
    </row>
    <row r="138" spans="1:21" ht="28.5" x14ac:dyDescent="0.25">
      <c r="A138" s="45"/>
      <c r="B138" s="2"/>
      <c r="C138" s="41" t="s">
        <v>822</v>
      </c>
      <c r="D138" s="42" t="s">
        <v>823</v>
      </c>
      <c r="E138" s="42" t="s">
        <v>3</v>
      </c>
      <c r="F138" s="42" t="s">
        <v>67</v>
      </c>
      <c r="G138" s="42" t="s">
        <v>54</v>
      </c>
      <c r="H138" s="174">
        <v>7200</v>
      </c>
      <c r="I138" s="42" t="s">
        <v>524</v>
      </c>
      <c r="J138" s="59">
        <v>43497</v>
      </c>
      <c r="K138" s="39">
        <f t="shared" si="46"/>
        <v>43502</v>
      </c>
      <c r="L138" s="39">
        <f t="shared" si="55"/>
        <v>43532</v>
      </c>
      <c r="M138" s="39">
        <f t="shared" si="56"/>
        <v>43553</v>
      </c>
      <c r="N138" s="39">
        <f t="shared" si="49"/>
        <v>43560</v>
      </c>
      <c r="O138" s="39">
        <f t="shared" si="57"/>
        <v>43565</v>
      </c>
      <c r="P138" s="39">
        <f t="shared" si="58"/>
        <v>43572</v>
      </c>
      <c r="Q138" s="39">
        <f t="shared" si="58"/>
        <v>43579</v>
      </c>
      <c r="R138" s="39">
        <f t="shared" si="58"/>
        <v>43586</v>
      </c>
      <c r="S138" s="39">
        <f t="shared" si="54"/>
        <v>43593</v>
      </c>
      <c r="U138" s="45"/>
    </row>
    <row r="139" spans="1:21" ht="32.25" customHeight="1" x14ac:dyDescent="0.25">
      <c r="A139" s="45"/>
      <c r="B139" s="2"/>
      <c r="C139" s="41" t="s">
        <v>824</v>
      </c>
      <c r="D139" s="42" t="s">
        <v>825</v>
      </c>
      <c r="E139" s="42" t="s">
        <v>3</v>
      </c>
      <c r="F139" s="42" t="s">
        <v>67</v>
      </c>
      <c r="G139" s="42" t="s">
        <v>54</v>
      </c>
      <c r="H139" s="174">
        <v>3744</v>
      </c>
      <c r="I139" s="42" t="s">
        <v>524</v>
      </c>
      <c r="J139" s="59">
        <v>43466</v>
      </c>
      <c r="K139" s="39">
        <f t="shared" si="46"/>
        <v>43471</v>
      </c>
      <c r="L139" s="39">
        <f t="shared" si="55"/>
        <v>43501</v>
      </c>
      <c r="M139" s="39">
        <f t="shared" si="56"/>
        <v>43522</v>
      </c>
      <c r="N139" s="39">
        <f t="shared" si="49"/>
        <v>43529</v>
      </c>
      <c r="O139" s="39">
        <f t="shared" si="57"/>
        <v>43534</v>
      </c>
      <c r="P139" s="39">
        <f t="shared" si="58"/>
        <v>43541</v>
      </c>
      <c r="Q139" s="39">
        <f t="shared" si="58"/>
        <v>43548</v>
      </c>
      <c r="R139" s="39">
        <f t="shared" si="58"/>
        <v>43555</v>
      </c>
      <c r="S139" s="39">
        <f t="shared" si="54"/>
        <v>43562</v>
      </c>
      <c r="U139" s="45"/>
    </row>
    <row r="140" spans="1:21" ht="39.75" customHeight="1" x14ac:dyDescent="0.25">
      <c r="A140" s="45"/>
      <c r="B140" s="2"/>
      <c r="C140" s="41" t="s">
        <v>826</v>
      </c>
      <c r="D140" s="42" t="s">
        <v>827</v>
      </c>
      <c r="E140" s="42" t="s">
        <v>3</v>
      </c>
      <c r="F140" s="42" t="s">
        <v>67</v>
      </c>
      <c r="G140" s="42" t="s">
        <v>54</v>
      </c>
      <c r="H140" s="174">
        <v>5616</v>
      </c>
      <c r="I140" s="42" t="s">
        <v>524</v>
      </c>
      <c r="J140" s="59">
        <v>43556</v>
      </c>
      <c r="K140" s="39">
        <f t="shared" si="46"/>
        <v>43561</v>
      </c>
      <c r="L140" s="39">
        <f t="shared" si="55"/>
        <v>43591</v>
      </c>
      <c r="M140" s="39">
        <f t="shared" si="56"/>
        <v>43612</v>
      </c>
      <c r="N140" s="39">
        <f t="shared" si="49"/>
        <v>43619</v>
      </c>
      <c r="O140" s="39">
        <f t="shared" si="57"/>
        <v>43624</v>
      </c>
      <c r="P140" s="39">
        <f t="shared" si="58"/>
        <v>43631</v>
      </c>
      <c r="Q140" s="39">
        <f t="shared" si="58"/>
        <v>43638</v>
      </c>
      <c r="R140" s="39">
        <f t="shared" si="58"/>
        <v>43645</v>
      </c>
      <c r="S140" s="39">
        <f t="shared" si="54"/>
        <v>43652</v>
      </c>
      <c r="U140" s="45"/>
    </row>
    <row r="141" spans="1:21" ht="35.25" customHeight="1" x14ac:dyDescent="0.25">
      <c r="A141" s="45"/>
      <c r="B141" s="2"/>
      <c r="C141" s="41" t="s">
        <v>828</v>
      </c>
      <c r="D141" s="42" t="s">
        <v>829</v>
      </c>
      <c r="E141" s="42" t="s">
        <v>3</v>
      </c>
      <c r="F141" s="42" t="s">
        <v>67</v>
      </c>
      <c r="G141" s="42" t="s">
        <v>54</v>
      </c>
      <c r="H141" s="174">
        <v>936</v>
      </c>
      <c r="I141" s="42" t="s">
        <v>321</v>
      </c>
      <c r="J141" s="59">
        <v>43556</v>
      </c>
      <c r="K141" s="39">
        <f t="shared" si="46"/>
        <v>43561</v>
      </c>
      <c r="L141" s="39">
        <f t="shared" si="55"/>
        <v>43591</v>
      </c>
      <c r="M141" s="39">
        <f t="shared" si="56"/>
        <v>43612</v>
      </c>
      <c r="N141" s="39">
        <f t="shared" si="49"/>
        <v>43619</v>
      </c>
      <c r="O141" s="39">
        <f t="shared" si="57"/>
        <v>43624</v>
      </c>
      <c r="P141" s="39">
        <f t="shared" si="58"/>
        <v>43631</v>
      </c>
      <c r="Q141" s="39">
        <f t="shared" si="58"/>
        <v>43638</v>
      </c>
      <c r="R141" s="39">
        <f t="shared" si="58"/>
        <v>43645</v>
      </c>
      <c r="S141" s="39">
        <f t="shared" si="54"/>
        <v>43652</v>
      </c>
      <c r="U141" s="45"/>
    </row>
    <row r="142" spans="1:21" ht="24" customHeight="1" x14ac:dyDescent="0.25">
      <c r="A142" s="45"/>
      <c r="B142" s="2"/>
      <c r="C142" s="41" t="s">
        <v>830</v>
      </c>
      <c r="D142" s="42" t="s">
        <v>831</v>
      </c>
      <c r="E142" s="42" t="s">
        <v>3</v>
      </c>
      <c r="F142" s="42" t="s">
        <v>67</v>
      </c>
      <c r="G142" s="42" t="s">
        <v>54</v>
      </c>
      <c r="H142" s="174">
        <v>3744</v>
      </c>
      <c r="I142" s="42" t="s">
        <v>321</v>
      </c>
      <c r="J142" s="59">
        <v>43556</v>
      </c>
      <c r="K142" s="39">
        <f t="shared" si="46"/>
        <v>43561</v>
      </c>
      <c r="L142" s="39">
        <f t="shared" si="55"/>
        <v>43591</v>
      </c>
      <c r="M142" s="39">
        <f t="shared" si="56"/>
        <v>43612</v>
      </c>
      <c r="N142" s="39">
        <f t="shared" si="49"/>
        <v>43619</v>
      </c>
      <c r="O142" s="39">
        <f t="shared" si="57"/>
        <v>43624</v>
      </c>
      <c r="P142" s="39">
        <f t="shared" si="58"/>
        <v>43631</v>
      </c>
      <c r="Q142" s="39">
        <f t="shared" si="58"/>
        <v>43638</v>
      </c>
      <c r="R142" s="39">
        <f t="shared" si="58"/>
        <v>43645</v>
      </c>
      <c r="S142" s="39">
        <f t="shared" si="54"/>
        <v>43652</v>
      </c>
      <c r="U142" s="45"/>
    </row>
    <row r="143" spans="1:21" ht="21" customHeight="1" x14ac:dyDescent="0.25">
      <c r="A143" s="45"/>
      <c r="B143" s="2"/>
      <c r="C143" s="41" t="s">
        <v>832</v>
      </c>
      <c r="D143" s="42" t="s">
        <v>833</v>
      </c>
      <c r="E143" s="42" t="s">
        <v>3</v>
      </c>
      <c r="F143" s="42" t="s">
        <v>67</v>
      </c>
      <c r="G143" s="42" t="s">
        <v>54</v>
      </c>
      <c r="H143" s="174">
        <v>1872</v>
      </c>
      <c r="I143" s="42" t="s">
        <v>321</v>
      </c>
      <c r="J143" s="59">
        <v>43466</v>
      </c>
      <c r="K143" s="39">
        <f t="shared" si="46"/>
        <v>43471</v>
      </c>
      <c r="L143" s="39">
        <f t="shared" si="55"/>
        <v>43501</v>
      </c>
      <c r="M143" s="39">
        <f t="shared" si="56"/>
        <v>43522</v>
      </c>
      <c r="N143" s="39">
        <f t="shared" si="49"/>
        <v>43529</v>
      </c>
      <c r="O143" s="39">
        <f t="shared" si="57"/>
        <v>43534</v>
      </c>
      <c r="P143" s="39">
        <f t="shared" si="58"/>
        <v>43541</v>
      </c>
      <c r="Q143" s="39">
        <f t="shared" si="58"/>
        <v>43548</v>
      </c>
      <c r="R143" s="39">
        <f t="shared" si="58"/>
        <v>43555</v>
      </c>
      <c r="S143" s="39">
        <f t="shared" si="54"/>
        <v>43562</v>
      </c>
      <c r="U143" s="45"/>
    </row>
    <row r="144" spans="1:21" ht="42.75" x14ac:dyDescent="0.25">
      <c r="A144" s="45"/>
      <c r="B144" s="2"/>
      <c r="C144" s="41" t="s">
        <v>834</v>
      </c>
      <c r="D144" s="42" t="s">
        <v>835</v>
      </c>
      <c r="E144" s="42" t="s">
        <v>3</v>
      </c>
      <c r="F144" s="42" t="s">
        <v>67</v>
      </c>
      <c r="G144" s="42" t="s">
        <v>54</v>
      </c>
      <c r="H144" s="174">
        <v>936</v>
      </c>
      <c r="I144" s="42" t="s">
        <v>321</v>
      </c>
      <c r="J144" s="59">
        <v>43466</v>
      </c>
      <c r="K144" s="39">
        <f t="shared" si="46"/>
        <v>43471</v>
      </c>
      <c r="L144" s="39">
        <f t="shared" si="55"/>
        <v>43501</v>
      </c>
      <c r="M144" s="39">
        <f t="shared" si="56"/>
        <v>43522</v>
      </c>
      <c r="N144" s="39">
        <f t="shared" si="49"/>
        <v>43529</v>
      </c>
      <c r="O144" s="39">
        <f t="shared" si="57"/>
        <v>43534</v>
      </c>
      <c r="P144" s="39">
        <f t="shared" si="58"/>
        <v>43541</v>
      </c>
      <c r="Q144" s="39">
        <f t="shared" si="58"/>
        <v>43548</v>
      </c>
      <c r="R144" s="39">
        <f t="shared" si="58"/>
        <v>43555</v>
      </c>
      <c r="S144" s="39">
        <f t="shared" si="54"/>
        <v>43562</v>
      </c>
      <c r="U144" s="45"/>
    </row>
    <row r="145" spans="1:21" ht="42.75" x14ac:dyDescent="0.25">
      <c r="A145" s="45"/>
      <c r="B145" s="2"/>
      <c r="C145" s="41" t="s">
        <v>836</v>
      </c>
      <c r="D145" s="42" t="s">
        <v>837</v>
      </c>
      <c r="E145" s="42" t="s">
        <v>3</v>
      </c>
      <c r="F145" s="42" t="s">
        <v>67</v>
      </c>
      <c r="G145" s="42" t="s">
        <v>54</v>
      </c>
      <c r="H145" s="174">
        <v>9000</v>
      </c>
      <c r="I145" s="42" t="s">
        <v>524</v>
      </c>
      <c r="J145" s="59">
        <v>43466</v>
      </c>
      <c r="K145" s="39">
        <f t="shared" si="46"/>
        <v>43471</v>
      </c>
      <c r="L145" s="39">
        <f t="shared" si="55"/>
        <v>43501</v>
      </c>
      <c r="M145" s="39">
        <f t="shared" si="56"/>
        <v>43522</v>
      </c>
      <c r="N145" s="39">
        <f t="shared" si="49"/>
        <v>43529</v>
      </c>
      <c r="O145" s="39">
        <f t="shared" si="57"/>
        <v>43534</v>
      </c>
      <c r="P145" s="39">
        <f t="shared" si="58"/>
        <v>43541</v>
      </c>
      <c r="Q145" s="39">
        <f t="shared" si="58"/>
        <v>43548</v>
      </c>
      <c r="R145" s="39">
        <f t="shared" si="58"/>
        <v>43555</v>
      </c>
      <c r="S145" s="39">
        <f t="shared" si="54"/>
        <v>43562</v>
      </c>
      <c r="U145" s="45"/>
    </row>
    <row r="146" spans="1:21" ht="57" x14ac:dyDescent="0.25">
      <c r="A146" s="45"/>
      <c r="B146" s="2"/>
      <c r="C146" s="41" t="s">
        <v>838</v>
      </c>
      <c r="D146" s="42" t="s">
        <v>839</v>
      </c>
      <c r="E146" s="42" t="s">
        <v>3</v>
      </c>
      <c r="F146" s="42" t="s">
        <v>67</v>
      </c>
      <c r="G146" s="42" t="s">
        <v>54</v>
      </c>
      <c r="H146" s="174">
        <v>1500</v>
      </c>
      <c r="I146" s="42" t="s">
        <v>321</v>
      </c>
      <c r="J146" s="59">
        <v>43466</v>
      </c>
      <c r="K146" s="39">
        <f t="shared" si="46"/>
        <v>43471</v>
      </c>
      <c r="L146" s="39">
        <f t="shared" si="55"/>
        <v>43501</v>
      </c>
      <c r="M146" s="39">
        <f t="shared" si="56"/>
        <v>43522</v>
      </c>
      <c r="N146" s="39">
        <f t="shared" si="49"/>
        <v>43529</v>
      </c>
      <c r="O146" s="39">
        <f t="shared" si="57"/>
        <v>43534</v>
      </c>
      <c r="P146" s="39">
        <f t="shared" si="58"/>
        <v>43541</v>
      </c>
      <c r="Q146" s="39">
        <f t="shared" si="58"/>
        <v>43548</v>
      </c>
      <c r="R146" s="39">
        <f t="shared" si="58"/>
        <v>43555</v>
      </c>
      <c r="S146" s="39">
        <f t="shared" si="54"/>
        <v>43562</v>
      </c>
      <c r="U146" s="45"/>
    </row>
    <row r="147" spans="1:21" ht="28.5" x14ac:dyDescent="0.25">
      <c r="A147" s="45"/>
      <c r="B147" s="2"/>
      <c r="C147" s="41" t="s">
        <v>840</v>
      </c>
      <c r="D147" s="42" t="s">
        <v>841</v>
      </c>
      <c r="E147" s="42" t="s">
        <v>3</v>
      </c>
      <c r="F147" s="42" t="s">
        <v>535</v>
      </c>
      <c r="G147" s="42" t="s">
        <v>53</v>
      </c>
      <c r="H147" s="174">
        <v>210000</v>
      </c>
      <c r="I147" s="42" t="s">
        <v>321</v>
      </c>
      <c r="J147" s="59">
        <v>43466</v>
      </c>
      <c r="K147" s="39">
        <f t="shared" si="46"/>
        <v>43471</v>
      </c>
      <c r="L147" s="39">
        <f t="shared" si="55"/>
        <v>43501</v>
      </c>
      <c r="M147" s="39">
        <f t="shared" si="56"/>
        <v>43522</v>
      </c>
      <c r="N147" s="39">
        <f t="shared" si="49"/>
        <v>43529</v>
      </c>
      <c r="O147" s="39">
        <f t="shared" si="57"/>
        <v>43534</v>
      </c>
      <c r="P147" s="39">
        <f t="shared" si="58"/>
        <v>43541</v>
      </c>
      <c r="Q147" s="39">
        <f t="shared" si="58"/>
        <v>43548</v>
      </c>
      <c r="R147" s="39">
        <f t="shared" si="58"/>
        <v>43555</v>
      </c>
      <c r="S147" s="39">
        <f t="shared" si="54"/>
        <v>43562</v>
      </c>
      <c r="U147" s="45"/>
    </row>
    <row r="148" spans="1:21" ht="21" customHeight="1" x14ac:dyDescent="0.25">
      <c r="A148" s="45"/>
      <c r="B148" s="2"/>
      <c r="C148" s="41" t="s">
        <v>842</v>
      </c>
      <c r="D148" s="42" t="s">
        <v>843</v>
      </c>
      <c r="E148" s="42" t="s">
        <v>3</v>
      </c>
      <c r="F148" s="42" t="s">
        <v>67</v>
      </c>
      <c r="G148" s="42" t="s">
        <v>54</v>
      </c>
      <c r="H148" s="174">
        <v>5616</v>
      </c>
      <c r="I148" s="42" t="s">
        <v>321</v>
      </c>
      <c r="J148" s="59">
        <v>43466</v>
      </c>
      <c r="K148" s="39">
        <f t="shared" si="46"/>
        <v>43471</v>
      </c>
      <c r="L148" s="39">
        <f t="shared" si="55"/>
        <v>43501</v>
      </c>
      <c r="M148" s="39">
        <f t="shared" si="56"/>
        <v>43522</v>
      </c>
      <c r="N148" s="39">
        <f t="shared" si="49"/>
        <v>43529</v>
      </c>
      <c r="O148" s="39">
        <f t="shared" si="57"/>
        <v>43534</v>
      </c>
      <c r="P148" s="39">
        <f t="shared" si="58"/>
        <v>43541</v>
      </c>
      <c r="Q148" s="39">
        <f t="shared" si="58"/>
        <v>43548</v>
      </c>
      <c r="R148" s="39">
        <f t="shared" si="58"/>
        <v>43555</v>
      </c>
      <c r="S148" s="39">
        <f t="shared" si="54"/>
        <v>43562</v>
      </c>
      <c r="U148" s="45"/>
    </row>
    <row r="149" spans="1:21" ht="21.75" customHeight="1" x14ac:dyDescent="0.25">
      <c r="A149" s="45"/>
      <c r="B149" s="2"/>
      <c r="C149" s="41" t="s">
        <v>844</v>
      </c>
      <c r="D149" s="42" t="s">
        <v>845</v>
      </c>
      <c r="E149" s="42" t="s">
        <v>3</v>
      </c>
      <c r="F149" s="42" t="s">
        <v>67</v>
      </c>
      <c r="G149" s="42" t="s">
        <v>54</v>
      </c>
      <c r="H149" s="174">
        <v>18000</v>
      </c>
      <c r="I149" s="42" t="s">
        <v>321</v>
      </c>
      <c r="J149" s="59">
        <v>43466</v>
      </c>
      <c r="K149" s="39">
        <f t="shared" si="46"/>
        <v>43471</v>
      </c>
      <c r="L149" s="39">
        <f t="shared" si="55"/>
        <v>43501</v>
      </c>
      <c r="M149" s="39">
        <f t="shared" si="56"/>
        <v>43522</v>
      </c>
      <c r="N149" s="39">
        <f t="shared" si="49"/>
        <v>43529</v>
      </c>
      <c r="O149" s="39">
        <f t="shared" si="57"/>
        <v>43534</v>
      </c>
      <c r="P149" s="39">
        <f t="shared" si="58"/>
        <v>43541</v>
      </c>
      <c r="Q149" s="39">
        <f t="shared" si="58"/>
        <v>43548</v>
      </c>
      <c r="R149" s="39">
        <f t="shared" si="58"/>
        <v>43555</v>
      </c>
      <c r="S149" s="39">
        <f t="shared" si="54"/>
        <v>43562</v>
      </c>
      <c r="U149" s="45"/>
    </row>
    <row r="150" spans="1:21" ht="24.75" customHeight="1" x14ac:dyDescent="0.25">
      <c r="A150" s="45"/>
      <c r="B150" s="2"/>
      <c r="C150" s="41" t="s">
        <v>846</v>
      </c>
      <c r="D150" s="42" t="s">
        <v>847</v>
      </c>
      <c r="E150" s="42" t="s">
        <v>3</v>
      </c>
      <c r="F150" s="42" t="s">
        <v>67</v>
      </c>
      <c r="G150" s="42" t="s">
        <v>54</v>
      </c>
      <c r="H150" s="174">
        <v>9000</v>
      </c>
      <c r="I150" s="42" t="s">
        <v>321</v>
      </c>
      <c r="J150" s="59">
        <v>43556</v>
      </c>
      <c r="K150" s="39">
        <f t="shared" si="46"/>
        <v>43561</v>
      </c>
      <c r="L150" s="39">
        <f t="shared" si="55"/>
        <v>43591</v>
      </c>
      <c r="M150" s="39">
        <f t="shared" si="56"/>
        <v>43612</v>
      </c>
      <c r="N150" s="39">
        <f t="shared" si="49"/>
        <v>43619</v>
      </c>
      <c r="O150" s="39">
        <f t="shared" si="57"/>
        <v>43624</v>
      </c>
      <c r="P150" s="39">
        <f t="shared" si="58"/>
        <v>43631</v>
      </c>
      <c r="Q150" s="39">
        <f t="shared" si="58"/>
        <v>43638</v>
      </c>
      <c r="R150" s="39">
        <f t="shared" si="58"/>
        <v>43645</v>
      </c>
      <c r="S150" s="39">
        <f t="shared" si="54"/>
        <v>43652</v>
      </c>
      <c r="U150" s="45"/>
    </row>
    <row r="151" spans="1:21" ht="22.5" customHeight="1" x14ac:dyDescent="0.25">
      <c r="A151" s="45"/>
      <c r="B151" s="2"/>
      <c r="C151" s="41" t="s">
        <v>848</v>
      </c>
      <c r="D151" s="42" t="s">
        <v>849</v>
      </c>
      <c r="E151" s="42" t="s">
        <v>3</v>
      </c>
      <c r="F151" s="42" t="s">
        <v>67</v>
      </c>
      <c r="G151" s="42" t="s">
        <v>54</v>
      </c>
      <c r="H151" s="174">
        <v>7200</v>
      </c>
      <c r="I151" s="42" t="s">
        <v>321</v>
      </c>
      <c r="J151" s="59">
        <v>43466</v>
      </c>
      <c r="K151" s="39">
        <f t="shared" si="46"/>
        <v>43471</v>
      </c>
      <c r="L151" s="39">
        <f t="shared" si="55"/>
        <v>43501</v>
      </c>
      <c r="M151" s="39">
        <f t="shared" si="56"/>
        <v>43522</v>
      </c>
      <c r="N151" s="39">
        <f t="shared" si="49"/>
        <v>43529</v>
      </c>
      <c r="O151" s="39">
        <f t="shared" si="57"/>
        <v>43534</v>
      </c>
      <c r="P151" s="39">
        <f t="shared" si="58"/>
        <v>43541</v>
      </c>
      <c r="Q151" s="39">
        <f t="shared" si="58"/>
        <v>43548</v>
      </c>
      <c r="R151" s="39">
        <f t="shared" si="58"/>
        <v>43555</v>
      </c>
      <c r="S151" s="39">
        <f t="shared" si="54"/>
        <v>43562</v>
      </c>
      <c r="U151" s="45"/>
    </row>
    <row r="152" spans="1:21" ht="26.25" customHeight="1" x14ac:dyDescent="0.25">
      <c r="A152" s="45"/>
      <c r="B152" s="2"/>
      <c r="C152" s="41" t="s">
        <v>850</v>
      </c>
      <c r="D152" s="42" t="s">
        <v>851</v>
      </c>
      <c r="E152" s="42" t="s">
        <v>3</v>
      </c>
      <c r="F152" s="42" t="s">
        <v>67</v>
      </c>
      <c r="G152" s="42" t="s">
        <v>54</v>
      </c>
      <c r="H152" s="174">
        <v>9600</v>
      </c>
      <c r="I152" s="42" t="s">
        <v>321</v>
      </c>
      <c r="J152" s="59">
        <v>43466</v>
      </c>
      <c r="K152" s="39">
        <f t="shared" si="46"/>
        <v>43471</v>
      </c>
      <c r="L152" s="39">
        <f t="shared" si="55"/>
        <v>43501</v>
      </c>
      <c r="M152" s="39">
        <f t="shared" si="56"/>
        <v>43522</v>
      </c>
      <c r="N152" s="39">
        <f t="shared" si="49"/>
        <v>43529</v>
      </c>
      <c r="O152" s="39">
        <f t="shared" si="57"/>
        <v>43534</v>
      </c>
      <c r="P152" s="39">
        <f t="shared" si="58"/>
        <v>43541</v>
      </c>
      <c r="Q152" s="39">
        <f t="shared" si="58"/>
        <v>43548</v>
      </c>
      <c r="R152" s="39">
        <f t="shared" si="58"/>
        <v>43555</v>
      </c>
      <c r="S152" s="39">
        <f t="shared" si="54"/>
        <v>43562</v>
      </c>
      <c r="U152" s="45"/>
    </row>
    <row r="153" spans="1:21" ht="42.75" x14ac:dyDescent="0.25">
      <c r="A153" s="45"/>
      <c r="B153" s="2"/>
      <c r="C153" s="41" t="s">
        <v>852</v>
      </c>
      <c r="D153" s="42" t="s">
        <v>853</v>
      </c>
      <c r="E153" s="42" t="s">
        <v>3</v>
      </c>
      <c r="F153" s="42" t="s">
        <v>67</v>
      </c>
      <c r="G153" s="42" t="s">
        <v>54</v>
      </c>
      <c r="H153" s="174">
        <v>2808</v>
      </c>
      <c r="I153" s="42" t="s">
        <v>321</v>
      </c>
      <c r="J153" s="59">
        <v>43556</v>
      </c>
      <c r="K153" s="39">
        <f t="shared" si="46"/>
        <v>43561</v>
      </c>
      <c r="L153" s="39">
        <f t="shared" si="55"/>
        <v>43591</v>
      </c>
      <c r="M153" s="39">
        <f t="shared" si="56"/>
        <v>43612</v>
      </c>
      <c r="N153" s="39">
        <f t="shared" si="49"/>
        <v>43619</v>
      </c>
      <c r="O153" s="39">
        <f t="shared" si="57"/>
        <v>43624</v>
      </c>
      <c r="P153" s="39">
        <f t="shared" si="58"/>
        <v>43631</v>
      </c>
      <c r="Q153" s="39">
        <f t="shared" si="58"/>
        <v>43638</v>
      </c>
      <c r="R153" s="39">
        <f t="shared" si="58"/>
        <v>43645</v>
      </c>
      <c r="S153" s="39">
        <f t="shared" si="54"/>
        <v>43652</v>
      </c>
      <c r="U153" s="45"/>
    </row>
    <row r="154" spans="1:21" ht="42.75" x14ac:dyDescent="0.25">
      <c r="A154" s="45"/>
      <c r="B154" s="2"/>
      <c r="C154" s="41" t="s">
        <v>854</v>
      </c>
      <c r="D154" s="42" t="s">
        <v>855</v>
      </c>
      <c r="E154" s="42" t="s">
        <v>3</v>
      </c>
      <c r="F154" s="42" t="s">
        <v>67</v>
      </c>
      <c r="G154" s="42" t="s">
        <v>54</v>
      </c>
      <c r="H154" s="174">
        <v>9360</v>
      </c>
      <c r="I154" s="42" t="s">
        <v>321</v>
      </c>
      <c r="J154" s="59">
        <v>43556</v>
      </c>
      <c r="K154" s="39">
        <f t="shared" si="46"/>
        <v>43561</v>
      </c>
      <c r="L154" s="39">
        <f t="shared" si="55"/>
        <v>43591</v>
      </c>
      <c r="M154" s="39">
        <f t="shared" si="56"/>
        <v>43612</v>
      </c>
      <c r="N154" s="39">
        <f t="shared" si="49"/>
        <v>43619</v>
      </c>
      <c r="O154" s="39">
        <f t="shared" si="57"/>
        <v>43624</v>
      </c>
      <c r="P154" s="39">
        <f t="shared" si="58"/>
        <v>43631</v>
      </c>
      <c r="Q154" s="39">
        <f t="shared" si="58"/>
        <v>43638</v>
      </c>
      <c r="R154" s="39">
        <f t="shared" si="58"/>
        <v>43645</v>
      </c>
      <c r="S154" s="39">
        <f t="shared" si="54"/>
        <v>43652</v>
      </c>
      <c r="U154" s="45"/>
    </row>
    <row r="155" spans="1:21" ht="28.5" x14ac:dyDescent="0.25">
      <c r="A155" s="45"/>
      <c r="B155" s="2"/>
      <c r="C155" s="41" t="s">
        <v>856</v>
      </c>
      <c r="D155" s="42" t="s">
        <v>857</v>
      </c>
      <c r="E155" s="42" t="s">
        <v>3</v>
      </c>
      <c r="F155" s="42" t="s">
        <v>67</v>
      </c>
      <c r="G155" s="42" t="s">
        <v>54</v>
      </c>
      <c r="H155" s="174">
        <v>3744</v>
      </c>
      <c r="I155" s="42" t="s">
        <v>321</v>
      </c>
      <c r="J155" s="59">
        <v>43556</v>
      </c>
      <c r="K155" s="39">
        <f t="shared" si="46"/>
        <v>43561</v>
      </c>
      <c r="L155" s="39">
        <f t="shared" si="55"/>
        <v>43591</v>
      </c>
      <c r="M155" s="39">
        <f t="shared" si="56"/>
        <v>43612</v>
      </c>
      <c r="N155" s="39">
        <f t="shared" si="49"/>
        <v>43619</v>
      </c>
      <c r="O155" s="39">
        <f t="shared" si="57"/>
        <v>43624</v>
      </c>
      <c r="P155" s="39">
        <f t="shared" si="58"/>
        <v>43631</v>
      </c>
      <c r="Q155" s="39">
        <f t="shared" si="58"/>
        <v>43638</v>
      </c>
      <c r="R155" s="39">
        <f t="shared" si="58"/>
        <v>43645</v>
      </c>
      <c r="S155" s="39">
        <f t="shared" si="54"/>
        <v>43652</v>
      </c>
      <c r="U155" s="45"/>
    </row>
    <row r="156" spans="1:21" ht="28.5" x14ac:dyDescent="0.25">
      <c r="A156" s="45"/>
      <c r="B156" s="2"/>
      <c r="C156" s="41" t="s">
        <v>858</v>
      </c>
      <c r="D156" s="42" t="s">
        <v>859</v>
      </c>
      <c r="E156" s="42" t="s">
        <v>3</v>
      </c>
      <c r="F156" s="42" t="s">
        <v>67</v>
      </c>
      <c r="G156" s="42" t="s">
        <v>54</v>
      </c>
      <c r="H156" s="174">
        <v>3744</v>
      </c>
      <c r="I156" s="42" t="s">
        <v>321</v>
      </c>
      <c r="J156" s="59">
        <v>43556</v>
      </c>
      <c r="K156" s="39">
        <f t="shared" si="46"/>
        <v>43561</v>
      </c>
      <c r="L156" s="39">
        <f t="shared" si="55"/>
        <v>43591</v>
      </c>
      <c r="M156" s="39">
        <f t="shared" si="56"/>
        <v>43612</v>
      </c>
      <c r="N156" s="39">
        <f t="shared" si="49"/>
        <v>43619</v>
      </c>
      <c r="O156" s="39">
        <f t="shared" si="57"/>
        <v>43624</v>
      </c>
      <c r="P156" s="39">
        <f t="shared" si="58"/>
        <v>43631</v>
      </c>
      <c r="Q156" s="39">
        <f t="shared" si="58"/>
        <v>43638</v>
      </c>
      <c r="R156" s="39">
        <f t="shared" si="58"/>
        <v>43645</v>
      </c>
      <c r="S156" s="39">
        <f t="shared" si="54"/>
        <v>43652</v>
      </c>
      <c r="U156" s="45"/>
    </row>
    <row r="157" spans="1:21" ht="57" x14ac:dyDescent="0.25">
      <c r="A157" s="45"/>
      <c r="B157" s="2"/>
      <c r="C157" s="41" t="s">
        <v>860</v>
      </c>
      <c r="D157" s="42" t="s">
        <v>861</v>
      </c>
      <c r="E157" s="42" t="s">
        <v>3</v>
      </c>
      <c r="F157" s="42" t="s">
        <v>67</v>
      </c>
      <c r="G157" s="42" t="s">
        <v>54</v>
      </c>
      <c r="H157" s="174">
        <v>17208</v>
      </c>
      <c r="I157" s="42" t="s">
        <v>321</v>
      </c>
      <c r="J157" s="59">
        <v>43556</v>
      </c>
      <c r="K157" s="39">
        <f t="shared" si="46"/>
        <v>43561</v>
      </c>
      <c r="L157" s="39">
        <f t="shared" si="55"/>
        <v>43591</v>
      </c>
      <c r="M157" s="39">
        <f t="shared" si="56"/>
        <v>43612</v>
      </c>
      <c r="N157" s="39">
        <f t="shared" si="49"/>
        <v>43619</v>
      </c>
      <c r="O157" s="39">
        <f t="shared" si="57"/>
        <v>43624</v>
      </c>
      <c r="P157" s="39">
        <f t="shared" si="58"/>
        <v>43631</v>
      </c>
      <c r="Q157" s="39">
        <f t="shared" si="58"/>
        <v>43638</v>
      </c>
      <c r="R157" s="39">
        <f t="shared" si="58"/>
        <v>43645</v>
      </c>
      <c r="S157" s="39">
        <f t="shared" si="54"/>
        <v>43652</v>
      </c>
      <c r="U157" s="45"/>
    </row>
    <row r="158" spans="1:21" ht="57" x14ac:dyDescent="0.25">
      <c r="A158" s="45"/>
      <c r="B158" s="2"/>
      <c r="C158" s="41" t="s">
        <v>862</v>
      </c>
      <c r="D158" s="42" t="s">
        <v>863</v>
      </c>
      <c r="E158" s="42" t="s">
        <v>3</v>
      </c>
      <c r="F158" s="42" t="s">
        <v>67</v>
      </c>
      <c r="G158" s="42" t="s">
        <v>54</v>
      </c>
      <c r="H158" s="174">
        <v>6000</v>
      </c>
      <c r="I158" s="42" t="s">
        <v>321</v>
      </c>
      <c r="J158" s="59">
        <v>43556</v>
      </c>
      <c r="K158" s="39">
        <f t="shared" si="46"/>
        <v>43561</v>
      </c>
      <c r="L158" s="39">
        <f t="shared" si="55"/>
        <v>43591</v>
      </c>
      <c r="M158" s="39">
        <f t="shared" si="56"/>
        <v>43612</v>
      </c>
      <c r="N158" s="39">
        <f t="shared" si="49"/>
        <v>43619</v>
      </c>
      <c r="O158" s="39">
        <f t="shared" si="57"/>
        <v>43624</v>
      </c>
      <c r="P158" s="39">
        <f t="shared" si="58"/>
        <v>43631</v>
      </c>
      <c r="Q158" s="39">
        <f t="shared" si="58"/>
        <v>43638</v>
      </c>
      <c r="R158" s="39">
        <f t="shared" si="58"/>
        <v>43645</v>
      </c>
      <c r="S158" s="39">
        <f t="shared" si="54"/>
        <v>43652</v>
      </c>
      <c r="U158" s="45"/>
    </row>
    <row r="159" spans="1:21" ht="42.75" x14ac:dyDescent="0.25">
      <c r="A159" s="45"/>
      <c r="B159" s="2"/>
      <c r="C159" s="41" t="s">
        <v>864</v>
      </c>
      <c r="D159" s="42" t="s">
        <v>865</v>
      </c>
      <c r="E159" s="42" t="s">
        <v>3</v>
      </c>
      <c r="F159" s="42" t="s">
        <v>67</v>
      </c>
      <c r="G159" s="42" t="s">
        <v>54</v>
      </c>
      <c r="H159" s="174">
        <v>3000</v>
      </c>
      <c r="I159" s="42" t="s">
        <v>321</v>
      </c>
      <c r="J159" s="59">
        <v>43466</v>
      </c>
      <c r="K159" s="39">
        <f t="shared" si="46"/>
        <v>43471</v>
      </c>
      <c r="L159" s="39">
        <f t="shared" si="55"/>
        <v>43501</v>
      </c>
      <c r="M159" s="39">
        <f t="shared" si="56"/>
        <v>43522</v>
      </c>
      <c r="N159" s="39">
        <f t="shared" si="49"/>
        <v>43529</v>
      </c>
      <c r="O159" s="39">
        <f t="shared" si="57"/>
        <v>43534</v>
      </c>
      <c r="P159" s="39">
        <f t="shared" si="58"/>
        <v>43541</v>
      </c>
      <c r="Q159" s="39">
        <f t="shared" si="58"/>
        <v>43548</v>
      </c>
      <c r="R159" s="39">
        <f t="shared" si="58"/>
        <v>43555</v>
      </c>
      <c r="S159" s="39">
        <f t="shared" si="54"/>
        <v>43562</v>
      </c>
      <c r="U159" s="45"/>
    </row>
    <row r="160" spans="1:21" ht="42.75" x14ac:dyDescent="0.25">
      <c r="A160" s="45"/>
      <c r="B160" s="2"/>
      <c r="C160" s="41" t="s">
        <v>866</v>
      </c>
      <c r="D160" s="42" t="s">
        <v>867</v>
      </c>
      <c r="E160" s="42" t="s">
        <v>3</v>
      </c>
      <c r="F160" s="42" t="s">
        <v>67</v>
      </c>
      <c r="G160" s="42" t="s">
        <v>54</v>
      </c>
      <c r="H160" s="174">
        <v>21000</v>
      </c>
      <c r="I160" s="42" t="s">
        <v>321</v>
      </c>
      <c r="J160" s="59">
        <v>43647</v>
      </c>
      <c r="K160" s="39">
        <f t="shared" si="46"/>
        <v>43652</v>
      </c>
      <c r="L160" s="39">
        <f t="shared" si="55"/>
        <v>43682</v>
      </c>
      <c r="M160" s="39">
        <f t="shared" si="56"/>
        <v>43703</v>
      </c>
      <c r="N160" s="39">
        <f t="shared" si="49"/>
        <v>43710</v>
      </c>
      <c r="O160" s="39">
        <f t="shared" si="57"/>
        <v>43715</v>
      </c>
      <c r="P160" s="39">
        <f t="shared" si="58"/>
        <v>43722</v>
      </c>
      <c r="Q160" s="39">
        <f t="shared" si="58"/>
        <v>43729</v>
      </c>
      <c r="R160" s="39">
        <f t="shared" si="58"/>
        <v>43736</v>
      </c>
      <c r="S160" s="39">
        <f t="shared" si="54"/>
        <v>43743</v>
      </c>
      <c r="U160" s="45"/>
    </row>
    <row r="161" spans="1:21" ht="42.75" x14ac:dyDescent="0.25">
      <c r="A161" s="45"/>
      <c r="B161" s="2"/>
      <c r="C161" s="354" t="s">
        <v>868</v>
      </c>
      <c r="D161" s="42" t="s">
        <v>869</v>
      </c>
      <c r="E161" s="42" t="s">
        <v>3</v>
      </c>
      <c r="F161" s="42" t="s">
        <v>67</v>
      </c>
      <c r="G161" s="42" t="s">
        <v>54</v>
      </c>
      <c r="H161" s="174">
        <v>20040</v>
      </c>
      <c r="I161" s="42" t="s">
        <v>321</v>
      </c>
      <c r="J161" s="59">
        <v>43647</v>
      </c>
      <c r="K161" s="39">
        <f t="shared" si="46"/>
        <v>43652</v>
      </c>
      <c r="L161" s="39">
        <f t="shared" si="55"/>
        <v>43682</v>
      </c>
      <c r="M161" s="39">
        <f t="shared" si="56"/>
        <v>43703</v>
      </c>
      <c r="N161" s="39">
        <f t="shared" si="49"/>
        <v>43710</v>
      </c>
      <c r="O161" s="39">
        <f t="shared" si="57"/>
        <v>43715</v>
      </c>
      <c r="P161" s="39">
        <f t="shared" si="58"/>
        <v>43722</v>
      </c>
      <c r="Q161" s="39">
        <f t="shared" si="58"/>
        <v>43729</v>
      </c>
      <c r="R161" s="39">
        <f t="shared" si="58"/>
        <v>43736</v>
      </c>
      <c r="S161" s="39">
        <f t="shared" si="54"/>
        <v>43743</v>
      </c>
      <c r="U161" s="45"/>
    </row>
    <row r="162" spans="1:21" ht="42.75" x14ac:dyDescent="0.25">
      <c r="A162" s="45"/>
      <c r="B162" s="2"/>
      <c r="C162" s="41" t="s">
        <v>870</v>
      </c>
      <c r="D162" s="42" t="s">
        <v>871</v>
      </c>
      <c r="E162" s="42" t="s">
        <v>3</v>
      </c>
      <c r="F162" s="42" t="s">
        <v>143</v>
      </c>
      <c r="G162" s="42" t="s">
        <v>53</v>
      </c>
      <c r="H162" s="174">
        <v>33144</v>
      </c>
      <c r="I162" s="42" t="s">
        <v>321</v>
      </c>
      <c r="J162" s="59">
        <v>43556</v>
      </c>
      <c r="K162" s="39">
        <f t="shared" si="46"/>
        <v>43561</v>
      </c>
      <c r="L162" s="39">
        <f t="shared" si="55"/>
        <v>43591</v>
      </c>
      <c r="M162" s="39">
        <f t="shared" si="56"/>
        <v>43612</v>
      </c>
      <c r="N162" s="39">
        <f t="shared" si="49"/>
        <v>43619</v>
      </c>
      <c r="O162" s="39">
        <f t="shared" si="57"/>
        <v>43624</v>
      </c>
      <c r="P162" s="39">
        <f t="shared" si="58"/>
        <v>43631</v>
      </c>
      <c r="Q162" s="39">
        <f t="shared" si="58"/>
        <v>43638</v>
      </c>
      <c r="R162" s="39">
        <f t="shared" si="58"/>
        <v>43645</v>
      </c>
      <c r="S162" s="39">
        <f t="shared" si="54"/>
        <v>43652</v>
      </c>
      <c r="U162" s="45"/>
    </row>
    <row r="163" spans="1:21" ht="42.75" x14ac:dyDescent="0.25">
      <c r="A163" s="45"/>
      <c r="B163" s="2"/>
      <c r="C163" s="4" t="s">
        <v>872</v>
      </c>
      <c r="D163" s="42" t="s">
        <v>873</v>
      </c>
      <c r="E163" s="42" t="s">
        <v>3</v>
      </c>
      <c r="F163" s="42" t="s">
        <v>67</v>
      </c>
      <c r="G163" s="42" t="s">
        <v>54</v>
      </c>
      <c r="H163" s="174">
        <v>11232</v>
      </c>
      <c r="I163" s="42" t="s">
        <v>321</v>
      </c>
      <c r="J163" s="59">
        <v>43556</v>
      </c>
      <c r="K163" s="39">
        <f t="shared" si="46"/>
        <v>43561</v>
      </c>
      <c r="L163" s="39">
        <f t="shared" si="55"/>
        <v>43591</v>
      </c>
      <c r="M163" s="39">
        <f t="shared" si="56"/>
        <v>43612</v>
      </c>
      <c r="N163" s="39">
        <f t="shared" si="49"/>
        <v>43619</v>
      </c>
      <c r="O163" s="39">
        <f t="shared" si="57"/>
        <v>43624</v>
      </c>
      <c r="P163" s="39">
        <f t="shared" si="58"/>
        <v>43631</v>
      </c>
      <c r="Q163" s="39">
        <f t="shared" si="58"/>
        <v>43638</v>
      </c>
      <c r="R163" s="39">
        <f t="shared" si="58"/>
        <v>43645</v>
      </c>
      <c r="S163" s="39">
        <f t="shared" si="54"/>
        <v>43652</v>
      </c>
      <c r="U163" s="45"/>
    </row>
    <row r="164" spans="1:21" ht="42.75" x14ac:dyDescent="0.25">
      <c r="A164" s="45"/>
      <c r="B164" s="2"/>
      <c r="C164" s="41" t="s">
        <v>874</v>
      </c>
      <c r="D164" s="42" t="s">
        <v>875</v>
      </c>
      <c r="E164" s="42" t="s">
        <v>3</v>
      </c>
      <c r="F164" s="42" t="s">
        <v>67</v>
      </c>
      <c r="G164" s="42" t="s">
        <v>54</v>
      </c>
      <c r="H164" s="174">
        <v>100000</v>
      </c>
      <c r="I164" s="42" t="s">
        <v>321</v>
      </c>
      <c r="J164" s="59">
        <v>43557</v>
      </c>
      <c r="K164" s="39">
        <f t="shared" si="46"/>
        <v>43562</v>
      </c>
      <c r="L164" s="39">
        <f t="shared" si="55"/>
        <v>43592</v>
      </c>
      <c r="M164" s="39">
        <f t="shared" si="56"/>
        <v>43613</v>
      </c>
      <c r="N164" s="39">
        <f t="shared" si="49"/>
        <v>43620</v>
      </c>
      <c r="O164" s="39">
        <f t="shared" si="57"/>
        <v>43625</v>
      </c>
      <c r="P164" s="39">
        <f t="shared" si="58"/>
        <v>43632</v>
      </c>
      <c r="Q164" s="39">
        <f t="shared" si="58"/>
        <v>43639</v>
      </c>
      <c r="R164" s="39">
        <f t="shared" si="58"/>
        <v>43646</v>
      </c>
      <c r="S164" s="39">
        <f t="shared" si="54"/>
        <v>43653</v>
      </c>
      <c r="U164" s="45"/>
    </row>
    <row r="165" spans="1:21" s="128" customFormat="1" ht="28.5" x14ac:dyDescent="0.25">
      <c r="A165" s="45"/>
      <c r="B165" s="113"/>
      <c r="C165" s="229" t="s">
        <v>2805</v>
      </c>
      <c r="D165" s="42" t="s">
        <v>2809</v>
      </c>
      <c r="E165" s="111" t="s">
        <v>3</v>
      </c>
      <c r="F165" s="111" t="s">
        <v>67</v>
      </c>
      <c r="G165" s="111" t="s">
        <v>54</v>
      </c>
      <c r="H165" s="181">
        <v>29700</v>
      </c>
      <c r="I165" s="111" t="s">
        <v>2804</v>
      </c>
      <c r="J165" s="205">
        <v>43556</v>
      </c>
      <c r="K165" s="120">
        <f t="shared" si="46"/>
        <v>43561</v>
      </c>
      <c r="L165" s="120">
        <f t="shared" si="55"/>
        <v>43591</v>
      </c>
      <c r="M165" s="120">
        <f t="shared" si="56"/>
        <v>43612</v>
      </c>
      <c r="N165" s="120">
        <f t="shared" si="49"/>
        <v>43619</v>
      </c>
      <c r="O165" s="120">
        <f t="shared" si="57"/>
        <v>43624</v>
      </c>
      <c r="P165" s="120">
        <f t="shared" ref="P165:S180" si="59">O165+7</f>
        <v>43631</v>
      </c>
      <c r="Q165" s="120">
        <f t="shared" si="59"/>
        <v>43638</v>
      </c>
      <c r="R165" s="120">
        <f t="shared" si="59"/>
        <v>43645</v>
      </c>
      <c r="S165" s="120">
        <f t="shared" si="54"/>
        <v>43652</v>
      </c>
      <c r="U165" s="45"/>
    </row>
    <row r="166" spans="1:21" s="128" customFormat="1" ht="28.5" x14ac:dyDescent="0.25">
      <c r="A166" s="45"/>
      <c r="B166" s="113"/>
      <c r="C166" s="229" t="s">
        <v>2806</v>
      </c>
      <c r="D166" s="42" t="s">
        <v>2810</v>
      </c>
      <c r="E166" s="111" t="s">
        <v>3</v>
      </c>
      <c r="F166" s="111" t="s">
        <v>143</v>
      </c>
      <c r="G166" s="111" t="s">
        <v>53</v>
      </c>
      <c r="H166" s="181">
        <f>180000+112500</f>
        <v>292500</v>
      </c>
      <c r="I166" s="111" t="s">
        <v>2804</v>
      </c>
      <c r="J166" s="205">
        <v>43586</v>
      </c>
      <c r="K166" s="120">
        <f t="shared" si="46"/>
        <v>43591</v>
      </c>
      <c r="L166" s="120">
        <f t="shared" si="55"/>
        <v>43621</v>
      </c>
      <c r="M166" s="120">
        <f t="shared" si="56"/>
        <v>43642</v>
      </c>
      <c r="N166" s="120">
        <f t="shared" si="49"/>
        <v>43649</v>
      </c>
      <c r="O166" s="120">
        <f t="shared" si="57"/>
        <v>43654</v>
      </c>
      <c r="P166" s="120">
        <f t="shared" si="59"/>
        <v>43661</v>
      </c>
      <c r="Q166" s="120">
        <f t="shared" si="59"/>
        <v>43668</v>
      </c>
      <c r="R166" s="120">
        <f t="shared" si="59"/>
        <v>43675</v>
      </c>
      <c r="S166" s="120">
        <f t="shared" si="54"/>
        <v>43682</v>
      </c>
      <c r="U166" s="45"/>
    </row>
    <row r="167" spans="1:21" s="128" customFormat="1" ht="28.5" x14ac:dyDescent="0.25">
      <c r="A167" s="45"/>
      <c r="B167" s="113"/>
      <c r="C167" s="209" t="s">
        <v>2807</v>
      </c>
      <c r="D167" s="42" t="s">
        <v>2811</v>
      </c>
      <c r="E167" s="111" t="s">
        <v>3</v>
      </c>
      <c r="F167" s="111" t="s">
        <v>67</v>
      </c>
      <c r="G167" s="111" t="s">
        <v>54</v>
      </c>
      <c r="H167" s="181">
        <v>5400</v>
      </c>
      <c r="I167" s="111" t="s">
        <v>2804</v>
      </c>
      <c r="J167" s="205">
        <v>43556</v>
      </c>
      <c r="K167" s="120">
        <f t="shared" si="46"/>
        <v>43561</v>
      </c>
      <c r="L167" s="120">
        <f t="shared" si="55"/>
        <v>43591</v>
      </c>
      <c r="M167" s="120">
        <f t="shared" si="56"/>
        <v>43612</v>
      </c>
      <c r="N167" s="120">
        <f t="shared" si="49"/>
        <v>43619</v>
      </c>
      <c r="O167" s="120">
        <f t="shared" si="57"/>
        <v>43624</v>
      </c>
      <c r="P167" s="120">
        <f t="shared" si="59"/>
        <v>43631</v>
      </c>
      <c r="Q167" s="120">
        <f t="shared" si="59"/>
        <v>43638</v>
      </c>
      <c r="R167" s="120">
        <f t="shared" si="59"/>
        <v>43645</v>
      </c>
      <c r="S167" s="120">
        <f t="shared" si="54"/>
        <v>43652</v>
      </c>
      <c r="U167" s="45"/>
    </row>
    <row r="168" spans="1:21" s="128" customFormat="1" ht="28.5" x14ac:dyDescent="0.25">
      <c r="A168" s="45"/>
      <c r="B168" s="113"/>
      <c r="C168" s="209" t="s">
        <v>2808</v>
      </c>
      <c r="D168" s="42" t="s">
        <v>2812</v>
      </c>
      <c r="E168" s="111" t="s">
        <v>3</v>
      </c>
      <c r="F168" s="111" t="s">
        <v>67</v>
      </c>
      <c r="G168" s="111" t="s">
        <v>54</v>
      </c>
      <c r="H168" s="181">
        <v>7200</v>
      </c>
      <c r="I168" s="111" t="s">
        <v>2804</v>
      </c>
      <c r="J168" s="205">
        <v>43557</v>
      </c>
      <c r="K168" s="120">
        <f t="shared" si="46"/>
        <v>43562</v>
      </c>
      <c r="L168" s="120">
        <f t="shared" si="55"/>
        <v>43592</v>
      </c>
      <c r="M168" s="120">
        <f t="shared" si="56"/>
        <v>43613</v>
      </c>
      <c r="N168" s="120">
        <f t="shared" si="49"/>
        <v>43620</v>
      </c>
      <c r="O168" s="120">
        <f t="shared" si="57"/>
        <v>43625</v>
      </c>
      <c r="P168" s="120">
        <f t="shared" si="59"/>
        <v>43632</v>
      </c>
      <c r="Q168" s="120">
        <f t="shared" si="59"/>
        <v>43639</v>
      </c>
      <c r="R168" s="120">
        <f t="shared" si="59"/>
        <v>43646</v>
      </c>
      <c r="S168" s="120">
        <f t="shared" si="54"/>
        <v>43653</v>
      </c>
      <c r="U168" s="45"/>
    </row>
    <row r="169" spans="1:21" s="128" customFormat="1" ht="28.5" x14ac:dyDescent="0.25">
      <c r="A169" s="45"/>
      <c r="C169" s="229" t="s">
        <v>3007</v>
      </c>
      <c r="D169" s="42" t="s">
        <v>3008</v>
      </c>
      <c r="E169" s="111" t="s">
        <v>3</v>
      </c>
      <c r="F169" s="111" t="s">
        <v>143</v>
      </c>
      <c r="G169" s="111" t="s">
        <v>53</v>
      </c>
      <c r="H169" s="181">
        <v>40000</v>
      </c>
      <c r="I169" s="111" t="s">
        <v>321</v>
      </c>
      <c r="J169" s="205">
        <v>43544</v>
      </c>
      <c r="K169" s="120">
        <f t="shared" si="46"/>
        <v>43549</v>
      </c>
      <c r="L169" s="120">
        <f t="shared" si="55"/>
        <v>43579</v>
      </c>
      <c r="M169" s="120">
        <f t="shared" si="56"/>
        <v>43600</v>
      </c>
      <c r="N169" s="120">
        <f t="shared" si="49"/>
        <v>43607</v>
      </c>
      <c r="O169" s="120">
        <f t="shared" si="57"/>
        <v>43612</v>
      </c>
      <c r="P169" s="120">
        <f t="shared" si="59"/>
        <v>43619</v>
      </c>
      <c r="Q169" s="120">
        <f t="shared" si="59"/>
        <v>43626</v>
      </c>
      <c r="R169" s="120">
        <f t="shared" si="59"/>
        <v>43633</v>
      </c>
      <c r="S169" s="120">
        <f t="shared" si="54"/>
        <v>43640</v>
      </c>
      <c r="U169" s="45"/>
    </row>
    <row r="170" spans="1:21" s="128" customFormat="1" ht="28.5" x14ac:dyDescent="0.25">
      <c r="A170" s="45"/>
      <c r="C170" s="229" t="s">
        <v>3009</v>
      </c>
      <c r="D170" s="42" t="s">
        <v>3010</v>
      </c>
      <c r="E170" s="111" t="s">
        <v>3</v>
      </c>
      <c r="F170" s="111" t="s">
        <v>3011</v>
      </c>
      <c r="G170" s="111" t="s">
        <v>54</v>
      </c>
      <c r="H170" s="181">
        <v>40000</v>
      </c>
      <c r="I170" s="111" t="s">
        <v>321</v>
      </c>
      <c r="J170" s="205">
        <v>43556</v>
      </c>
      <c r="K170" s="120">
        <f t="shared" si="46"/>
        <v>43561</v>
      </c>
      <c r="L170" s="120">
        <f t="shared" si="55"/>
        <v>43591</v>
      </c>
      <c r="M170" s="120">
        <f t="shared" si="56"/>
        <v>43612</v>
      </c>
      <c r="N170" s="120">
        <f t="shared" si="49"/>
        <v>43619</v>
      </c>
      <c r="O170" s="120">
        <f t="shared" si="57"/>
        <v>43624</v>
      </c>
      <c r="P170" s="120">
        <f t="shared" si="59"/>
        <v>43631</v>
      </c>
      <c r="Q170" s="120">
        <f t="shared" si="59"/>
        <v>43638</v>
      </c>
      <c r="R170" s="120">
        <f t="shared" si="59"/>
        <v>43645</v>
      </c>
      <c r="S170" s="120">
        <f t="shared" si="54"/>
        <v>43652</v>
      </c>
      <c r="U170" s="45"/>
    </row>
    <row r="171" spans="1:21" s="128" customFormat="1" x14ac:dyDescent="0.25">
      <c r="A171" s="45"/>
      <c r="C171" s="229" t="s">
        <v>3012</v>
      </c>
      <c r="D171" s="42" t="s">
        <v>3013</v>
      </c>
      <c r="E171" s="111" t="s">
        <v>3</v>
      </c>
      <c r="F171" s="111" t="s">
        <v>3011</v>
      </c>
      <c r="G171" s="111" t="s">
        <v>54</v>
      </c>
      <c r="H171" s="181">
        <v>20000</v>
      </c>
      <c r="I171" s="111" t="s">
        <v>321</v>
      </c>
      <c r="J171" s="205">
        <v>43570</v>
      </c>
      <c r="K171" s="120">
        <f t="shared" ref="K171:K208" si="60">J171+5</f>
        <v>43575</v>
      </c>
      <c r="L171" s="120">
        <f t="shared" si="55"/>
        <v>43605</v>
      </c>
      <c r="M171" s="120">
        <f t="shared" si="56"/>
        <v>43626</v>
      </c>
      <c r="N171" s="120">
        <f t="shared" ref="N171:N208" si="61">M171+7</f>
        <v>43633</v>
      </c>
      <c r="O171" s="120">
        <f t="shared" si="57"/>
        <v>43638</v>
      </c>
      <c r="P171" s="120">
        <f t="shared" si="59"/>
        <v>43645</v>
      </c>
      <c r="Q171" s="120">
        <f t="shared" si="59"/>
        <v>43652</v>
      </c>
      <c r="R171" s="120">
        <f t="shared" si="59"/>
        <v>43659</v>
      </c>
      <c r="S171" s="120">
        <f t="shared" si="59"/>
        <v>43666</v>
      </c>
      <c r="U171" s="45"/>
    </row>
    <row r="172" spans="1:21" s="128" customFormat="1" ht="57" x14ac:dyDescent="0.25">
      <c r="A172" s="45"/>
      <c r="C172" s="209" t="s">
        <v>3014</v>
      </c>
      <c r="D172" s="42" t="s">
        <v>3015</v>
      </c>
      <c r="E172" s="111" t="s">
        <v>3</v>
      </c>
      <c r="F172" s="111" t="s">
        <v>3011</v>
      </c>
      <c r="G172" s="111" t="s">
        <v>54</v>
      </c>
      <c r="H172" s="181">
        <v>20000</v>
      </c>
      <c r="I172" s="111" t="s">
        <v>321</v>
      </c>
      <c r="J172" s="268">
        <v>43565</v>
      </c>
      <c r="K172" s="120">
        <f t="shared" si="60"/>
        <v>43570</v>
      </c>
      <c r="L172" s="120">
        <f t="shared" si="55"/>
        <v>43600</v>
      </c>
      <c r="M172" s="120">
        <f t="shared" si="56"/>
        <v>43621</v>
      </c>
      <c r="N172" s="120">
        <f t="shared" si="61"/>
        <v>43628</v>
      </c>
      <c r="O172" s="120">
        <f t="shared" si="57"/>
        <v>43633</v>
      </c>
      <c r="P172" s="120">
        <f t="shared" si="59"/>
        <v>43640</v>
      </c>
      <c r="Q172" s="120">
        <f t="shared" si="59"/>
        <v>43647</v>
      </c>
      <c r="R172" s="120">
        <f t="shared" si="59"/>
        <v>43654</v>
      </c>
      <c r="S172" s="120">
        <f t="shared" si="59"/>
        <v>43661</v>
      </c>
      <c r="U172" s="45"/>
    </row>
    <row r="173" spans="1:21" s="128" customFormat="1" ht="42.75" x14ac:dyDescent="0.25">
      <c r="A173" s="45"/>
      <c r="C173" s="209" t="s">
        <v>3394</v>
      </c>
      <c r="D173" s="42" t="s">
        <v>3395</v>
      </c>
      <c r="E173" s="111" t="s">
        <v>3</v>
      </c>
      <c r="F173" s="111" t="s">
        <v>3011</v>
      </c>
      <c r="G173" s="111" t="s">
        <v>53</v>
      </c>
      <c r="H173" s="181">
        <v>18000</v>
      </c>
      <c r="I173" s="111" t="s">
        <v>321</v>
      </c>
      <c r="J173" s="268">
        <v>43636</v>
      </c>
      <c r="K173" s="120">
        <f t="shared" si="60"/>
        <v>43641</v>
      </c>
      <c r="L173" s="120">
        <f t="shared" si="55"/>
        <v>43671</v>
      </c>
      <c r="M173" s="120">
        <f t="shared" si="56"/>
        <v>43692</v>
      </c>
      <c r="N173" s="120">
        <f t="shared" si="61"/>
        <v>43699</v>
      </c>
      <c r="O173" s="120">
        <f t="shared" si="57"/>
        <v>43704</v>
      </c>
      <c r="P173" s="120">
        <f t="shared" si="59"/>
        <v>43711</v>
      </c>
      <c r="Q173" s="120">
        <f t="shared" si="59"/>
        <v>43718</v>
      </c>
      <c r="R173" s="120">
        <f t="shared" si="59"/>
        <v>43725</v>
      </c>
      <c r="S173" s="120">
        <f t="shared" si="59"/>
        <v>43732</v>
      </c>
      <c r="U173" s="45"/>
    </row>
    <row r="174" spans="1:21" ht="57" x14ac:dyDescent="0.2">
      <c r="A174" s="45"/>
      <c r="B174" s="2"/>
      <c r="C174" s="213" t="s">
        <v>3508</v>
      </c>
      <c r="D174" s="105" t="s">
        <v>970</v>
      </c>
      <c r="E174" s="49" t="s">
        <v>3</v>
      </c>
      <c r="F174" s="49" t="s">
        <v>67</v>
      </c>
      <c r="G174" s="42" t="s">
        <v>53</v>
      </c>
      <c r="H174" s="180">
        <v>73896</v>
      </c>
      <c r="I174" s="40" t="s">
        <v>524</v>
      </c>
      <c r="J174" s="39">
        <v>43536</v>
      </c>
      <c r="K174" s="39">
        <f t="shared" si="60"/>
        <v>43541</v>
      </c>
      <c r="L174" s="39">
        <f>K174+30</f>
        <v>43571</v>
      </c>
      <c r="M174" s="39">
        <f t="shared" ref="M174:M207" si="62">L174+21</f>
        <v>43592</v>
      </c>
      <c r="N174" s="39">
        <f t="shared" si="61"/>
        <v>43599</v>
      </c>
      <c r="O174" s="39">
        <f>N174+5</f>
        <v>43604</v>
      </c>
      <c r="P174" s="39">
        <f>O174+7</f>
        <v>43611</v>
      </c>
      <c r="Q174" s="39">
        <f>P174+7</f>
        <v>43618</v>
      </c>
      <c r="R174" s="39">
        <f>Q174+7</f>
        <v>43625</v>
      </c>
      <c r="S174" s="39">
        <f t="shared" si="59"/>
        <v>43632</v>
      </c>
      <c r="U174" s="45"/>
    </row>
    <row r="175" spans="1:21" ht="54.75" customHeight="1" x14ac:dyDescent="0.25">
      <c r="A175" s="45"/>
      <c r="B175" s="2"/>
      <c r="C175" s="41" t="s">
        <v>3509</v>
      </c>
      <c r="D175" s="105" t="s">
        <v>971</v>
      </c>
      <c r="E175" s="49" t="s">
        <v>3</v>
      </c>
      <c r="F175" s="49" t="s">
        <v>67</v>
      </c>
      <c r="G175" s="42" t="s">
        <v>53</v>
      </c>
      <c r="H175" s="176">
        <v>8250</v>
      </c>
      <c r="I175" s="40"/>
      <c r="J175" s="39">
        <v>43588</v>
      </c>
      <c r="K175" s="39">
        <f t="shared" si="60"/>
        <v>43593</v>
      </c>
      <c r="L175" s="39">
        <f>K175+15</f>
        <v>43608</v>
      </c>
      <c r="M175" s="39">
        <f t="shared" si="62"/>
        <v>43629</v>
      </c>
      <c r="N175" s="39">
        <f t="shared" si="61"/>
        <v>43636</v>
      </c>
      <c r="O175" s="39" t="s">
        <v>91</v>
      </c>
      <c r="P175" s="39" t="s">
        <v>91</v>
      </c>
      <c r="Q175" s="39" t="s">
        <v>91</v>
      </c>
      <c r="R175" s="39">
        <f>N175+7</f>
        <v>43643</v>
      </c>
      <c r="S175" s="39">
        <f t="shared" si="59"/>
        <v>43650</v>
      </c>
      <c r="U175" s="45"/>
    </row>
    <row r="176" spans="1:21" ht="33" customHeight="1" x14ac:dyDescent="0.25">
      <c r="A176" s="45"/>
      <c r="B176" s="2"/>
      <c r="C176" s="3" t="s">
        <v>972</v>
      </c>
      <c r="D176" s="105" t="s">
        <v>973</v>
      </c>
      <c r="E176" s="49" t="s">
        <v>3</v>
      </c>
      <c r="F176" s="49" t="s">
        <v>67</v>
      </c>
      <c r="G176" s="42" t="s">
        <v>53</v>
      </c>
      <c r="H176" s="174">
        <v>48000</v>
      </c>
      <c r="I176" s="7" t="s">
        <v>974</v>
      </c>
      <c r="J176" s="39">
        <v>43538</v>
      </c>
      <c r="K176" s="39">
        <f t="shared" si="60"/>
        <v>43543</v>
      </c>
      <c r="L176" s="39">
        <f>K176+30</f>
        <v>43573</v>
      </c>
      <c r="M176" s="39">
        <f t="shared" si="62"/>
        <v>43594</v>
      </c>
      <c r="N176" s="39">
        <f t="shared" si="61"/>
        <v>43601</v>
      </c>
      <c r="O176" s="39">
        <f>N176+5</f>
        <v>43606</v>
      </c>
      <c r="P176" s="39">
        <f>O176+7</f>
        <v>43613</v>
      </c>
      <c r="Q176" s="39">
        <f>P176+7</f>
        <v>43620</v>
      </c>
      <c r="R176" s="39">
        <f>Q176+7</f>
        <v>43627</v>
      </c>
      <c r="S176" s="39">
        <f t="shared" si="59"/>
        <v>43634</v>
      </c>
      <c r="U176" s="45"/>
    </row>
    <row r="177" spans="1:21" ht="28.5" x14ac:dyDescent="0.25">
      <c r="A177" s="45"/>
      <c r="B177" s="2"/>
      <c r="C177" s="41" t="s">
        <v>975</v>
      </c>
      <c r="D177" s="105" t="s">
        <v>976</v>
      </c>
      <c r="E177" s="49" t="s">
        <v>3</v>
      </c>
      <c r="F177" s="49" t="s">
        <v>67</v>
      </c>
      <c r="G177" s="42" t="s">
        <v>53</v>
      </c>
      <c r="H177" s="174">
        <v>10000</v>
      </c>
      <c r="I177" s="40" t="s">
        <v>321</v>
      </c>
      <c r="J177" s="39">
        <v>43529</v>
      </c>
      <c r="K177" s="39">
        <f t="shared" si="60"/>
        <v>43534</v>
      </c>
      <c r="L177" s="39">
        <f>K177+15</f>
        <v>43549</v>
      </c>
      <c r="M177" s="39">
        <f t="shared" si="62"/>
        <v>43570</v>
      </c>
      <c r="N177" s="39">
        <f t="shared" si="61"/>
        <v>43577</v>
      </c>
      <c r="O177" s="39" t="s">
        <v>91</v>
      </c>
      <c r="P177" s="39" t="s">
        <v>91</v>
      </c>
      <c r="Q177" s="39" t="s">
        <v>91</v>
      </c>
      <c r="R177" s="39">
        <f>N177+7</f>
        <v>43584</v>
      </c>
      <c r="S177" s="39">
        <f t="shared" si="59"/>
        <v>43591</v>
      </c>
      <c r="U177" s="45"/>
    </row>
    <row r="178" spans="1:21" ht="28.5" x14ac:dyDescent="0.25">
      <c r="A178" s="45"/>
      <c r="B178" s="2"/>
      <c r="C178" s="41" t="s">
        <v>977</v>
      </c>
      <c r="D178" s="105" t="s">
        <v>978</v>
      </c>
      <c r="E178" s="49" t="s">
        <v>3</v>
      </c>
      <c r="F178" s="49" t="s">
        <v>67</v>
      </c>
      <c r="G178" s="42" t="s">
        <v>53</v>
      </c>
      <c r="H178" s="174">
        <v>90000</v>
      </c>
      <c r="I178" s="42" t="s">
        <v>979</v>
      </c>
      <c r="J178" s="39">
        <v>43642</v>
      </c>
      <c r="K178" s="39">
        <f t="shared" si="60"/>
        <v>43647</v>
      </c>
      <c r="L178" s="39">
        <f>K178+30</f>
        <v>43677</v>
      </c>
      <c r="M178" s="39">
        <f t="shared" si="62"/>
        <v>43698</v>
      </c>
      <c r="N178" s="39">
        <f t="shared" si="61"/>
        <v>43705</v>
      </c>
      <c r="O178" s="39">
        <f>N178+5</f>
        <v>43710</v>
      </c>
      <c r="P178" s="39">
        <f>O178+7</f>
        <v>43717</v>
      </c>
      <c r="Q178" s="39">
        <f>P178+7</f>
        <v>43724</v>
      </c>
      <c r="R178" s="39">
        <f>Q178+7</f>
        <v>43731</v>
      </c>
      <c r="S178" s="39">
        <f t="shared" si="59"/>
        <v>43738</v>
      </c>
      <c r="U178" s="45"/>
    </row>
    <row r="179" spans="1:21" ht="28.5" x14ac:dyDescent="0.25">
      <c r="A179" s="45"/>
      <c r="B179" s="2"/>
      <c r="C179" s="41" t="s">
        <v>980</v>
      </c>
      <c r="D179" s="105" t="s">
        <v>981</v>
      </c>
      <c r="E179" s="49" t="s">
        <v>3</v>
      </c>
      <c r="F179" s="49" t="s">
        <v>67</v>
      </c>
      <c r="G179" s="42" t="s">
        <v>53</v>
      </c>
      <c r="H179" s="174">
        <v>25000</v>
      </c>
      <c r="I179" s="42" t="s">
        <v>979</v>
      </c>
      <c r="J179" s="39">
        <v>43602</v>
      </c>
      <c r="K179" s="39">
        <f t="shared" si="60"/>
        <v>43607</v>
      </c>
      <c r="L179" s="39">
        <f>K179+15</f>
        <v>43622</v>
      </c>
      <c r="M179" s="39">
        <f t="shared" si="62"/>
        <v>43643</v>
      </c>
      <c r="N179" s="39">
        <f t="shared" si="61"/>
        <v>43650</v>
      </c>
      <c r="O179" s="39" t="s">
        <v>91</v>
      </c>
      <c r="P179" s="39" t="s">
        <v>91</v>
      </c>
      <c r="Q179" s="39" t="s">
        <v>91</v>
      </c>
      <c r="R179" s="39">
        <f>N179+7</f>
        <v>43657</v>
      </c>
      <c r="S179" s="39">
        <f t="shared" si="59"/>
        <v>43664</v>
      </c>
      <c r="U179" s="45"/>
    </row>
    <row r="180" spans="1:21" x14ac:dyDescent="0.25">
      <c r="A180" s="45"/>
      <c r="B180" s="2"/>
      <c r="C180" s="41" t="s">
        <v>982</v>
      </c>
      <c r="D180" s="105" t="s">
        <v>983</v>
      </c>
      <c r="E180" s="49" t="s">
        <v>3</v>
      </c>
      <c r="F180" s="49" t="s">
        <v>67</v>
      </c>
      <c r="G180" s="42" t="s">
        <v>53</v>
      </c>
      <c r="H180" s="174">
        <v>35000</v>
      </c>
      <c r="I180" s="42" t="s">
        <v>974</v>
      </c>
      <c r="J180" s="39">
        <v>43532</v>
      </c>
      <c r="K180" s="39">
        <f t="shared" si="60"/>
        <v>43537</v>
      </c>
      <c r="L180" s="39">
        <f>K180+30</f>
        <v>43567</v>
      </c>
      <c r="M180" s="39">
        <f t="shared" si="62"/>
        <v>43588</v>
      </c>
      <c r="N180" s="39">
        <f t="shared" si="61"/>
        <v>43595</v>
      </c>
      <c r="O180" s="39">
        <f>N180+5</f>
        <v>43600</v>
      </c>
      <c r="P180" s="39">
        <f>O180+7</f>
        <v>43607</v>
      </c>
      <c r="Q180" s="39">
        <f>P180+7</f>
        <v>43614</v>
      </c>
      <c r="R180" s="39">
        <f>Q180+7</f>
        <v>43621</v>
      </c>
      <c r="S180" s="39">
        <f t="shared" si="59"/>
        <v>43628</v>
      </c>
      <c r="U180" s="45"/>
    </row>
    <row r="181" spans="1:21" x14ac:dyDescent="0.25">
      <c r="A181" s="45"/>
      <c r="B181" s="2"/>
      <c r="C181" s="41" t="s">
        <v>984</v>
      </c>
      <c r="D181" s="105" t="s">
        <v>985</v>
      </c>
      <c r="E181" s="49" t="s">
        <v>3</v>
      </c>
      <c r="F181" s="49" t="s">
        <v>67</v>
      </c>
      <c r="G181" s="42" t="s">
        <v>53</v>
      </c>
      <c r="H181" s="174">
        <v>5000</v>
      </c>
      <c r="I181" s="42" t="s">
        <v>321</v>
      </c>
      <c r="J181" s="39">
        <v>43635</v>
      </c>
      <c r="K181" s="39">
        <f t="shared" si="60"/>
        <v>43640</v>
      </c>
      <c r="L181" s="39">
        <f>K181+15</f>
        <v>43655</v>
      </c>
      <c r="M181" s="39">
        <f t="shared" si="62"/>
        <v>43676</v>
      </c>
      <c r="N181" s="39">
        <f t="shared" si="61"/>
        <v>43683</v>
      </c>
      <c r="O181" s="39" t="s">
        <v>91</v>
      </c>
      <c r="P181" s="39" t="s">
        <v>91</v>
      </c>
      <c r="Q181" s="39" t="s">
        <v>91</v>
      </c>
      <c r="R181" s="39">
        <f>N181+7</f>
        <v>43690</v>
      </c>
      <c r="S181" s="39">
        <f t="shared" ref="S181:S208" si="63">R181+7</f>
        <v>43697</v>
      </c>
      <c r="U181" s="45"/>
    </row>
    <row r="182" spans="1:21" ht="28.5" x14ac:dyDescent="0.25">
      <c r="A182" s="45"/>
      <c r="B182" s="2"/>
      <c r="C182" s="41" t="s">
        <v>986</v>
      </c>
      <c r="D182" s="105" t="s">
        <v>987</v>
      </c>
      <c r="E182" s="49" t="s">
        <v>3</v>
      </c>
      <c r="F182" s="49" t="s">
        <v>67</v>
      </c>
      <c r="G182" s="42" t="s">
        <v>53</v>
      </c>
      <c r="H182" s="174">
        <v>5000</v>
      </c>
      <c r="I182" s="42" t="s">
        <v>321</v>
      </c>
      <c r="J182" s="39">
        <v>43544</v>
      </c>
      <c r="K182" s="39">
        <f t="shared" si="60"/>
        <v>43549</v>
      </c>
      <c r="L182" s="39">
        <f>K182+30</f>
        <v>43579</v>
      </c>
      <c r="M182" s="39">
        <f t="shared" si="62"/>
        <v>43600</v>
      </c>
      <c r="N182" s="39">
        <f t="shared" si="61"/>
        <v>43607</v>
      </c>
      <c r="O182" s="39">
        <f>N182+5</f>
        <v>43612</v>
      </c>
      <c r="P182" s="39">
        <f>O182+7</f>
        <v>43619</v>
      </c>
      <c r="Q182" s="39">
        <f>P182+7</f>
        <v>43626</v>
      </c>
      <c r="R182" s="39">
        <f>Q182+7</f>
        <v>43633</v>
      </c>
      <c r="S182" s="39">
        <f t="shared" si="63"/>
        <v>43640</v>
      </c>
      <c r="U182" s="45"/>
    </row>
    <row r="183" spans="1:21" ht="28.5" x14ac:dyDescent="0.25">
      <c r="A183" s="45"/>
      <c r="B183" s="2"/>
      <c r="C183" s="41" t="s">
        <v>3160</v>
      </c>
      <c r="D183" s="105" t="s">
        <v>988</v>
      </c>
      <c r="E183" s="49" t="s">
        <v>3</v>
      </c>
      <c r="F183" s="49" t="s">
        <v>67</v>
      </c>
      <c r="G183" s="42" t="s">
        <v>53</v>
      </c>
      <c r="H183" s="174">
        <v>26400</v>
      </c>
      <c r="I183" s="42" t="s">
        <v>989</v>
      </c>
      <c r="J183" s="39">
        <v>43538</v>
      </c>
      <c r="K183" s="39">
        <f t="shared" si="60"/>
        <v>43543</v>
      </c>
      <c r="L183" s="39">
        <f>K183+15</f>
        <v>43558</v>
      </c>
      <c r="M183" s="39">
        <f t="shared" si="62"/>
        <v>43579</v>
      </c>
      <c r="N183" s="39">
        <f t="shared" si="61"/>
        <v>43586</v>
      </c>
      <c r="O183" s="39" t="s">
        <v>91</v>
      </c>
      <c r="P183" s="39" t="s">
        <v>91</v>
      </c>
      <c r="Q183" s="39" t="s">
        <v>91</v>
      </c>
      <c r="R183" s="39">
        <f>N183+7</f>
        <v>43593</v>
      </c>
      <c r="S183" s="39">
        <f t="shared" si="63"/>
        <v>43600</v>
      </c>
      <c r="U183" s="45"/>
    </row>
    <row r="184" spans="1:21" x14ac:dyDescent="0.25">
      <c r="A184" s="45"/>
      <c r="B184" s="2"/>
      <c r="C184" s="41" t="s">
        <v>990</v>
      </c>
      <c r="D184" s="105" t="s">
        <v>991</v>
      </c>
      <c r="E184" s="49" t="s">
        <v>3</v>
      </c>
      <c r="F184" s="49" t="s">
        <v>67</v>
      </c>
      <c r="G184" s="42" t="s">
        <v>53</v>
      </c>
      <c r="H184" s="174">
        <v>19800</v>
      </c>
      <c r="I184" s="42" t="s">
        <v>992</v>
      </c>
      <c r="J184" s="39">
        <v>43529</v>
      </c>
      <c r="K184" s="39">
        <f t="shared" si="60"/>
        <v>43534</v>
      </c>
      <c r="L184" s="39">
        <f>K184+30</f>
        <v>43564</v>
      </c>
      <c r="M184" s="39">
        <f t="shared" si="62"/>
        <v>43585</v>
      </c>
      <c r="N184" s="39">
        <f t="shared" si="61"/>
        <v>43592</v>
      </c>
      <c r="O184" s="39">
        <f>N184+5</f>
        <v>43597</v>
      </c>
      <c r="P184" s="39">
        <f>O184+7</f>
        <v>43604</v>
      </c>
      <c r="Q184" s="39">
        <f>P184+7</f>
        <v>43611</v>
      </c>
      <c r="R184" s="39">
        <f>Q184+7</f>
        <v>43618</v>
      </c>
      <c r="S184" s="39">
        <f t="shared" si="63"/>
        <v>43625</v>
      </c>
      <c r="U184" s="45"/>
    </row>
    <row r="185" spans="1:21" ht="29.25" customHeight="1" x14ac:dyDescent="0.25">
      <c r="A185" s="45"/>
      <c r="B185" s="2"/>
      <c r="C185" s="41" t="s">
        <v>993</v>
      </c>
      <c r="D185" s="105" t="s">
        <v>994</v>
      </c>
      <c r="E185" s="49" t="s">
        <v>3</v>
      </c>
      <c r="F185" s="49" t="s">
        <v>67</v>
      </c>
      <c r="G185" s="42" t="s">
        <v>53</v>
      </c>
      <c r="H185" s="174">
        <v>30000</v>
      </c>
      <c r="I185" s="42" t="s">
        <v>321</v>
      </c>
      <c r="J185" s="39">
        <v>43642</v>
      </c>
      <c r="K185" s="39">
        <f t="shared" si="60"/>
        <v>43647</v>
      </c>
      <c r="L185" s="39">
        <f>K185+15</f>
        <v>43662</v>
      </c>
      <c r="M185" s="39">
        <f t="shared" si="62"/>
        <v>43683</v>
      </c>
      <c r="N185" s="39">
        <f t="shared" si="61"/>
        <v>43690</v>
      </c>
      <c r="O185" s="39" t="s">
        <v>91</v>
      </c>
      <c r="P185" s="39" t="s">
        <v>91</v>
      </c>
      <c r="Q185" s="39" t="s">
        <v>91</v>
      </c>
      <c r="R185" s="39">
        <f>N185+7</f>
        <v>43697</v>
      </c>
      <c r="S185" s="39">
        <f t="shared" si="63"/>
        <v>43704</v>
      </c>
      <c r="U185" s="45"/>
    </row>
    <row r="186" spans="1:21" ht="28.5" x14ac:dyDescent="0.25">
      <c r="A186" s="45"/>
      <c r="B186" s="2"/>
      <c r="C186" s="41" t="s">
        <v>995</v>
      </c>
      <c r="D186" s="105" t="s">
        <v>996</v>
      </c>
      <c r="E186" s="49" t="s">
        <v>3</v>
      </c>
      <c r="F186" s="49" t="s">
        <v>67</v>
      </c>
      <c r="G186" s="42" t="s">
        <v>53</v>
      </c>
      <c r="H186" s="174">
        <v>12000</v>
      </c>
      <c r="I186" s="42" t="s">
        <v>524</v>
      </c>
      <c r="J186" s="39">
        <v>43602</v>
      </c>
      <c r="K186" s="39">
        <f t="shared" si="60"/>
        <v>43607</v>
      </c>
      <c r="L186" s="39">
        <f>K186+30</f>
        <v>43637</v>
      </c>
      <c r="M186" s="39">
        <f t="shared" si="62"/>
        <v>43658</v>
      </c>
      <c r="N186" s="39">
        <f t="shared" si="61"/>
        <v>43665</v>
      </c>
      <c r="O186" s="39">
        <f>N186+5</f>
        <v>43670</v>
      </c>
      <c r="P186" s="39">
        <f>O186+7</f>
        <v>43677</v>
      </c>
      <c r="Q186" s="39">
        <f>P186+7</f>
        <v>43684</v>
      </c>
      <c r="R186" s="39">
        <f>Q186+7</f>
        <v>43691</v>
      </c>
      <c r="S186" s="39">
        <f t="shared" si="63"/>
        <v>43698</v>
      </c>
      <c r="U186" s="45"/>
    </row>
    <row r="187" spans="1:21" x14ac:dyDescent="0.25">
      <c r="A187" s="45"/>
      <c r="B187" s="2"/>
      <c r="C187" s="41" t="s">
        <v>997</v>
      </c>
      <c r="D187" s="105" t="s">
        <v>998</v>
      </c>
      <c r="E187" s="49" t="s">
        <v>3</v>
      </c>
      <c r="F187" s="49" t="s">
        <v>67</v>
      </c>
      <c r="G187" s="42" t="s">
        <v>53</v>
      </c>
      <c r="H187" s="174">
        <v>6000</v>
      </c>
      <c r="I187" s="42" t="s">
        <v>524</v>
      </c>
      <c r="J187" s="39">
        <v>43532</v>
      </c>
      <c r="K187" s="39">
        <f t="shared" si="60"/>
        <v>43537</v>
      </c>
      <c r="L187" s="39">
        <f>K187+15</f>
        <v>43552</v>
      </c>
      <c r="M187" s="39">
        <f t="shared" si="62"/>
        <v>43573</v>
      </c>
      <c r="N187" s="39">
        <f t="shared" si="61"/>
        <v>43580</v>
      </c>
      <c r="O187" s="39" t="s">
        <v>91</v>
      </c>
      <c r="P187" s="39" t="s">
        <v>91</v>
      </c>
      <c r="Q187" s="39" t="s">
        <v>91</v>
      </c>
      <c r="R187" s="39">
        <f>N187+7</f>
        <v>43587</v>
      </c>
      <c r="S187" s="39">
        <f t="shared" si="63"/>
        <v>43594</v>
      </c>
      <c r="U187" s="45"/>
    </row>
    <row r="188" spans="1:21" ht="28.5" x14ac:dyDescent="0.25">
      <c r="A188" s="45"/>
      <c r="B188" s="2"/>
      <c r="C188" s="41" t="s">
        <v>999</v>
      </c>
      <c r="D188" s="105" t="s">
        <v>1000</v>
      </c>
      <c r="E188" s="49" t="s">
        <v>3</v>
      </c>
      <c r="F188" s="49" t="s">
        <v>67</v>
      </c>
      <c r="G188" s="42" t="s">
        <v>53</v>
      </c>
      <c r="H188" s="174">
        <v>67872</v>
      </c>
      <c r="I188" s="42" t="s">
        <v>321</v>
      </c>
      <c r="J188" s="39">
        <v>43635</v>
      </c>
      <c r="K188" s="39">
        <f t="shared" si="60"/>
        <v>43640</v>
      </c>
      <c r="L188" s="39">
        <f>K188+30</f>
        <v>43670</v>
      </c>
      <c r="M188" s="39">
        <f t="shared" si="62"/>
        <v>43691</v>
      </c>
      <c r="N188" s="39">
        <f t="shared" si="61"/>
        <v>43698</v>
      </c>
      <c r="O188" s="39">
        <f>N188+5</f>
        <v>43703</v>
      </c>
      <c r="P188" s="39">
        <f>O188+7</f>
        <v>43710</v>
      </c>
      <c r="Q188" s="39">
        <f>P188+7</f>
        <v>43717</v>
      </c>
      <c r="R188" s="39">
        <f>Q188+7</f>
        <v>43724</v>
      </c>
      <c r="S188" s="39">
        <f t="shared" si="63"/>
        <v>43731</v>
      </c>
      <c r="U188" s="45"/>
    </row>
    <row r="189" spans="1:21" x14ac:dyDescent="0.25">
      <c r="A189" s="45"/>
      <c r="B189" s="2"/>
      <c r="C189" s="41" t="s">
        <v>1001</v>
      </c>
      <c r="D189" s="105" t="s">
        <v>1002</v>
      </c>
      <c r="E189" s="49" t="s">
        <v>3</v>
      </c>
      <c r="F189" s="49" t="s">
        <v>67</v>
      </c>
      <c r="G189" s="42" t="s">
        <v>53</v>
      </c>
      <c r="H189" s="174">
        <v>40000</v>
      </c>
      <c r="I189" s="42" t="s">
        <v>321</v>
      </c>
      <c r="J189" s="39">
        <v>43531</v>
      </c>
      <c r="K189" s="39">
        <f t="shared" si="60"/>
        <v>43536</v>
      </c>
      <c r="L189" s="39">
        <f>K189+15</f>
        <v>43551</v>
      </c>
      <c r="M189" s="39">
        <f t="shared" si="62"/>
        <v>43572</v>
      </c>
      <c r="N189" s="39">
        <f t="shared" si="61"/>
        <v>43579</v>
      </c>
      <c r="O189" s="39" t="s">
        <v>91</v>
      </c>
      <c r="P189" s="39" t="s">
        <v>91</v>
      </c>
      <c r="Q189" s="39" t="s">
        <v>91</v>
      </c>
      <c r="R189" s="39">
        <f>N189+7</f>
        <v>43586</v>
      </c>
      <c r="S189" s="39">
        <f t="shared" si="63"/>
        <v>43593</v>
      </c>
      <c r="U189" s="45"/>
    </row>
    <row r="190" spans="1:21" x14ac:dyDescent="0.25">
      <c r="A190" s="45"/>
      <c r="B190" s="2"/>
      <c r="C190" s="41" t="s">
        <v>1003</v>
      </c>
      <c r="D190" s="105" t="s">
        <v>1004</v>
      </c>
      <c r="E190" s="49" t="s">
        <v>3</v>
      </c>
      <c r="F190" s="49" t="s">
        <v>67</v>
      </c>
      <c r="G190" s="42" t="s">
        <v>53</v>
      </c>
      <c r="H190" s="174">
        <v>10000</v>
      </c>
      <c r="I190" s="42" t="s">
        <v>321</v>
      </c>
      <c r="J190" s="39">
        <v>43740</v>
      </c>
      <c r="K190" s="39">
        <f t="shared" si="60"/>
        <v>43745</v>
      </c>
      <c r="L190" s="39">
        <f>K190+30</f>
        <v>43775</v>
      </c>
      <c r="M190" s="39">
        <f t="shared" si="62"/>
        <v>43796</v>
      </c>
      <c r="N190" s="39">
        <f t="shared" si="61"/>
        <v>43803</v>
      </c>
      <c r="O190" s="39">
        <f>N190+5</f>
        <v>43808</v>
      </c>
      <c r="P190" s="39">
        <f>O190+7</f>
        <v>43815</v>
      </c>
      <c r="Q190" s="39">
        <f>P190+7</f>
        <v>43822</v>
      </c>
      <c r="R190" s="39">
        <f>Q190+7</f>
        <v>43829</v>
      </c>
      <c r="S190" s="39">
        <f t="shared" si="63"/>
        <v>43836</v>
      </c>
      <c r="U190" s="45"/>
    </row>
    <row r="191" spans="1:21" s="128" customFormat="1" ht="28.5" x14ac:dyDescent="0.25">
      <c r="A191" s="45"/>
      <c r="B191" s="2"/>
      <c r="C191" s="209" t="s">
        <v>2813</v>
      </c>
      <c r="D191" s="105" t="s">
        <v>2814</v>
      </c>
      <c r="E191" s="111" t="s">
        <v>3</v>
      </c>
      <c r="F191" s="105" t="s">
        <v>67</v>
      </c>
      <c r="G191" s="111" t="s">
        <v>53</v>
      </c>
      <c r="H191" s="181">
        <v>9000</v>
      </c>
      <c r="I191" s="227" t="s">
        <v>2804</v>
      </c>
      <c r="J191" s="120">
        <v>43531</v>
      </c>
      <c r="K191" s="120">
        <f t="shared" si="60"/>
        <v>43536</v>
      </c>
      <c r="L191" s="120">
        <f>K191+15</f>
        <v>43551</v>
      </c>
      <c r="M191" s="120">
        <f t="shared" si="62"/>
        <v>43572</v>
      </c>
      <c r="N191" s="120">
        <f t="shared" si="61"/>
        <v>43579</v>
      </c>
      <c r="O191" s="120" t="s">
        <v>91</v>
      </c>
      <c r="P191" s="120" t="s">
        <v>91</v>
      </c>
      <c r="Q191" s="120" t="s">
        <v>91</v>
      </c>
      <c r="R191" s="120">
        <f>N191+7</f>
        <v>43586</v>
      </c>
      <c r="S191" s="120">
        <f t="shared" si="63"/>
        <v>43593</v>
      </c>
      <c r="U191" s="45"/>
    </row>
    <row r="192" spans="1:21" s="128" customFormat="1" ht="42.75" x14ac:dyDescent="0.25">
      <c r="A192" s="45"/>
      <c r="B192" s="2"/>
      <c r="C192" s="209" t="s">
        <v>2815</v>
      </c>
      <c r="D192" s="105" t="s">
        <v>2816</v>
      </c>
      <c r="E192" s="111" t="s">
        <v>3</v>
      </c>
      <c r="F192" s="105" t="s">
        <v>67</v>
      </c>
      <c r="G192" s="111" t="s">
        <v>53</v>
      </c>
      <c r="H192" s="181">
        <v>60000</v>
      </c>
      <c r="I192" s="227" t="s">
        <v>2804</v>
      </c>
      <c r="J192" s="120">
        <v>43740</v>
      </c>
      <c r="K192" s="120">
        <f t="shared" si="60"/>
        <v>43745</v>
      </c>
      <c r="L192" s="120">
        <f>K192+30</f>
        <v>43775</v>
      </c>
      <c r="M192" s="120">
        <f t="shared" si="62"/>
        <v>43796</v>
      </c>
      <c r="N192" s="120">
        <f t="shared" si="61"/>
        <v>43803</v>
      </c>
      <c r="O192" s="120">
        <f>N192+5</f>
        <v>43808</v>
      </c>
      <c r="P192" s="120">
        <f t="shared" ref="P192:R193" si="64">O192+7</f>
        <v>43815</v>
      </c>
      <c r="Q192" s="120">
        <f t="shared" si="64"/>
        <v>43822</v>
      </c>
      <c r="R192" s="120">
        <f t="shared" si="64"/>
        <v>43829</v>
      </c>
      <c r="S192" s="120">
        <f t="shared" si="63"/>
        <v>43836</v>
      </c>
      <c r="U192" s="45"/>
    </row>
    <row r="193" spans="1:21" s="128" customFormat="1" ht="28.5" x14ac:dyDescent="0.25">
      <c r="A193" s="45"/>
      <c r="B193" s="2"/>
      <c r="C193" s="209" t="s">
        <v>3510</v>
      </c>
      <c r="D193" s="105" t="s">
        <v>3006</v>
      </c>
      <c r="E193" s="111" t="s">
        <v>3</v>
      </c>
      <c r="F193" s="105" t="s">
        <v>67</v>
      </c>
      <c r="G193" s="111" t="s">
        <v>53</v>
      </c>
      <c r="H193" s="181">
        <v>18000</v>
      </c>
      <c r="I193" s="227" t="s">
        <v>321</v>
      </c>
      <c r="J193" s="120">
        <v>43740</v>
      </c>
      <c r="K193" s="120">
        <f t="shared" si="60"/>
        <v>43745</v>
      </c>
      <c r="L193" s="120">
        <f>K193+30</f>
        <v>43775</v>
      </c>
      <c r="M193" s="120">
        <f t="shared" si="62"/>
        <v>43796</v>
      </c>
      <c r="N193" s="120">
        <f t="shared" si="61"/>
        <v>43803</v>
      </c>
      <c r="O193" s="120">
        <f>N193+5</f>
        <v>43808</v>
      </c>
      <c r="P193" s="120">
        <f t="shared" si="64"/>
        <v>43815</v>
      </c>
      <c r="Q193" s="120">
        <f t="shared" si="64"/>
        <v>43822</v>
      </c>
      <c r="R193" s="120">
        <f t="shared" si="64"/>
        <v>43829</v>
      </c>
      <c r="S193" s="120">
        <f t="shared" si="63"/>
        <v>43836</v>
      </c>
      <c r="U193" s="45"/>
    </row>
    <row r="194" spans="1:21" s="128" customFormat="1" ht="19.899999999999999" customHeight="1" x14ac:dyDescent="0.25">
      <c r="A194" s="45"/>
      <c r="B194" s="2"/>
      <c r="C194" s="222" t="s">
        <v>1003</v>
      </c>
      <c r="D194" s="223" t="s">
        <v>3511</v>
      </c>
      <c r="E194" s="111" t="s">
        <v>3</v>
      </c>
      <c r="F194" s="105" t="s">
        <v>67</v>
      </c>
      <c r="G194" s="111" t="s">
        <v>53</v>
      </c>
      <c r="H194" s="181">
        <v>10000</v>
      </c>
      <c r="I194" s="111" t="s">
        <v>321</v>
      </c>
      <c r="J194" s="120">
        <v>43623</v>
      </c>
      <c r="K194" s="120">
        <f t="shared" si="60"/>
        <v>43628</v>
      </c>
      <c r="L194" s="120">
        <f>K194+15</f>
        <v>43643</v>
      </c>
      <c r="M194" s="120">
        <f t="shared" si="62"/>
        <v>43664</v>
      </c>
      <c r="N194" s="120">
        <f t="shared" si="61"/>
        <v>43671</v>
      </c>
      <c r="O194" s="120" t="s">
        <v>91</v>
      </c>
      <c r="P194" s="120" t="s">
        <v>91</v>
      </c>
      <c r="Q194" s="120" t="s">
        <v>91</v>
      </c>
      <c r="R194" s="120">
        <f>N194+7</f>
        <v>43678</v>
      </c>
      <c r="S194" s="120">
        <f t="shared" si="63"/>
        <v>43685</v>
      </c>
      <c r="U194" s="45"/>
    </row>
    <row r="195" spans="1:21" s="128" customFormat="1" ht="28.5" x14ac:dyDescent="0.25">
      <c r="A195" s="45"/>
      <c r="B195" s="2"/>
      <c r="C195" s="222" t="s">
        <v>3512</v>
      </c>
      <c r="D195" s="223" t="s">
        <v>3513</v>
      </c>
      <c r="E195" s="111" t="s">
        <v>3</v>
      </c>
      <c r="F195" s="105" t="s">
        <v>67</v>
      </c>
      <c r="G195" s="111" t="s">
        <v>53</v>
      </c>
      <c r="H195" s="181">
        <v>65000</v>
      </c>
      <c r="I195" s="111" t="s">
        <v>3514</v>
      </c>
      <c r="J195" s="120">
        <v>43679</v>
      </c>
      <c r="K195" s="120">
        <f t="shared" si="60"/>
        <v>43684</v>
      </c>
      <c r="L195" s="120">
        <f>K195+30</f>
        <v>43714</v>
      </c>
      <c r="M195" s="120">
        <f t="shared" si="62"/>
        <v>43735</v>
      </c>
      <c r="N195" s="120">
        <f t="shared" si="61"/>
        <v>43742</v>
      </c>
      <c r="O195" s="120">
        <f>N195+5</f>
        <v>43747</v>
      </c>
      <c r="P195" s="120">
        <f t="shared" ref="P195:R196" si="65">O195+7</f>
        <v>43754</v>
      </c>
      <c r="Q195" s="120">
        <f t="shared" si="65"/>
        <v>43761</v>
      </c>
      <c r="R195" s="120">
        <f t="shared" si="65"/>
        <v>43768</v>
      </c>
      <c r="S195" s="120">
        <f t="shared" si="63"/>
        <v>43775</v>
      </c>
      <c r="U195" s="45"/>
    </row>
    <row r="196" spans="1:21" s="128" customFormat="1" ht="28.5" x14ac:dyDescent="0.25">
      <c r="A196" s="45"/>
      <c r="B196" s="2"/>
      <c r="C196" s="222" t="s">
        <v>3515</v>
      </c>
      <c r="D196" s="223" t="s">
        <v>3516</v>
      </c>
      <c r="E196" s="111" t="s">
        <v>3</v>
      </c>
      <c r="F196" s="105" t="s">
        <v>67</v>
      </c>
      <c r="G196" s="111" t="s">
        <v>53</v>
      </c>
      <c r="H196" s="181">
        <v>30000</v>
      </c>
      <c r="I196" s="111" t="s">
        <v>3514</v>
      </c>
      <c r="J196" s="120">
        <v>43679</v>
      </c>
      <c r="K196" s="120">
        <f t="shared" si="60"/>
        <v>43684</v>
      </c>
      <c r="L196" s="120">
        <f>K196+30</f>
        <v>43714</v>
      </c>
      <c r="M196" s="120">
        <f t="shared" si="62"/>
        <v>43735</v>
      </c>
      <c r="N196" s="120">
        <f t="shared" si="61"/>
        <v>43742</v>
      </c>
      <c r="O196" s="120">
        <f>N196+5</f>
        <v>43747</v>
      </c>
      <c r="P196" s="120">
        <f t="shared" si="65"/>
        <v>43754</v>
      </c>
      <c r="Q196" s="120">
        <f t="shared" si="65"/>
        <v>43761</v>
      </c>
      <c r="R196" s="120">
        <f t="shared" si="65"/>
        <v>43768</v>
      </c>
      <c r="S196" s="120">
        <f t="shared" si="63"/>
        <v>43775</v>
      </c>
      <c r="U196" s="45"/>
    </row>
    <row r="197" spans="1:21" s="128" customFormat="1" ht="25.5" x14ac:dyDescent="0.2">
      <c r="A197" s="45"/>
      <c r="B197" s="2"/>
      <c r="C197" s="355" t="s">
        <v>3517</v>
      </c>
      <c r="D197" s="223" t="s">
        <v>3518</v>
      </c>
      <c r="E197" s="356" t="s">
        <v>3</v>
      </c>
      <c r="F197" s="223" t="s">
        <v>67</v>
      </c>
      <c r="G197" s="356" t="s">
        <v>53</v>
      </c>
      <c r="H197" s="399">
        <v>120000</v>
      </c>
      <c r="I197" s="358" t="s">
        <v>3519</v>
      </c>
      <c r="J197" s="226">
        <v>43647</v>
      </c>
      <c r="K197" s="226">
        <f t="shared" si="60"/>
        <v>43652</v>
      </c>
      <c r="L197" s="226">
        <f t="shared" ref="L197:L207" si="66">K197+7</f>
        <v>43659</v>
      </c>
      <c r="M197" s="226">
        <f t="shared" si="62"/>
        <v>43680</v>
      </c>
      <c r="N197" s="226">
        <f t="shared" si="61"/>
        <v>43687</v>
      </c>
      <c r="O197" s="226" t="s">
        <v>91</v>
      </c>
      <c r="P197" s="226" t="s">
        <v>91</v>
      </c>
      <c r="Q197" s="226" t="s">
        <v>91</v>
      </c>
      <c r="R197" s="226">
        <f t="shared" ref="R197:R207" si="67">N197+7</f>
        <v>43694</v>
      </c>
      <c r="S197" s="226">
        <f t="shared" si="63"/>
        <v>43701</v>
      </c>
      <c r="U197" s="45"/>
    </row>
    <row r="198" spans="1:21" s="128" customFormat="1" ht="38.25" x14ac:dyDescent="0.25">
      <c r="A198" s="45"/>
      <c r="B198" s="2"/>
      <c r="C198" s="359" t="s">
        <v>3520</v>
      </c>
      <c r="D198" s="223" t="s">
        <v>3521</v>
      </c>
      <c r="E198" s="356" t="s">
        <v>3</v>
      </c>
      <c r="F198" s="223" t="s">
        <v>67</v>
      </c>
      <c r="G198" s="356" t="s">
        <v>53</v>
      </c>
      <c r="H198" s="399">
        <v>18000</v>
      </c>
      <c r="I198" s="358" t="s">
        <v>3519</v>
      </c>
      <c r="J198" s="226">
        <v>43647</v>
      </c>
      <c r="K198" s="226">
        <f t="shared" si="60"/>
        <v>43652</v>
      </c>
      <c r="L198" s="226">
        <f t="shared" si="66"/>
        <v>43659</v>
      </c>
      <c r="M198" s="226">
        <f t="shared" si="62"/>
        <v>43680</v>
      </c>
      <c r="N198" s="226">
        <f t="shared" si="61"/>
        <v>43687</v>
      </c>
      <c r="O198" s="226" t="s">
        <v>91</v>
      </c>
      <c r="P198" s="226" t="s">
        <v>91</v>
      </c>
      <c r="Q198" s="226" t="s">
        <v>91</v>
      </c>
      <c r="R198" s="226">
        <f t="shared" si="67"/>
        <v>43694</v>
      </c>
      <c r="S198" s="226">
        <f t="shared" si="63"/>
        <v>43701</v>
      </c>
      <c r="U198" s="45"/>
    </row>
    <row r="199" spans="1:21" s="128" customFormat="1" ht="25.5" x14ac:dyDescent="0.25">
      <c r="A199" s="45"/>
      <c r="B199" s="2"/>
      <c r="C199" s="359" t="s">
        <v>3522</v>
      </c>
      <c r="D199" s="223" t="s">
        <v>3523</v>
      </c>
      <c r="E199" s="356" t="s">
        <v>3</v>
      </c>
      <c r="F199" s="223" t="s">
        <v>67</v>
      </c>
      <c r="G199" s="356" t="s">
        <v>53</v>
      </c>
      <c r="H199" s="399">
        <v>1800</v>
      </c>
      <c r="I199" s="358" t="s">
        <v>3519</v>
      </c>
      <c r="J199" s="226">
        <v>43647</v>
      </c>
      <c r="K199" s="226">
        <f t="shared" si="60"/>
        <v>43652</v>
      </c>
      <c r="L199" s="226">
        <f t="shared" si="66"/>
        <v>43659</v>
      </c>
      <c r="M199" s="226">
        <f t="shared" si="62"/>
        <v>43680</v>
      </c>
      <c r="N199" s="226">
        <f t="shared" si="61"/>
        <v>43687</v>
      </c>
      <c r="O199" s="226" t="s">
        <v>91</v>
      </c>
      <c r="P199" s="226" t="s">
        <v>91</v>
      </c>
      <c r="Q199" s="226" t="s">
        <v>91</v>
      </c>
      <c r="R199" s="226">
        <f t="shared" si="67"/>
        <v>43694</v>
      </c>
      <c r="S199" s="226">
        <f t="shared" si="63"/>
        <v>43701</v>
      </c>
      <c r="U199" s="45"/>
    </row>
    <row r="200" spans="1:21" s="128" customFormat="1" ht="51" x14ac:dyDescent="0.25">
      <c r="A200" s="45"/>
      <c r="B200" s="2"/>
      <c r="C200" s="359" t="s">
        <v>3524</v>
      </c>
      <c r="D200" s="223" t="s">
        <v>3525</v>
      </c>
      <c r="E200" s="356" t="s">
        <v>3</v>
      </c>
      <c r="F200" s="223" t="s">
        <v>67</v>
      </c>
      <c r="G200" s="356" t="s">
        <v>53</v>
      </c>
      <c r="H200" s="399">
        <v>18000</v>
      </c>
      <c r="I200" s="358" t="s">
        <v>3519</v>
      </c>
      <c r="J200" s="226">
        <v>43647</v>
      </c>
      <c r="K200" s="226">
        <f t="shared" si="60"/>
        <v>43652</v>
      </c>
      <c r="L200" s="226">
        <f t="shared" si="66"/>
        <v>43659</v>
      </c>
      <c r="M200" s="226">
        <f t="shared" si="62"/>
        <v>43680</v>
      </c>
      <c r="N200" s="226">
        <f t="shared" si="61"/>
        <v>43687</v>
      </c>
      <c r="O200" s="226" t="s">
        <v>91</v>
      </c>
      <c r="P200" s="226" t="s">
        <v>91</v>
      </c>
      <c r="Q200" s="226" t="s">
        <v>91</v>
      </c>
      <c r="R200" s="226">
        <f t="shared" si="67"/>
        <v>43694</v>
      </c>
      <c r="S200" s="226">
        <f t="shared" si="63"/>
        <v>43701</v>
      </c>
      <c r="U200" s="45"/>
    </row>
    <row r="201" spans="1:21" s="128" customFormat="1" ht="38.25" x14ac:dyDescent="0.25">
      <c r="A201" s="45"/>
      <c r="B201" s="2"/>
      <c r="C201" s="359" t="s">
        <v>3526</v>
      </c>
      <c r="D201" s="223" t="s">
        <v>3527</v>
      </c>
      <c r="E201" s="356" t="s">
        <v>3</v>
      </c>
      <c r="F201" s="223" t="s">
        <v>67</v>
      </c>
      <c r="G201" s="356" t="s">
        <v>53</v>
      </c>
      <c r="H201" s="399">
        <v>24000</v>
      </c>
      <c r="I201" s="358" t="s">
        <v>3519</v>
      </c>
      <c r="J201" s="226">
        <v>43647</v>
      </c>
      <c r="K201" s="226">
        <f t="shared" si="60"/>
        <v>43652</v>
      </c>
      <c r="L201" s="226">
        <f t="shared" si="66"/>
        <v>43659</v>
      </c>
      <c r="M201" s="226">
        <f t="shared" si="62"/>
        <v>43680</v>
      </c>
      <c r="N201" s="226">
        <f t="shared" si="61"/>
        <v>43687</v>
      </c>
      <c r="O201" s="226" t="s">
        <v>91</v>
      </c>
      <c r="P201" s="226" t="s">
        <v>91</v>
      </c>
      <c r="Q201" s="226" t="s">
        <v>91</v>
      </c>
      <c r="R201" s="226">
        <f t="shared" si="67"/>
        <v>43694</v>
      </c>
      <c r="S201" s="226">
        <f t="shared" si="63"/>
        <v>43701</v>
      </c>
      <c r="U201" s="45"/>
    </row>
    <row r="202" spans="1:21" s="128" customFormat="1" ht="38.25" x14ac:dyDescent="0.25">
      <c r="A202" s="45"/>
      <c r="B202" s="2"/>
      <c r="C202" s="359" t="s">
        <v>3528</v>
      </c>
      <c r="D202" s="223" t="s">
        <v>3529</v>
      </c>
      <c r="E202" s="356" t="s">
        <v>3</v>
      </c>
      <c r="F202" s="223" t="s">
        <v>67</v>
      </c>
      <c r="G202" s="356" t="s">
        <v>53</v>
      </c>
      <c r="H202" s="399">
        <v>60000</v>
      </c>
      <c r="I202" s="358" t="s">
        <v>1831</v>
      </c>
      <c r="J202" s="226">
        <v>43647</v>
      </c>
      <c r="K202" s="226">
        <f t="shared" si="60"/>
        <v>43652</v>
      </c>
      <c r="L202" s="226">
        <f t="shared" si="66"/>
        <v>43659</v>
      </c>
      <c r="M202" s="226">
        <f t="shared" si="62"/>
        <v>43680</v>
      </c>
      <c r="N202" s="226">
        <f t="shared" si="61"/>
        <v>43687</v>
      </c>
      <c r="O202" s="226" t="s">
        <v>91</v>
      </c>
      <c r="P202" s="226" t="s">
        <v>91</v>
      </c>
      <c r="Q202" s="226" t="s">
        <v>91</v>
      </c>
      <c r="R202" s="226">
        <f t="shared" si="67"/>
        <v>43694</v>
      </c>
      <c r="S202" s="226">
        <f t="shared" si="63"/>
        <v>43701</v>
      </c>
      <c r="U202" s="45"/>
    </row>
    <row r="203" spans="1:21" s="128" customFormat="1" ht="38.25" x14ac:dyDescent="0.25">
      <c r="A203" s="45"/>
      <c r="B203" s="2"/>
      <c r="C203" s="359" t="s">
        <v>3530</v>
      </c>
      <c r="D203" s="223" t="s">
        <v>3531</v>
      </c>
      <c r="E203" s="356" t="s">
        <v>3</v>
      </c>
      <c r="F203" s="223" t="s">
        <v>67</v>
      </c>
      <c r="G203" s="356" t="s">
        <v>53</v>
      </c>
      <c r="H203" s="399">
        <v>36000</v>
      </c>
      <c r="I203" s="358" t="s">
        <v>3519</v>
      </c>
      <c r="J203" s="226">
        <v>43647</v>
      </c>
      <c r="K203" s="226">
        <f t="shared" si="60"/>
        <v>43652</v>
      </c>
      <c r="L203" s="226">
        <f t="shared" si="66"/>
        <v>43659</v>
      </c>
      <c r="M203" s="226">
        <f t="shared" si="62"/>
        <v>43680</v>
      </c>
      <c r="N203" s="226">
        <f t="shared" si="61"/>
        <v>43687</v>
      </c>
      <c r="O203" s="226" t="s">
        <v>91</v>
      </c>
      <c r="P203" s="226" t="s">
        <v>91</v>
      </c>
      <c r="Q203" s="226" t="s">
        <v>91</v>
      </c>
      <c r="R203" s="226">
        <f t="shared" si="67"/>
        <v>43694</v>
      </c>
      <c r="S203" s="226">
        <f t="shared" si="63"/>
        <v>43701</v>
      </c>
      <c r="U203" s="45"/>
    </row>
    <row r="204" spans="1:21" s="128" customFormat="1" ht="25.5" x14ac:dyDescent="0.2">
      <c r="A204" s="45"/>
      <c r="B204" s="2"/>
      <c r="C204" s="355" t="s">
        <v>3532</v>
      </c>
      <c r="D204" s="223" t="s">
        <v>3533</v>
      </c>
      <c r="E204" s="356" t="s">
        <v>3</v>
      </c>
      <c r="F204" s="223" t="s">
        <v>67</v>
      </c>
      <c r="G204" s="356" t="s">
        <v>53</v>
      </c>
      <c r="H204" s="399">
        <v>20000</v>
      </c>
      <c r="I204" s="358" t="s">
        <v>3519</v>
      </c>
      <c r="J204" s="226">
        <v>43647</v>
      </c>
      <c r="K204" s="226">
        <f t="shared" si="60"/>
        <v>43652</v>
      </c>
      <c r="L204" s="226">
        <f t="shared" si="66"/>
        <v>43659</v>
      </c>
      <c r="M204" s="226">
        <f t="shared" si="62"/>
        <v>43680</v>
      </c>
      <c r="N204" s="226">
        <f t="shared" si="61"/>
        <v>43687</v>
      </c>
      <c r="O204" s="226" t="s">
        <v>91</v>
      </c>
      <c r="P204" s="226" t="s">
        <v>91</v>
      </c>
      <c r="Q204" s="226" t="s">
        <v>91</v>
      </c>
      <c r="R204" s="226">
        <f t="shared" si="67"/>
        <v>43694</v>
      </c>
      <c r="S204" s="226">
        <f t="shared" si="63"/>
        <v>43701</v>
      </c>
      <c r="U204" s="45"/>
    </row>
    <row r="205" spans="1:21" s="128" customFormat="1" ht="51" x14ac:dyDescent="0.25">
      <c r="A205" s="45"/>
      <c r="B205" s="2"/>
      <c r="C205" s="359" t="s">
        <v>3534</v>
      </c>
      <c r="D205" s="223" t="s">
        <v>3535</v>
      </c>
      <c r="E205" s="356" t="s">
        <v>3</v>
      </c>
      <c r="F205" s="223" t="s">
        <v>67</v>
      </c>
      <c r="G205" s="356" t="s">
        <v>53</v>
      </c>
      <c r="H205" s="399">
        <v>9000</v>
      </c>
      <c r="I205" s="358" t="s">
        <v>3519</v>
      </c>
      <c r="J205" s="226">
        <v>43647</v>
      </c>
      <c r="K205" s="226">
        <f t="shared" si="60"/>
        <v>43652</v>
      </c>
      <c r="L205" s="226">
        <f t="shared" si="66"/>
        <v>43659</v>
      </c>
      <c r="M205" s="226">
        <f t="shared" si="62"/>
        <v>43680</v>
      </c>
      <c r="N205" s="226">
        <f t="shared" si="61"/>
        <v>43687</v>
      </c>
      <c r="O205" s="226" t="s">
        <v>91</v>
      </c>
      <c r="P205" s="226" t="s">
        <v>91</v>
      </c>
      <c r="Q205" s="226" t="s">
        <v>91</v>
      </c>
      <c r="R205" s="226">
        <f t="shared" si="67"/>
        <v>43694</v>
      </c>
      <c r="S205" s="226">
        <f t="shared" si="63"/>
        <v>43701</v>
      </c>
      <c r="U205" s="45"/>
    </row>
    <row r="206" spans="1:21" s="128" customFormat="1" ht="51" x14ac:dyDescent="0.25">
      <c r="A206" s="45"/>
      <c r="B206" s="2"/>
      <c r="C206" s="359" t="s">
        <v>3536</v>
      </c>
      <c r="D206" s="223" t="s">
        <v>3537</v>
      </c>
      <c r="E206" s="356" t="s">
        <v>3</v>
      </c>
      <c r="F206" s="223" t="s">
        <v>67</v>
      </c>
      <c r="G206" s="356" t="s">
        <v>53</v>
      </c>
      <c r="H206" s="399">
        <v>90000</v>
      </c>
      <c r="I206" s="358" t="s">
        <v>3538</v>
      </c>
      <c r="J206" s="226">
        <v>43647</v>
      </c>
      <c r="K206" s="226">
        <f t="shared" si="60"/>
        <v>43652</v>
      </c>
      <c r="L206" s="226">
        <f t="shared" si="66"/>
        <v>43659</v>
      </c>
      <c r="M206" s="226">
        <f t="shared" si="62"/>
        <v>43680</v>
      </c>
      <c r="N206" s="226">
        <f t="shared" si="61"/>
        <v>43687</v>
      </c>
      <c r="O206" s="226" t="s">
        <v>91</v>
      </c>
      <c r="P206" s="226" t="s">
        <v>91</v>
      </c>
      <c r="Q206" s="226" t="s">
        <v>91</v>
      </c>
      <c r="R206" s="226">
        <f t="shared" si="67"/>
        <v>43694</v>
      </c>
      <c r="S206" s="226">
        <f t="shared" si="63"/>
        <v>43701</v>
      </c>
      <c r="U206" s="45"/>
    </row>
    <row r="207" spans="1:21" s="128" customFormat="1" ht="38.25" x14ac:dyDescent="0.25">
      <c r="A207" s="45"/>
      <c r="B207" s="2"/>
      <c r="C207" s="359" t="s">
        <v>3539</v>
      </c>
      <c r="D207" s="223" t="s">
        <v>3540</v>
      </c>
      <c r="E207" s="356" t="s">
        <v>3</v>
      </c>
      <c r="F207" s="223" t="s">
        <v>67</v>
      </c>
      <c r="G207" s="356" t="s">
        <v>53</v>
      </c>
      <c r="H207" s="399">
        <v>90000</v>
      </c>
      <c r="I207" s="358" t="s">
        <v>3538</v>
      </c>
      <c r="J207" s="226">
        <v>43617</v>
      </c>
      <c r="K207" s="226">
        <f t="shared" si="60"/>
        <v>43622</v>
      </c>
      <c r="L207" s="226">
        <f t="shared" si="66"/>
        <v>43629</v>
      </c>
      <c r="M207" s="226">
        <f t="shared" si="62"/>
        <v>43650</v>
      </c>
      <c r="N207" s="226">
        <f t="shared" si="61"/>
        <v>43657</v>
      </c>
      <c r="O207" s="226" t="s">
        <v>91</v>
      </c>
      <c r="P207" s="226" t="s">
        <v>91</v>
      </c>
      <c r="Q207" s="226" t="s">
        <v>91</v>
      </c>
      <c r="R207" s="226">
        <f t="shared" si="67"/>
        <v>43664</v>
      </c>
      <c r="S207" s="226">
        <f t="shared" si="63"/>
        <v>43671</v>
      </c>
      <c r="U207" s="45"/>
    </row>
    <row r="208" spans="1:21" ht="28.5" x14ac:dyDescent="0.25">
      <c r="A208" s="45"/>
      <c r="B208" s="2">
        <v>1</v>
      </c>
      <c r="C208" s="498" t="s">
        <v>1099</v>
      </c>
      <c r="D208" s="42" t="s">
        <v>1100</v>
      </c>
      <c r="E208" s="7" t="s">
        <v>3</v>
      </c>
      <c r="F208" s="42" t="s">
        <v>535</v>
      </c>
      <c r="G208" s="42" t="s">
        <v>54</v>
      </c>
      <c r="H208" s="253">
        <v>60000</v>
      </c>
      <c r="I208" s="40" t="s">
        <v>321</v>
      </c>
      <c r="J208" s="39">
        <v>43446</v>
      </c>
      <c r="K208" s="39">
        <f t="shared" si="60"/>
        <v>43451</v>
      </c>
      <c r="L208" s="39">
        <f>K208+30</f>
        <v>43481</v>
      </c>
      <c r="M208" s="39">
        <f>L208+21</f>
        <v>43502</v>
      </c>
      <c r="N208" s="39">
        <f t="shared" si="61"/>
        <v>43509</v>
      </c>
      <c r="O208" s="39">
        <f>N208+5</f>
        <v>43514</v>
      </c>
      <c r="P208" s="39">
        <f>O208+7</f>
        <v>43521</v>
      </c>
      <c r="Q208" s="39">
        <f>P208+7</f>
        <v>43528</v>
      </c>
      <c r="R208" s="39">
        <f>Q208+7</f>
        <v>43535</v>
      </c>
      <c r="S208" s="39">
        <f t="shared" si="63"/>
        <v>43542</v>
      </c>
      <c r="U208" s="45"/>
    </row>
    <row r="209" spans="1:21" ht="28.5" x14ac:dyDescent="0.25">
      <c r="A209" s="45"/>
      <c r="B209" s="2">
        <v>4</v>
      </c>
      <c r="C209" s="498" t="s">
        <v>1101</v>
      </c>
      <c r="D209" s="42" t="s">
        <v>1102</v>
      </c>
      <c r="E209" s="7" t="s">
        <v>3</v>
      </c>
      <c r="F209" s="42" t="s">
        <v>535</v>
      </c>
      <c r="G209" s="42" t="s">
        <v>54</v>
      </c>
      <c r="H209" s="253">
        <v>18000</v>
      </c>
      <c r="I209" s="40" t="s">
        <v>1103</v>
      </c>
      <c r="J209" s="39">
        <v>43520</v>
      </c>
      <c r="K209" s="39">
        <v>43525</v>
      </c>
      <c r="L209" s="39">
        <v>43555</v>
      </c>
      <c r="M209" s="39">
        <v>43576</v>
      </c>
      <c r="N209" s="39">
        <v>43583</v>
      </c>
      <c r="O209" s="39">
        <v>43588</v>
      </c>
      <c r="P209" s="39">
        <v>43595</v>
      </c>
      <c r="Q209" s="39">
        <v>43602</v>
      </c>
      <c r="R209" s="39">
        <v>43609</v>
      </c>
      <c r="S209" s="39">
        <v>43616</v>
      </c>
      <c r="U209" s="45"/>
    </row>
    <row r="210" spans="1:21" ht="28.5" x14ac:dyDescent="0.25">
      <c r="A210" s="45"/>
      <c r="B210" s="2">
        <v>6</v>
      </c>
      <c r="C210" s="498" t="s">
        <v>1104</v>
      </c>
      <c r="D210" s="42" t="s">
        <v>1105</v>
      </c>
      <c r="E210" s="7" t="s">
        <v>3</v>
      </c>
      <c r="F210" s="42" t="s">
        <v>535</v>
      </c>
      <c r="G210" s="42" t="s">
        <v>54</v>
      </c>
      <c r="H210" s="253">
        <v>108000</v>
      </c>
      <c r="I210" s="40" t="s">
        <v>1106</v>
      </c>
      <c r="J210" s="39">
        <v>43522</v>
      </c>
      <c r="K210" s="39">
        <v>43527</v>
      </c>
      <c r="L210" s="39">
        <v>43557</v>
      </c>
      <c r="M210" s="39">
        <v>43578</v>
      </c>
      <c r="N210" s="39">
        <v>43585</v>
      </c>
      <c r="O210" s="39">
        <v>43590</v>
      </c>
      <c r="P210" s="39">
        <v>43597</v>
      </c>
      <c r="Q210" s="39">
        <v>43604</v>
      </c>
      <c r="R210" s="39">
        <v>43611</v>
      </c>
      <c r="S210" s="39">
        <v>43618</v>
      </c>
      <c r="U210" s="45"/>
    </row>
    <row r="211" spans="1:21" ht="42.75" x14ac:dyDescent="0.25">
      <c r="A211" s="45"/>
      <c r="B211" s="2">
        <v>8</v>
      </c>
      <c r="C211" s="498" t="s">
        <v>1107</v>
      </c>
      <c r="D211" s="42" t="s">
        <v>1108</v>
      </c>
      <c r="E211" s="7" t="s">
        <v>3</v>
      </c>
      <c r="F211" s="42" t="s">
        <v>535</v>
      </c>
      <c r="G211" s="42" t="s">
        <v>54</v>
      </c>
      <c r="H211" s="253">
        <v>9000</v>
      </c>
      <c r="I211" s="40" t="s">
        <v>321</v>
      </c>
      <c r="J211" s="39">
        <v>43524</v>
      </c>
      <c r="K211" s="39">
        <v>43529</v>
      </c>
      <c r="L211" s="39">
        <v>43559</v>
      </c>
      <c r="M211" s="39">
        <v>43580</v>
      </c>
      <c r="N211" s="39">
        <v>43587</v>
      </c>
      <c r="O211" s="39">
        <v>43592</v>
      </c>
      <c r="P211" s="39">
        <v>43599</v>
      </c>
      <c r="Q211" s="39">
        <v>43606</v>
      </c>
      <c r="R211" s="39">
        <v>43613</v>
      </c>
      <c r="S211" s="39">
        <v>43620</v>
      </c>
      <c r="U211" s="45"/>
    </row>
    <row r="212" spans="1:21" ht="42.75" x14ac:dyDescent="0.25">
      <c r="A212" s="45"/>
      <c r="B212" s="2">
        <v>9</v>
      </c>
      <c r="C212" s="498" t="s">
        <v>1109</v>
      </c>
      <c r="D212" s="42" t="s">
        <v>1110</v>
      </c>
      <c r="E212" s="7" t="s">
        <v>3</v>
      </c>
      <c r="F212" s="42" t="s">
        <v>535</v>
      </c>
      <c r="G212" s="42" t="s">
        <v>54</v>
      </c>
      <c r="H212" s="253">
        <v>3000</v>
      </c>
      <c r="I212" s="40" t="s">
        <v>321</v>
      </c>
      <c r="J212" s="39">
        <v>43525</v>
      </c>
      <c r="K212" s="39">
        <v>43530</v>
      </c>
      <c r="L212" s="39">
        <v>43560</v>
      </c>
      <c r="M212" s="39">
        <v>43581</v>
      </c>
      <c r="N212" s="39">
        <v>43588</v>
      </c>
      <c r="O212" s="39">
        <v>43593</v>
      </c>
      <c r="P212" s="39">
        <v>43600</v>
      </c>
      <c r="Q212" s="39">
        <v>43607</v>
      </c>
      <c r="R212" s="39">
        <v>43614</v>
      </c>
      <c r="S212" s="39">
        <v>43621</v>
      </c>
      <c r="U212" s="45"/>
    </row>
    <row r="213" spans="1:21" ht="28.5" x14ac:dyDescent="0.25">
      <c r="A213" s="45"/>
      <c r="B213" s="2">
        <v>10</v>
      </c>
      <c r="C213" s="498" t="s">
        <v>1111</v>
      </c>
      <c r="D213" s="42" t="s">
        <v>1112</v>
      </c>
      <c r="E213" s="7" t="s">
        <v>3</v>
      </c>
      <c r="F213" s="42" t="s">
        <v>535</v>
      </c>
      <c r="G213" s="42" t="s">
        <v>54</v>
      </c>
      <c r="H213" s="253">
        <v>6000</v>
      </c>
      <c r="I213" s="40" t="s">
        <v>321</v>
      </c>
      <c r="J213" s="39">
        <v>43526</v>
      </c>
      <c r="K213" s="39">
        <v>43531</v>
      </c>
      <c r="L213" s="39">
        <v>43561</v>
      </c>
      <c r="M213" s="39">
        <v>43582</v>
      </c>
      <c r="N213" s="39">
        <v>43589</v>
      </c>
      <c r="O213" s="39">
        <v>43594</v>
      </c>
      <c r="P213" s="39">
        <v>43601</v>
      </c>
      <c r="Q213" s="39">
        <v>43608</v>
      </c>
      <c r="R213" s="39">
        <v>43615</v>
      </c>
      <c r="S213" s="39">
        <v>43622</v>
      </c>
      <c r="U213" s="45"/>
    </row>
    <row r="214" spans="1:21" ht="28.5" x14ac:dyDescent="0.25">
      <c r="A214" s="45"/>
      <c r="B214" s="2">
        <v>11</v>
      </c>
      <c r="C214" s="498" t="s">
        <v>1113</v>
      </c>
      <c r="D214" s="42" t="s">
        <v>1114</v>
      </c>
      <c r="E214" s="7" t="s">
        <v>3</v>
      </c>
      <c r="F214" s="42" t="s">
        <v>535</v>
      </c>
      <c r="G214" s="42" t="s">
        <v>54</v>
      </c>
      <c r="H214" s="253">
        <v>18000</v>
      </c>
      <c r="I214" s="40" t="s">
        <v>321</v>
      </c>
      <c r="J214" s="39">
        <v>43527</v>
      </c>
      <c r="K214" s="39">
        <v>43532</v>
      </c>
      <c r="L214" s="39">
        <v>43562</v>
      </c>
      <c r="M214" s="39">
        <v>43583</v>
      </c>
      <c r="N214" s="39">
        <v>43590</v>
      </c>
      <c r="O214" s="39">
        <v>43595</v>
      </c>
      <c r="P214" s="39">
        <v>43602</v>
      </c>
      <c r="Q214" s="39">
        <v>43609</v>
      </c>
      <c r="R214" s="39">
        <v>43616</v>
      </c>
      <c r="S214" s="39">
        <v>43623</v>
      </c>
      <c r="U214" s="45"/>
    </row>
    <row r="215" spans="1:21" ht="28.5" x14ac:dyDescent="0.25">
      <c r="A215" s="45"/>
      <c r="B215" s="2">
        <v>12</v>
      </c>
      <c r="C215" s="498" t="s">
        <v>1115</v>
      </c>
      <c r="D215" s="42" t="s">
        <v>1116</v>
      </c>
      <c r="E215" s="7" t="s">
        <v>3</v>
      </c>
      <c r="F215" s="42" t="s">
        <v>535</v>
      </c>
      <c r="G215" s="42" t="s">
        <v>54</v>
      </c>
      <c r="H215" s="253">
        <v>18000</v>
      </c>
      <c r="I215" s="40" t="s">
        <v>321</v>
      </c>
      <c r="J215" s="39">
        <v>43528</v>
      </c>
      <c r="K215" s="39">
        <v>43533</v>
      </c>
      <c r="L215" s="39">
        <v>43563</v>
      </c>
      <c r="M215" s="39">
        <v>43584</v>
      </c>
      <c r="N215" s="39">
        <v>43591</v>
      </c>
      <c r="O215" s="39">
        <v>43596</v>
      </c>
      <c r="P215" s="39">
        <v>43603</v>
      </c>
      <c r="Q215" s="39">
        <v>43610</v>
      </c>
      <c r="R215" s="39">
        <v>43617</v>
      </c>
      <c r="S215" s="39">
        <v>43624</v>
      </c>
      <c r="U215" s="45"/>
    </row>
    <row r="216" spans="1:21" ht="28.5" x14ac:dyDescent="0.25">
      <c r="A216" s="45"/>
      <c r="B216" s="2">
        <v>13</v>
      </c>
      <c r="C216" s="498" t="s">
        <v>1117</v>
      </c>
      <c r="D216" s="42" t="s">
        <v>1118</v>
      </c>
      <c r="E216" s="7" t="s">
        <v>3</v>
      </c>
      <c r="F216" s="42" t="s">
        <v>535</v>
      </c>
      <c r="G216" s="42" t="s">
        <v>54</v>
      </c>
      <c r="H216" s="253">
        <v>54000</v>
      </c>
      <c r="I216" s="40" t="s">
        <v>321</v>
      </c>
      <c r="J216" s="39">
        <v>43529</v>
      </c>
      <c r="K216" s="39">
        <v>43534</v>
      </c>
      <c r="L216" s="39">
        <v>43564</v>
      </c>
      <c r="M216" s="39">
        <v>43585</v>
      </c>
      <c r="N216" s="39">
        <v>43592</v>
      </c>
      <c r="O216" s="39">
        <v>43597</v>
      </c>
      <c r="P216" s="39">
        <v>43604</v>
      </c>
      <c r="Q216" s="39">
        <v>43611</v>
      </c>
      <c r="R216" s="39">
        <v>43618</v>
      </c>
      <c r="S216" s="39">
        <v>43625</v>
      </c>
      <c r="U216" s="45"/>
    </row>
    <row r="217" spans="1:21" ht="42.75" x14ac:dyDescent="0.25">
      <c r="A217" s="45"/>
      <c r="B217" s="2">
        <v>14</v>
      </c>
      <c r="C217" s="498" t="s">
        <v>1119</v>
      </c>
      <c r="D217" s="42" t="s">
        <v>1120</v>
      </c>
      <c r="E217" s="7" t="s">
        <v>3</v>
      </c>
      <c r="F217" s="42" t="s">
        <v>535</v>
      </c>
      <c r="G217" s="42" t="s">
        <v>54</v>
      </c>
      <c r="H217" s="253">
        <v>18000</v>
      </c>
      <c r="I217" s="40" t="s">
        <v>321</v>
      </c>
      <c r="J217" s="39">
        <v>43530</v>
      </c>
      <c r="K217" s="39">
        <v>43535</v>
      </c>
      <c r="L217" s="39">
        <v>43565</v>
      </c>
      <c r="M217" s="39">
        <v>43586</v>
      </c>
      <c r="N217" s="39">
        <v>43593</v>
      </c>
      <c r="O217" s="39">
        <v>43598</v>
      </c>
      <c r="P217" s="39">
        <v>43605</v>
      </c>
      <c r="Q217" s="39">
        <v>43612</v>
      </c>
      <c r="R217" s="39">
        <v>43619</v>
      </c>
      <c r="S217" s="39">
        <v>43626</v>
      </c>
      <c r="U217" s="45"/>
    </row>
    <row r="218" spans="1:21" ht="28.5" x14ac:dyDescent="0.25">
      <c r="A218" s="45"/>
      <c r="B218" s="2">
        <v>15</v>
      </c>
      <c r="C218" s="498" t="s">
        <v>1121</v>
      </c>
      <c r="D218" s="42" t="s">
        <v>1122</v>
      </c>
      <c r="E218" s="7" t="s">
        <v>3</v>
      </c>
      <c r="F218" s="42" t="s">
        <v>535</v>
      </c>
      <c r="G218" s="42" t="s">
        <v>54</v>
      </c>
      <c r="H218" s="253">
        <v>54000</v>
      </c>
      <c r="I218" s="40" t="s">
        <v>321</v>
      </c>
      <c r="J218" s="39">
        <v>43531</v>
      </c>
      <c r="K218" s="39">
        <v>43536</v>
      </c>
      <c r="L218" s="39">
        <v>43566</v>
      </c>
      <c r="M218" s="39">
        <v>43587</v>
      </c>
      <c r="N218" s="39">
        <v>43594</v>
      </c>
      <c r="O218" s="39">
        <v>43599</v>
      </c>
      <c r="P218" s="39">
        <v>43606</v>
      </c>
      <c r="Q218" s="39">
        <v>43613</v>
      </c>
      <c r="R218" s="39">
        <v>43620</v>
      </c>
      <c r="S218" s="39">
        <v>43627</v>
      </c>
      <c r="U218" s="45"/>
    </row>
    <row r="219" spans="1:21" ht="28.5" x14ac:dyDescent="0.25">
      <c r="A219" s="45"/>
      <c r="B219" s="2">
        <v>16</v>
      </c>
      <c r="C219" s="498" t="s">
        <v>1123</v>
      </c>
      <c r="D219" s="42" t="s">
        <v>1124</v>
      </c>
      <c r="E219" s="7" t="s">
        <v>3</v>
      </c>
      <c r="F219" s="42" t="s">
        <v>535</v>
      </c>
      <c r="G219" s="42" t="s">
        <v>54</v>
      </c>
      <c r="H219" s="253">
        <v>36000</v>
      </c>
      <c r="I219" s="40" t="s">
        <v>321</v>
      </c>
      <c r="J219" s="39">
        <v>43532</v>
      </c>
      <c r="K219" s="39">
        <v>43537</v>
      </c>
      <c r="L219" s="39">
        <v>43567</v>
      </c>
      <c r="M219" s="39">
        <v>43588</v>
      </c>
      <c r="N219" s="39">
        <v>43595</v>
      </c>
      <c r="O219" s="39">
        <v>43600</v>
      </c>
      <c r="P219" s="39">
        <v>43607</v>
      </c>
      <c r="Q219" s="39">
        <v>43614</v>
      </c>
      <c r="R219" s="39">
        <v>43621</v>
      </c>
      <c r="S219" s="39">
        <v>43628</v>
      </c>
      <c r="U219" s="45"/>
    </row>
    <row r="220" spans="1:21" ht="42.75" x14ac:dyDescent="0.25">
      <c r="A220" s="45"/>
      <c r="B220" s="2">
        <v>17</v>
      </c>
      <c r="C220" s="498" t="s">
        <v>1125</v>
      </c>
      <c r="D220" s="42" t="s">
        <v>1126</v>
      </c>
      <c r="E220" s="7" t="s">
        <v>3</v>
      </c>
      <c r="F220" s="42" t="s">
        <v>535</v>
      </c>
      <c r="G220" s="42" t="s">
        <v>54</v>
      </c>
      <c r="H220" s="253">
        <v>90000</v>
      </c>
      <c r="I220" s="40" t="s">
        <v>321</v>
      </c>
      <c r="J220" s="39">
        <v>43533</v>
      </c>
      <c r="K220" s="39">
        <v>43538</v>
      </c>
      <c r="L220" s="39">
        <v>43568</v>
      </c>
      <c r="M220" s="39">
        <v>43589</v>
      </c>
      <c r="N220" s="39">
        <v>43596</v>
      </c>
      <c r="O220" s="39">
        <v>43601</v>
      </c>
      <c r="P220" s="39">
        <v>43608</v>
      </c>
      <c r="Q220" s="39">
        <v>43615</v>
      </c>
      <c r="R220" s="39">
        <v>43622</v>
      </c>
      <c r="S220" s="39">
        <v>43629</v>
      </c>
      <c r="U220" s="45"/>
    </row>
    <row r="221" spans="1:21" x14ac:dyDescent="0.25">
      <c r="A221" s="45"/>
      <c r="B221" s="2">
        <v>18</v>
      </c>
      <c r="C221" s="498" t="s">
        <v>1127</v>
      </c>
      <c r="D221" s="42" t="s">
        <v>1128</v>
      </c>
      <c r="E221" s="7" t="s">
        <v>3</v>
      </c>
      <c r="F221" s="42" t="s">
        <v>535</v>
      </c>
      <c r="G221" s="42" t="s">
        <v>54</v>
      </c>
      <c r="H221" s="253">
        <v>54000</v>
      </c>
      <c r="I221" s="40" t="s">
        <v>1106</v>
      </c>
      <c r="J221" s="39">
        <v>43534</v>
      </c>
      <c r="K221" s="39">
        <v>43539</v>
      </c>
      <c r="L221" s="39">
        <v>43569</v>
      </c>
      <c r="M221" s="39">
        <v>43590</v>
      </c>
      <c r="N221" s="39">
        <v>43597</v>
      </c>
      <c r="O221" s="39">
        <v>43602</v>
      </c>
      <c r="P221" s="39">
        <v>43609</v>
      </c>
      <c r="Q221" s="39">
        <v>43616</v>
      </c>
      <c r="R221" s="39">
        <v>43623</v>
      </c>
      <c r="S221" s="39">
        <v>43630</v>
      </c>
      <c r="U221" s="45"/>
    </row>
    <row r="222" spans="1:21" ht="28.5" x14ac:dyDescent="0.25">
      <c r="A222" s="45"/>
      <c r="B222" s="2">
        <v>19</v>
      </c>
      <c r="C222" s="498" t="s">
        <v>1129</v>
      </c>
      <c r="D222" s="42" t="s">
        <v>1130</v>
      </c>
      <c r="E222" s="7" t="s">
        <v>3</v>
      </c>
      <c r="F222" s="42" t="s">
        <v>535</v>
      </c>
      <c r="G222" s="42" t="s">
        <v>54</v>
      </c>
      <c r="H222" s="253">
        <v>24000</v>
      </c>
      <c r="I222" s="40" t="s">
        <v>1106</v>
      </c>
      <c r="J222" s="39">
        <v>43535</v>
      </c>
      <c r="K222" s="39">
        <v>43540</v>
      </c>
      <c r="L222" s="39">
        <v>43570</v>
      </c>
      <c r="M222" s="39">
        <v>43591</v>
      </c>
      <c r="N222" s="39">
        <v>43598</v>
      </c>
      <c r="O222" s="39">
        <v>43603</v>
      </c>
      <c r="P222" s="39">
        <v>43610</v>
      </c>
      <c r="Q222" s="39">
        <v>43617</v>
      </c>
      <c r="R222" s="39">
        <v>43624</v>
      </c>
      <c r="S222" s="39">
        <v>43631</v>
      </c>
      <c r="U222" s="45"/>
    </row>
    <row r="223" spans="1:21" ht="28.5" x14ac:dyDescent="0.25">
      <c r="A223" s="45"/>
      <c r="B223" s="2">
        <v>20</v>
      </c>
      <c r="C223" s="498" t="s">
        <v>1131</v>
      </c>
      <c r="D223" s="42" t="s">
        <v>1132</v>
      </c>
      <c r="E223" s="7" t="s">
        <v>3</v>
      </c>
      <c r="F223" s="42" t="s">
        <v>535</v>
      </c>
      <c r="G223" s="42" t="s">
        <v>54</v>
      </c>
      <c r="H223" s="253">
        <v>54000</v>
      </c>
      <c r="I223" s="40" t="s">
        <v>524</v>
      </c>
      <c r="J223" s="39">
        <v>43536</v>
      </c>
      <c r="K223" s="39">
        <v>43541</v>
      </c>
      <c r="L223" s="39">
        <v>43571</v>
      </c>
      <c r="M223" s="39">
        <v>43592</v>
      </c>
      <c r="N223" s="39">
        <v>43599</v>
      </c>
      <c r="O223" s="39">
        <v>43604</v>
      </c>
      <c r="P223" s="39">
        <v>43611</v>
      </c>
      <c r="Q223" s="39">
        <v>43618</v>
      </c>
      <c r="R223" s="39">
        <v>43625</v>
      </c>
      <c r="S223" s="39">
        <v>43632</v>
      </c>
      <c r="U223" s="45"/>
    </row>
    <row r="224" spans="1:21" ht="28.5" x14ac:dyDescent="0.25">
      <c r="A224" s="45"/>
      <c r="B224" s="2">
        <v>21</v>
      </c>
      <c r="C224" s="498" t="s">
        <v>1133</v>
      </c>
      <c r="D224" s="42" t="s">
        <v>1134</v>
      </c>
      <c r="E224" s="7" t="s">
        <v>3</v>
      </c>
      <c r="F224" s="42" t="s">
        <v>535</v>
      </c>
      <c r="G224" s="42" t="s">
        <v>54</v>
      </c>
      <c r="H224" s="253">
        <v>108000</v>
      </c>
      <c r="I224" s="40" t="s">
        <v>524</v>
      </c>
      <c r="J224" s="39">
        <v>43537</v>
      </c>
      <c r="K224" s="39">
        <v>43542</v>
      </c>
      <c r="L224" s="39">
        <v>43572</v>
      </c>
      <c r="M224" s="39">
        <v>43593</v>
      </c>
      <c r="N224" s="39">
        <v>43600</v>
      </c>
      <c r="O224" s="39">
        <v>43605</v>
      </c>
      <c r="P224" s="39">
        <v>43612</v>
      </c>
      <c r="Q224" s="39">
        <v>43619</v>
      </c>
      <c r="R224" s="39">
        <v>43626</v>
      </c>
      <c r="S224" s="39">
        <v>43633</v>
      </c>
      <c r="U224" s="45"/>
    </row>
    <row r="225" spans="1:21" ht="24" customHeight="1" x14ac:dyDescent="0.25">
      <c r="A225" s="45"/>
      <c r="B225" s="2">
        <v>22</v>
      </c>
      <c r="C225" s="498" t="s">
        <v>1135</v>
      </c>
      <c r="D225" s="42" t="s">
        <v>1136</v>
      </c>
      <c r="E225" s="7" t="s">
        <v>3</v>
      </c>
      <c r="F225" s="42" t="s">
        <v>535</v>
      </c>
      <c r="G225" s="42" t="s">
        <v>54</v>
      </c>
      <c r="H225" s="253">
        <v>30000</v>
      </c>
      <c r="I225" s="40" t="s">
        <v>524</v>
      </c>
      <c r="J225" s="39">
        <v>43538</v>
      </c>
      <c r="K225" s="39">
        <v>43543</v>
      </c>
      <c r="L225" s="39">
        <v>43573</v>
      </c>
      <c r="M225" s="39">
        <v>43594</v>
      </c>
      <c r="N225" s="39">
        <v>43601</v>
      </c>
      <c r="O225" s="39">
        <v>43606</v>
      </c>
      <c r="P225" s="39">
        <v>43613</v>
      </c>
      <c r="Q225" s="39">
        <v>43620</v>
      </c>
      <c r="R225" s="39">
        <v>43627</v>
      </c>
      <c r="S225" s="39">
        <v>43634</v>
      </c>
      <c r="U225" s="45"/>
    </row>
    <row r="226" spans="1:21" ht="28.5" x14ac:dyDescent="0.25">
      <c r="A226" s="45"/>
      <c r="B226" s="2">
        <v>23</v>
      </c>
      <c r="C226" s="498" t="s">
        <v>1137</v>
      </c>
      <c r="D226" s="42" t="s">
        <v>1138</v>
      </c>
      <c r="E226" s="7" t="s">
        <v>3</v>
      </c>
      <c r="F226" s="42" t="s">
        <v>535</v>
      </c>
      <c r="G226" s="42" t="s">
        <v>54</v>
      </c>
      <c r="H226" s="253">
        <v>60000</v>
      </c>
      <c r="I226" s="40" t="s">
        <v>321</v>
      </c>
      <c r="J226" s="39">
        <v>43539</v>
      </c>
      <c r="K226" s="39">
        <v>43544</v>
      </c>
      <c r="L226" s="39">
        <v>43574</v>
      </c>
      <c r="M226" s="39">
        <v>43595</v>
      </c>
      <c r="N226" s="39">
        <v>43602</v>
      </c>
      <c r="O226" s="39">
        <v>43607</v>
      </c>
      <c r="P226" s="39">
        <v>43614</v>
      </c>
      <c r="Q226" s="39">
        <v>43621</v>
      </c>
      <c r="R226" s="39">
        <v>43628</v>
      </c>
      <c r="S226" s="39">
        <v>43635</v>
      </c>
      <c r="U226" s="45"/>
    </row>
    <row r="227" spans="1:21" ht="28.5" x14ac:dyDescent="0.25">
      <c r="A227" s="45"/>
      <c r="B227" s="2">
        <v>24</v>
      </c>
      <c r="C227" s="498" t="s">
        <v>1139</v>
      </c>
      <c r="D227" s="42" t="s">
        <v>1140</v>
      </c>
      <c r="E227" s="7" t="s">
        <v>3</v>
      </c>
      <c r="F227" s="42" t="s">
        <v>535</v>
      </c>
      <c r="G227" s="42" t="s">
        <v>54</v>
      </c>
      <c r="H227" s="253">
        <v>18000</v>
      </c>
      <c r="I227" s="40" t="s">
        <v>321</v>
      </c>
      <c r="J227" s="39">
        <v>43540</v>
      </c>
      <c r="K227" s="39">
        <v>43545</v>
      </c>
      <c r="L227" s="39">
        <v>43575</v>
      </c>
      <c r="M227" s="39">
        <v>43596</v>
      </c>
      <c r="N227" s="39">
        <v>43603</v>
      </c>
      <c r="O227" s="39">
        <v>43608</v>
      </c>
      <c r="P227" s="39">
        <v>43615</v>
      </c>
      <c r="Q227" s="39">
        <v>43622</v>
      </c>
      <c r="R227" s="39">
        <v>43629</v>
      </c>
      <c r="S227" s="39">
        <v>43636</v>
      </c>
      <c r="U227" s="45"/>
    </row>
    <row r="228" spans="1:21" ht="28.5" x14ac:dyDescent="0.25">
      <c r="A228" s="45"/>
      <c r="B228" s="2">
        <v>25</v>
      </c>
      <c r="C228" s="498" t="s">
        <v>1141</v>
      </c>
      <c r="D228" s="42" t="s">
        <v>1142</v>
      </c>
      <c r="E228" s="7" t="s">
        <v>3</v>
      </c>
      <c r="F228" s="42" t="s">
        <v>535</v>
      </c>
      <c r="G228" s="42" t="s">
        <v>54</v>
      </c>
      <c r="H228" s="253">
        <v>90000</v>
      </c>
      <c r="I228" s="40" t="s">
        <v>1143</v>
      </c>
      <c r="J228" s="39">
        <v>43540</v>
      </c>
      <c r="K228" s="39">
        <v>43545</v>
      </c>
      <c r="L228" s="39">
        <v>43575</v>
      </c>
      <c r="M228" s="39">
        <v>43596</v>
      </c>
      <c r="N228" s="39">
        <v>43603</v>
      </c>
      <c r="O228" s="39">
        <v>43608</v>
      </c>
      <c r="P228" s="39">
        <v>43615</v>
      </c>
      <c r="Q228" s="39">
        <v>43622</v>
      </c>
      <c r="R228" s="39">
        <v>43629</v>
      </c>
      <c r="S228" s="39">
        <v>43636</v>
      </c>
      <c r="U228" s="45"/>
    </row>
    <row r="229" spans="1:21" ht="25.5" customHeight="1" x14ac:dyDescent="0.25">
      <c r="A229" s="45"/>
      <c r="B229" s="2">
        <v>26</v>
      </c>
      <c r="C229" s="106" t="s">
        <v>1144</v>
      </c>
      <c r="D229" s="42" t="s">
        <v>1145</v>
      </c>
      <c r="E229" s="7" t="s">
        <v>3</v>
      </c>
      <c r="F229" s="42" t="s">
        <v>535</v>
      </c>
      <c r="G229" s="42" t="s">
        <v>53</v>
      </c>
      <c r="H229" s="253">
        <v>15000</v>
      </c>
      <c r="I229" s="40" t="s">
        <v>321</v>
      </c>
      <c r="J229" s="39">
        <v>43512</v>
      </c>
      <c r="K229" s="39">
        <v>43545</v>
      </c>
      <c r="L229" s="39">
        <v>43575</v>
      </c>
      <c r="M229" s="39">
        <v>43596</v>
      </c>
      <c r="N229" s="39">
        <v>43603</v>
      </c>
      <c r="O229" s="39">
        <v>43608</v>
      </c>
      <c r="P229" s="39">
        <v>43615</v>
      </c>
      <c r="Q229" s="39">
        <v>43622</v>
      </c>
      <c r="R229" s="39">
        <v>43629</v>
      </c>
      <c r="S229" s="39">
        <v>43636</v>
      </c>
      <c r="U229" s="45"/>
    </row>
    <row r="230" spans="1:21" s="128" customFormat="1" ht="28.5" x14ac:dyDescent="0.25">
      <c r="A230" s="45"/>
      <c r="B230" s="113"/>
      <c r="C230" s="230" t="s">
        <v>2817</v>
      </c>
      <c r="D230" s="42" t="s">
        <v>2819</v>
      </c>
      <c r="E230" s="107" t="s">
        <v>3</v>
      </c>
      <c r="F230" s="111" t="s">
        <v>535</v>
      </c>
      <c r="G230" s="111" t="s">
        <v>54</v>
      </c>
      <c r="H230" s="181">
        <v>36000</v>
      </c>
      <c r="I230" s="109" t="s">
        <v>2804</v>
      </c>
      <c r="J230" s="120">
        <v>43601</v>
      </c>
      <c r="K230" s="120">
        <v>43545</v>
      </c>
      <c r="L230" s="120">
        <v>43575</v>
      </c>
      <c r="M230" s="120">
        <v>43596</v>
      </c>
      <c r="N230" s="120">
        <v>43603</v>
      </c>
      <c r="O230" s="120">
        <v>43608</v>
      </c>
      <c r="P230" s="120">
        <v>43615</v>
      </c>
      <c r="Q230" s="120">
        <v>43622</v>
      </c>
      <c r="R230" s="120">
        <v>43629</v>
      </c>
      <c r="S230" s="120">
        <v>43636</v>
      </c>
      <c r="U230" s="45"/>
    </row>
    <row r="231" spans="1:21" s="128" customFormat="1" ht="28.5" x14ac:dyDescent="0.25">
      <c r="A231" s="45"/>
      <c r="B231" s="113"/>
      <c r="C231" s="230" t="s">
        <v>2818</v>
      </c>
      <c r="D231" s="42" t="s">
        <v>2820</v>
      </c>
      <c r="E231" s="107" t="s">
        <v>3</v>
      </c>
      <c r="F231" s="111" t="s">
        <v>535</v>
      </c>
      <c r="G231" s="111" t="s">
        <v>53</v>
      </c>
      <c r="H231" s="181">
        <v>180000</v>
      </c>
      <c r="I231" s="109" t="s">
        <v>2804</v>
      </c>
      <c r="J231" s="120">
        <v>43571</v>
      </c>
      <c r="K231" s="120">
        <v>43545</v>
      </c>
      <c r="L231" s="120">
        <v>43575</v>
      </c>
      <c r="M231" s="120">
        <v>43596</v>
      </c>
      <c r="N231" s="120">
        <v>43603</v>
      </c>
      <c r="O231" s="120">
        <v>43608</v>
      </c>
      <c r="P231" s="120">
        <v>43615</v>
      </c>
      <c r="Q231" s="120">
        <v>43622</v>
      </c>
      <c r="R231" s="120">
        <v>43629</v>
      </c>
      <c r="S231" s="120">
        <v>43636</v>
      </c>
      <c r="U231" s="45"/>
    </row>
    <row r="232" spans="1:21" s="128" customFormat="1" ht="28.5" x14ac:dyDescent="0.25">
      <c r="A232" s="45"/>
      <c r="B232" s="113"/>
      <c r="C232" s="550" t="s">
        <v>4034</v>
      </c>
      <c r="D232" s="42" t="s">
        <v>4037</v>
      </c>
      <c r="E232" s="107" t="s">
        <v>3</v>
      </c>
      <c r="F232" s="223" t="s">
        <v>67</v>
      </c>
      <c r="G232" s="111" t="s">
        <v>53</v>
      </c>
      <c r="H232" s="181">
        <v>30000</v>
      </c>
      <c r="I232" s="109" t="s">
        <v>2804</v>
      </c>
      <c r="J232" s="226">
        <v>43671</v>
      </c>
      <c r="K232" s="226">
        <f t="shared" ref="K232" si="68">J232+5</f>
        <v>43676</v>
      </c>
      <c r="L232" s="226">
        <f t="shared" ref="L232" si="69">K232+7</f>
        <v>43683</v>
      </c>
      <c r="M232" s="226">
        <f t="shared" ref="M232" si="70">L232+21</f>
        <v>43704</v>
      </c>
      <c r="N232" s="226">
        <f t="shared" ref="N232" si="71">M232+7</f>
        <v>43711</v>
      </c>
      <c r="O232" s="226" t="s">
        <v>91</v>
      </c>
      <c r="P232" s="226" t="s">
        <v>91</v>
      </c>
      <c r="Q232" s="226" t="s">
        <v>91</v>
      </c>
      <c r="R232" s="226">
        <f t="shared" ref="R232" si="72">N232+7</f>
        <v>43718</v>
      </c>
      <c r="S232" s="226">
        <f t="shared" ref="S232" si="73">R232+7</f>
        <v>43725</v>
      </c>
      <c r="U232" s="45"/>
    </row>
    <row r="233" spans="1:21" s="128" customFormat="1" ht="45.75" thickBot="1" x14ac:dyDescent="0.3">
      <c r="A233" s="45"/>
      <c r="B233" s="113"/>
      <c r="C233" s="551" t="s">
        <v>4035</v>
      </c>
      <c r="D233" s="42" t="s">
        <v>4038</v>
      </c>
      <c r="E233" s="107" t="s">
        <v>3</v>
      </c>
      <c r="F233" s="223" t="s">
        <v>67</v>
      </c>
      <c r="G233" s="111" t="s">
        <v>53</v>
      </c>
      <c r="H233" s="181">
        <v>50000</v>
      </c>
      <c r="I233" s="109" t="s">
        <v>2804</v>
      </c>
      <c r="J233" s="226">
        <v>43671</v>
      </c>
      <c r="K233" s="226">
        <f t="shared" ref="K233:K234" si="74">J233+5</f>
        <v>43676</v>
      </c>
      <c r="L233" s="226">
        <f t="shared" ref="L233:L234" si="75">K233+7</f>
        <v>43683</v>
      </c>
      <c r="M233" s="226">
        <f t="shared" ref="M233:M234" si="76">L233+21</f>
        <v>43704</v>
      </c>
      <c r="N233" s="226">
        <f t="shared" ref="N233:N234" si="77">M233+7</f>
        <v>43711</v>
      </c>
      <c r="O233" s="226" t="s">
        <v>91</v>
      </c>
      <c r="P233" s="226" t="s">
        <v>91</v>
      </c>
      <c r="Q233" s="226" t="s">
        <v>91</v>
      </c>
      <c r="R233" s="226">
        <f t="shared" ref="R233:R234" si="78">N233+7</f>
        <v>43718</v>
      </c>
      <c r="S233" s="226">
        <f t="shared" ref="S233:S234" si="79">R233+7</f>
        <v>43725</v>
      </c>
      <c r="U233" s="45"/>
    </row>
    <row r="234" spans="1:21" s="128" customFormat="1" ht="30.75" thickBot="1" x14ac:dyDescent="0.3">
      <c r="A234" s="45"/>
      <c r="B234" s="113"/>
      <c r="C234" s="551" t="s">
        <v>4036</v>
      </c>
      <c r="D234" s="42" t="s">
        <v>4039</v>
      </c>
      <c r="E234" s="107" t="s">
        <v>3</v>
      </c>
      <c r="F234" s="223" t="s">
        <v>4040</v>
      </c>
      <c r="G234" s="111" t="s">
        <v>53</v>
      </c>
      <c r="H234" s="181">
        <v>30000</v>
      </c>
      <c r="I234" s="552" t="s">
        <v>1251</v>
      </c>
      <c r="J234" s="226">
        <v>43671</v>
      </c>
      <c r="K234" s="226">
        <f t="shared" si="74"/>
        <v>43676</v>
      </c>
      <c r="L234" s="226">
        <f t="shared" si="75"/>
        <v>43683</v>
      </c>
      <c r="M234" s="226">
        <f t="shared" si="76"/>
        <v>43704</v>
      </c>
      <c r="N234" s="226">
        <f t="shared" si="77"/>
        <v>43711</v>
      </c>
      <c r="O234" s="226" t="s">
        <v>91</v>
      </c>
      <c r="P234" s="226" t="s">
        <v>91</v>
      </c>
      <c r="Q234" s="226" t="s">
        <v>91</v>
      </c>
      <c r="R234" s="226">
        <f t="shared" si="78"/>
        <v>43718</v>
      </c>
      <c r="S234" s="226">
        <f t="shared" si="79"/>
        <v>43725</v>
      </c>
      <c r="U234" s="45"/>
    </row>
    <row r="235" spans="1:21" ht="39" customHeight="1" x14ac:dyDescent="0.25">
      <c r="A235" s="45"/>
      <c r="B235" s="2"/>
      <c r="C235" s="3" t="s">
        <v>1249</v>
      </c>
      <c r="D235" s="6" t="s">
        <v>1250</v>
      </c>
      <c r="E235" s="7" t="s">
        <v>3</v>
      </c>
      <c r="F235" s="7" t="s">
        <v>143</v>
      </c>
      <c r="G235" s="7" t="s">
        <v>54</v>
      </c>
      <c r="H235" s="174">
        <v>25000</v>
      </c>
      <c r="I235" s="7" t="s">
        <v>1251</v>
      </c>
      <c r="J235" s="39">
        <v>43160</v>
      </c>
      <c r="K235" s="39">
        <f t="shared" ref="K235:K283" si="80">J235+5</f>
        <v>43165</v>
      </c>
      <c r="L235" s="39">
        <f>K235+30</f>
        <v>43195</v>
      </c>
      <c r="M235" s="39">
        <f>L235+21</f>
        <v>43216</v>
      </c>
      <c r="N235" s="39">
        <f t="shared" ref="N235:N283" si="81">M235+7</f>
        <v>43223</v>
      </c>
      <c r="O235" s="39">
        <f>N235+5</f>
        <v>43228</v>
      </c>
      <c r="P235" s="39">
        <f>O235+7</f>
        <v>43235</v>
      </c>
      <c r="Q235" s="39">
        <f>P235+7</f>
        <v>43242</v>
      </c>
      <c r="R235" s="39">
        <f>Q235+7</f>
        <v>43249</v>
      </c>
      <c r="S235" s="39">
        <f t="shared" ref="S235:S240" si="82">R235+7</f>
        <v>43256</v>
      </c>
      <c r="U235" s="45"/>
    </row>
    <row r="236" spans="1:21" ht="60" x14ac:dyDescent="0.2">
      <c r="A236" s="45"/>
      <c r="B236" s="2"/>
      <c r="C236" s="369" t="s">
        <v>1252</v>
      </c>
      <c r="D236" s="6" t="s">
        <v>1253</v>
      </c>
      <c r="E236" s="7" t="s">
        <v>3</v>
      </c>
      <c r="F236" s="7" t="s">
        <v>143</v>
      </c>
      <c r="G236" s="7" t="s">
        <v>54</v>
      </c>
      <c r="H236" s="174">
        <v>54000</v>
      </c>
      <c r="I236" s="40" t="s">
        <v>1251</v>
      </c>
      <c r="J236" s="39">
        <v>43221</v>
      </c>
      <c r="K236" s="39">
        <f t="shared" si="80"/>
        <v>43226</v>
      </c>
      <c r="L236" s="39">
        <f t="shared" ref="L236:L241" si="83">K236+30</f>
        <v>43256</v>
      </c>
      <c r="M236" s="39">
        <f t="shared" ref="M236:M283" si="84">L236+21</f>
        <v>43277</v>
      </c>
      <c r="N236" s="39">
        <f t="shared" si="81"/>
        <v>43284</v>
      </c>
      <c r="O236" s="39">
        <f t="shared" ref="O236:O241" si="85">N236+5</f>
        <v>43289</v>
      </c>
      <c r="P236" s="39">
        <f t="shared" ref="P236:R241" si="86">O236+7</f>
        <v>43296</v>
      </c>
      <c r="Q236" s="39">
        <f t="shared" si="86"/>
        <v>43303</v>
      </c>
      <c r="R236" s="39">
        <f t="shared" si="86"/>
        <v>43310</v>
      </c>
      <c r="S236" s="39">
        <f t="shared" si="82"/>
        <v>43317</v>
      </c>
      <c r="U236" s="45"/>
    </row>
    <row r="237" spans="1:21" ht="39.6" customHeight="1" x14ac:dyDescent="0.25">
      <c r="A237" s="45"/>
      <c r="B237" s="2"/>
      <c r="C237" s="41" t="s">
        <v>1254</v>
      </c>
      <c r="D237" s="6" t="s">
        <v>1255</v>
      </c>
      <c r="E237" s="42" t="s">
        <v>3</v>
      </c>
      <c r="F237" s="42" t="s">
        <v>128</v>
      </c>
      <c r="G237" s="42" t="s">
        <v>54</v>
      </c>
      <c r="H237" s="174">
        <v>147000</v>
      </c>
      <c r="I237" s="42" t="s">
        <v>1251</v>
      </c>
      <c r="J237" s="39">
        <v>43191</v>
      </c>
      <c r="K237" s="39">
        <f t="shared" si="80"/>
        <v>43196</v>
      </c>
      <c r="L237" s="39">
        <f t="shared" si="83"/>
        <v>43226</v>
      </c>
      <c r="M237" s="39">
        <f t="shared" si="84"/>
        <v>43247</v>
      </c>
      <c r="N237" s="39">
        <f t="shared" si="81"/>
        <v>43254</v>
      </c>
      <c r="O237" s="39">
        <f t="shared" si="85"/>
        <v>43259</v>
      </c>
      <c r="P237" s="39">
        <f t="shared" si="86"/>
        <v>43266</v>
      </c>
      <c r="Q237" s="39">
        <f t="shared" si="86"/>
        <v>43273</v>
      </c>
      <c r="R237" s="39">
        <f t="shared" si="86"/>
        <v>43280</v>
      </c>
      <c r="S237" s="39">
        <f t="shared" si="82"/>
        <v>43287</v>
      </c>
      <c r="U237" s="45"/>
    </row>
    <row r="238" spans="1:21" ht="45" x14ac:dyDescent="0.2">
      <c r="A238" s="45"/>
      <c r="B238" s="2"/>
      <c r="C238" s="369" t="s">
        <v>1256</v>
      </c>
      <c r="D238" s="6" t="s">
        <v>1257</v>
      </c>
      <c r="E238" s="42" t="s">
        <v>3</v>
      </c>
      <c r="F238" s="42" t="s">
        <v>128</v>
      </c>
      <c r="G238" s="42" t="s">
        <v>54</v>
      </c>
      <c r="H238" s="174">
        <v>10000</v>
      </c>
      <c r="I238" s="42" t="s">
        <v>1251</v>
      </c>
      <c r="J238" s="39">
        <v>43191</v>
      </c>
      <c r="K238" s="39">
        <f t="shared" si="80"/>
        <v>43196</v>
      </c>
      <c r="L238" s="39">
        <f t="shared" si="83"/>
        <v>43226</v>
      </c>
      <c r="M238" s="39">
        <f t="shared" si="84"/>
        <v>43247</v>
      </c>
      <c r="N238" s="39">
        <f t="shared" si="81"/>
        <v>43254</v>
      </c>
      <c r="O238" s="39">
        <f t="shared" si="85"/>
        <v>43259</v>
      </c>
      <c r="P238" s="39">
        <f t="shared" si="86"/>
        <v>43266</v>
      </c>
      <c r="Q238" s="39">
        <f t="shared" si="86"/>
        <v>43273</v>
      </c>
      <c r="R238" s="39">
        <f t="shared" si="86"/>
        <v>43280</v>
      </c>
      <c r="S238" s="39">
        <f t="shared" si="82"/>
        <v>43287</v>
      </c>
      <c r="U238" s="45"/>
    </row>
    <row r="239" spans="1:21" ht="30" x14ac:dyDescent="0.2">
      <c r="A239" s="45"/>
      <c r="B239" s="2"/>
      <c r="C239" s="369" t="s">
        <v>1258</v>
      </c>
      <c r="D239" s="6" t="s">
        <v>1259</v>
      </c>
      <c r="E239" s="42" t="s">
        <v>3</v>
      </c>
      <c r="F239" s="42" t="s">
        <v>128</v>
      </c>
      <c r="G239" s="42" t="s">
        <v>54</v>
      </c>
      <c r="H239" s="174">
        <v>36000</v>
      </c>
      <c r="I239" s="42" t="s">
        <v>1251</v>
      </c>
      <c r="J239" s="39">
        <v>43374</v>
      </c>
      <c r="K239" s="39">
        <f t="shared" si="80"/>
        <v>43379</v>
      </c>
      <c r="L239" s="39">
        <f t="shared" si="83"/>
        <v>43409</v>
      </c>
      <c r="M239" s="39">
        <f t="shared" si="84"/>
        <v>43430</v>
      </c>
      <c r="N239" s="39">
        <f t="shared" si="81"/>
        <v>43437</v>
      </c>
      <c r="O239" s="39">
        <f t="shared" si="85"/>
        <v>43442</v>
      </c>
      <c r="P239" s="39">
        <f t="shared" si="86"/>
        <v>43449</v>
      </c>
      <c r="Q239" s="39">
        <f t="shared" si="86"/>
        <v>43456</v>
      </c>
      <c r="R239" s="39">
        <f t="shared" si="86"/>
        <v>43463</v>
      </c>
      <c r="S239" s="39">
        <f t="shared" si="82"/>
        <v>43470</v>
      </c>
      <c r="U239" s="45"/>
    </row>
    <row r="240" spans="1:21" ht="28.5" x14ac:dyDescent="0.25">
      <c r="A240" s="45"/>
      <c r="B240" s="2"/>
      <c r="C240" s="41" t="s">
        <v>1260</v>
      </c>
      <c r="D240" s="6" t="s">
        <v>1261</v>
      </c>
      <c r="E240" s="42" t="s">
        <v>3</v>
      </c>
      <c r="F240" s="42" t="s">
        <v>8</v>
      </c>
      <c r="G240" s="42" t="s">
        <v>53</v>
      </c>
      <c r="H240" s="174">
        <v>10000</v>
      </c>
      <c r="I240" s="40" t="s">
        <v>1251</v>
      </c>
      <c r="J240" s="39">
        <v>43375</v>
      </c>
      <c r="K240" s="39">
        <f t="shared" si="80"/>
        <v>43380</v>
      </c>
      <c r="L240" s="39">
        <f t="shared" si="83"/>
        <v>43410</v>
      </c>
      <c r="M240" s="39">
        <f t="shared" si="84"/>
        <v>43431</v>
      </c>
      <c r="N240" s="39">
        <f t="shared" si="81"/>
        <v>43438</v>
      </c>
      <c r="O240" s="39">
        <f t="shared" si="85"/>
        <v>43443</v>
      </c>
      <c r="P240" s="39">
        <f t="shared" si="86"/>
        <v>43450</v>
      </c>
      <c r="Q240" s="39">
        <f t="shared" si="86"/>
        <v>43457</v>
      </c>
      <c r="R240" s="39">
        <f t="shared" si="86"/>
        <v>43464</v>
      </c>
      <c r="S240" s="39">
        <f t="shared" si="82"/>
        <v>43471</v>
      </c>
      <c r="U240" s="45"/>
    </row>
    <row r="241" spans="1:21" ht="45.6" customHeight="1" x14ac:dyDescent="0.25">
      <c r="A241" s="45"/>
      <c r="B241" s="2"/>
      <c r="C241" s="216" t="s">
        <v>3691</v>
      </c>
      <c r="D241" s="55" t="s">
        <v>1262</v>
      </c>
      <c r="E241" s="55" t="s">
        <v>3</v>
      </c>
      <c r="F241" s="55" t="s">
        <v>8</v>
      </c>
      <c r="G241" s="55" t="s">
        <v>53</v>
      </c>
      <c r="H241" s="181">
        <v>20000</v>
      </c>
      <c r="I241" s="40" t="s">
        <v>1251</v>
      </c>
      <c r="J241" s="39">
        <v>43586</v>
      </c>
      <c r="K241" s="39">
        <f t="shared" si="80"/>
        <v>43591</v>
      </c>
      <c r="L241" s="39">
        <f t="shared" si="83"/>
        <v>43621</v>
      </c>
      <c r="M241" s="39">
        <f t="shared" si="84"/>
        <v>43642</v>
      </c>
      <c r="N241" s="39">
        <f t="shared" si="81"/>
        <v>43649</v>
      </c>
      <c r="O241" s="39">
        <f t="shared" si="85"/>
        <v>43654</v>
      </c>
      <c r="P241" s="39">
        <f t="shared" si="86"/>
        <v>43661</v>
      </c>
      <c r="Q241" s="39">
        <f t="shared" si="86"/>
        <v>43668</v>
      </c>
      <c r="R241" s="39">
        <f t="shared" si="86"/>
        <v>43675</v>
      </c>
      <c r="S241" s="39">
        <v>43647</v>
      </c>
      <c r="U241" s="45"/>
    </row>
    <row r="242" spans="1:21" ht="42.75" x14ac:dyDescent="0.25">
      <c r="A242" s="45"/>
      <c r="B242" s="2"/>
      <c r="C242" s="209" t="s">
        <v>1805</v>
      </c>
      <c r="D242" s="111" t="s">
        <v>1806</v>
      </c>
      <c r="E242" s="129" t="s">
        <v>3</v>
      </c>
      <c r="F242" s="372" t="s">
        <v>8</v>
      </c>
      <c r="G242" s="373" t="s">
        <v>53</v>
      </c>
      <c r="H242" s="182">
        <v>54000</v>
      </c>
      <c r="I242" s="111" t="s">
        <v>321</v>
      </c>
      <c r="J242" s="39">
        <v>43509</v>
      </c>
      <c r="K242" s="39">
        <f t="shared" si="80"/>
        <v>43514</v>
      </c>
      <c r="L242" s="39">
        <f>K242+30</f>
        <v>43544</v>
      </c>
      <c r="M242" s="39">
        <f t="shared" si="84"/>
        <v>43565</v>
      </c>
      <c r="N242" s="39">
        <f t="shared" si="81"/>
        <v>43572</v>
      </c>
      <c r="O242" s="39">
        <f>N242+5</f>
        <v>43577</v>
      </c>
      <c r="P242" s="39">
        <f>O242+7</f>
        <v>43584</v>
      </c>
      <c r="Q242" s="39">
        <f>P242+7</f>
        <v>43591</v>
      </c>
      <c r="R242" s="39">
        <f>Q242+7</f>
        <v>43598</v>
      </c>
      <c r="S242" s="39">
        <f t="shared" ref="S242:S264" si="87">R242+7</f>
        <v>43605</v>
      </c>
      <c r="U242" s="45"/>
    </row>
    <row r="243" spans="1:21" ht="71.25" x14ac:dyDescent="0.25">
      <c r="A243" s="45"/>
      <c r="B243" s="2"/>
      <c r="C243" s="209" t="s">
        <v>1807</v>
      </c>
      <c r="D243" s="111" t="s">
        <v>1808</v>
      </c>
      <c r="E243" s="129" t="s">
        <v>3</v>
      </c>
      <c r="F243" s="372" t="s">
        <v>8</v>
      </c>
      <c r="G243" s="373" t="s">
        <v>53</v>
      </c>
      <c r="H243" s="182">
        <v>60000</v>
      </c>
      <c r="I243" s="111" t="s">
        <v>321</v>
      </c>
      <c r="J243" s="39">
        <v>43499</v>
      </c>
      <c r="K243" s="39">
        <f t="shared" si="80"/>
        <v>43504</v>
      </c>
      <c r="L243" s="39">
        <f>K243+15</f>
        <v>43519</v>
      </c>
      <c r="M243" s="39">
        <f t="shared" si="84"/>
        <v>43540</v>
      </c>
      <c r="N243" s="39">
        <f t="shared" si="81"/>
        <v>43547</v>
      </c>
      <c r="O243" s="39" t="s">
        <v>91</v>
      </c>
      <c r="P243" s="39" t="s">
        <v>91</v>
      </c>
      <c r="Q243" s="39" t="s">
        <v>91</v>
      </c>
      <c r="R243" s="39">
        <f>N243+7</f>
        <v>43554</v>
      </c>
      <c r="S243" s="39">
        <f t="shared" si="87"/>
        <v>43561</v>
      </c>
      <c r="U243" s="45"/>
    </row>
    <row r="244" spans="1:21" ht="28.5" x14ac:dyDescent="0.25">
      <c r="A244" s="45"/>
      <c r="B244" s="2"/>
      <c r="C244" s="209" t="s">
        <v>1809</v>
      </c>
      <c r="D244" s="111" t="s">
        <v>1810</v>
      </c>
      <c r="E244" s="129" t="s">
        <v>3</v>
      </c>
      <c r="F244" s="372" t="s">
        <v>8</v>
      </c>
      <c r="G244" s="373" t="s">
        <v>53</v>
      </c>
      <c r="H244" s="182">
        <v>24000</v>
      </c>
      <c r="I244" s="111" t="s">
        <v>321</v>
      </c>
      <c r="J244" s="131">
        <v>43629</v>
      </c>
      <c r="K244" s="39">
        <f t="shared" si="80"/>
        <v>43634</v>
      </c>
      <c r="L244" s="39">
        <f>K244+30</f>
        <v>43664</v>
      </c>
      <c r="M244" s="39">
        <f t="shared" si="84"/>
        <v>43685</v>
      </c>
      <c r="N244" s="39">
        <f t="shared" si="81"/>
        <v>43692</v>
      </c>
      <c r="O244" s="39">
        <f>N244+5</f>
        <v>43697</v>
      </c>
      <c r="P244" s="39">
        <f>O244+7</f>
        <v>43704</v>
      </c>
      <c r="Q244" s="39">
        <f>P244+7</f>
        <v>43711</v>
      </c>
      <c r="R244" s="39">
        <f>Q244+7</f>
        <v>43718</v>
      </c>
      <c r="S244" s="39">
        <f t="shared" si="87"/>
        <v>43725</v>
      </c>
      <c r="U244" s="45"/>
    </row>
    <row r="245" spans="1:21" ht="42.75" x14ac:dyDescent="0.25">
      <c r="A245" s="45"/>
      <c r="B245" s="2"/>
      <c r="C245" s="209" t="s">
        <v>1811</v>
      </c>
      <c r="D245" s="111" t="s">
        <v>1812</v>
      </c>
      <c r="E245" s="129" t="s">
        <v>3</v>
      </c>
      <c r="F245" s="372" t="s">
        <v>8</v>
      </c>
      <c r="G245" s="373" t="s">
        <v>53</v>
      </c>
      <c r="H245" s="182">
        <v>36000</v>
      </c>
      <c r="I245" s="111" t="s">
        <v>321</v>
      </c>
      <c r="J245" s="131">
        <v>43538</v>
      </c>
      <c r="K245" s="39">
        <f t="shared" si="80"/>
        <v>43543</v>
      </c>
      <c r="L245" s="39">
        <f>K245+15</f>
        <v>43558</v>
      </c>
      <c r="M245" s="39">
        <f t="shared" si="84"/>
        <v>43579</v>
      </c>
      <c r="N245" s="39">
        <f t="shared" si="81"/>
        <v>43586</v>
      </c>
      <c r="O245" s="39" t="s">
        <v>91</v>
      </c>
      <c r="P245" s="39" t="s">
        <v>91</v>
      </c>
      <c r="Q245" s="39" t="s">
        <v>91</v>
      </c>
      <c r="R245" s="39">
        <f>N245+7</f>
        <v>43593</v>
      </c>
      <c r="S245" s="39">
        <f t="shared" si="87"/>
        <v>43600</v>
      </c>
      <c r="U245" s="45"/>
    </row>
    <row r="246" spans="1:21" ht="28.5" x14ac:dyDescent="0.25">
      <c r="A246" s="45"/>
      <c r="B246" s="2"/>
      <c r="C246" s="209" t="s">
        <v>1813</v>
      </c>
      <c r="D246" s="111" t="s">
        <v>1814</v>
      </c>
      <c r="E246" s="129" t="s">
        <v>3</v>
      </c>
      <c r="F246" s="372" t="s">
        <v>8</v>
      </c>
      <c r="G246" s="373" t="s">
        <v>53</v>
      </c>
      <c r="H246" s="182">
        <v>19200</v>
      </c>
      <c r="I246" s="111" t="s">
        <v>321</v>
      </c>
      <c r="J246" s="131">
        <v>43570</v>
      </c>
      <c r="K246" s="39">
        <f t="shared" si="80"/>
        <v>43575</v>
      </c>
      <c r="L246" s="39">
        <f>K246+30</f>
        <v>43605</v>
      </c>
      <c r="M246" s="39">
        <f t="shared" si="84"/>
        <v>43626</v>
      </c>
      <c r="N246" s="39">
        <f t="shared" si="81"/>
        <v>43633</v>
      </c>
      <c r="O246" s="39">
        <f>N246+5</f>
        <v>43638</v>
      </c>
      <c r="P246" s="39">
        <f>O246+7</f>
        <v>43645</v>
      </c>
      <c r="Q246" s="39">
        <f>P246+7</f>
        <v>43652</v>
      </c>
      <c r="R246" s="39">
        <f>Q246+7</f>
        <v>43659</v>
      </c>
      <c r="S246" s="39">
        <f t="shared" si="87"/>
        <v>43666</v>
      </c>
      <c r="U246" s="45"/>
    </row>
    <row r="247" spans="1:21" ht="15.75" x14ac:dyDescent="0.25">
      <c r="A247" s="45"/>
      <c r="B247" s="2"/>
      <c r="C247" s="209" t="s">
        <v>1815</v>
      </c>
      <c r="D247" s="111" t="s">
        <v>1816</v>
      </c>
      <c r="E247" s="129" t="s">
        <v>3</v>
      </c>
      <c r="F247" s="372" t="s">
        <v>8</v>
      </c>
      <c r="G247" s="373" t="s">
        <v>53</v>
      </c>
      <c r="H247" s="182">
        <v>19200</v>
      </c>
      <c r="I247" s="111" t="s">
        <v>321</v>
      </c>
      <c r="J247" s="131">
        <v>43601</v>
      </c>
      <c r="K247" s="39">
        <f t="shared" si="80"/>
        <v>43606</v>
      </c>
      <c r="L247" s="39">
        <f>K247+15</f>
        <v>43621</v>
      </c>
      <c r="M247" s="39">
        <f t="shared" si="84"/>
        <v>43642</v>
      </c>
      <c r="N247" s="39">
        <f t="shared" si="81"/>
        <v>43649</v>
      </c>
      <c r="O247" s="39" t="s">
        <v>91</v>
      </c>
      <c r="P247" s="39" t="s">
        <v>91</v>
      </c>
      <c r="Q247" s="39" t="s">
        <v>91</v>
      </c>
      <c r="R247" s="39">
        <f>N247+7</f>
        <v>43656</v>
      </c>
      <c r="S247" s="39">
        <f t="shared" si="87"/>
        <v>43663</v>
      </c>
      <c r="U247" s="45"/>
    </row>
    <row r="248" spans="1:21" ht="28.5" x14ac:dyDescent="0.25">
      <c r="A248" s="45"/>
      <c r="B248" s="2"/>
      <c r="C248" s="209" t="s">
        <v>1817</v>
      </c>
      <c r="D248" s="111" t="s">
        <v>1818</v>
      </c>
      <c r="E248" s="129" t="s">
        <v>3</v>
      </c>
      <c r="F248" s="372" t="s">
        <v>8</v>
      </c>
      <c r="G248" s="373" t="s">
        <v>53</v>
      </c>
      <c r="H248" s="182">
        <v>16200</v>
      </c>
      <c r="I248" s="111" t="s">
        <v>321</v>
      </c>
      <c r="J248" s="131">
        <v>43592</v>
      </c>
      <c r="K248" s="39">
        <f t="shared" si="80"/>
        <v>43597</v>
      </c>
      <c r="L248" s="39">
        <f>K248+30</f>
        <v>43627</v>
      </c>
      <c r="M248" s="39">
        <f t="shared" si="84"/>
        <v>43648</v>
      </c>
      <c r="N248" s="39">
        <f t="shared" si="81"/>
        <v>43655</v>
      </c>
      <c r="O248" s="39">
        <f>N248+5</f>
        <v>43660</v>
      </c>
      <c r="P248" s="39">
        <f>O248+7</f>
        <v>43667</v>
      </c>
      <c r="Q248" s="39">
        <f>P248+7</f>
        <v>43674</v>
      </c>
      <c r="R248" s="39">
        <f>Q248+7</f>
        <v>43681</v>
      </c>
      <c r="S248" s="39">
        <f t="shared" si="87"/>
        <v>43688</v>
      </c>
      <c r="U248" s="45"/>
    </row>
    <row r="249" spans="1:21" ht="28.5" x14ac:dyDescent="0.25">
      <c r="A249" s="45"/>
      <c r="B249" s="2"/>
      <c r="C249" s="209" t="s">
        <v>1819</v>
      </c>
      <c r="D249" s="111" t="s">
        <v>1820</v>
      </c>
      <c r="E249" s="129" t="s">
        <v>3</v>
      </c>
      <c r="F249" s="372" t="s">
        <v>8</v>
      </c>
      <c r="G249" s="373" t="s">
        <v>53</v>
      </c>
      <c r="H249" s="182">
        <v>18000</v>
      </c>
      <c r="I249" s="111" t="s">
        <v>321</v>
      </c>
      <c r="J249" s="131">
        <v>43619</v>
      </c>
      <c r="K249" s="39">
        <f t="shared" si="80"/>
        <v>43624</v>
      </c>
      <c r="L249" s="39">
        <f>K249+15</f>
        <v>43639</v>
      </c>
      <c r="M249" s="39">
        <f t="shared" si="84"/>
        <v>43660</v>
      </c>
      <c r="N249" s="39">
        <f t="shared" si="81"/>
        <v>43667</v>
      </c>
      <c r="O249" s="39" t="s">
        <v>91</v>
      </c>
      <c r="P249" s="39" t="s">
        <v>91</v>
      </c>
      <c r="Q249" s="39" t="s">
        <v>91</v>
      </c>
      <c r="R249" s="39">
        <f>N249+7</f>
        <v>43674</v>
      </c>
      <c r="S249" s="39">
        <f t="shared" si="87"/>
        <v>43681</v>
      </c>
      <c r="U249" s="45"/>
    </row>
    <row r="250" spans="1:21" ht="28.5" x14ac:dyDescent="0.25">
      <c r="A250" s="45"/>
      <c r="B250" s="2"/>
      <c r="C250" s="209" t="s">
        <v>1821</v>
      </c>
      <c r="D250" s="111" t="s">
        <v>1822</v>
      </c>
      <c r="E250" s="129" t="s">
        <v>3</v>
      </c>
      <c r="F250" s="372" t="s">
        <v>8</v>
      </c>
      <c r="G250" s="373" t="s">
        <v>53</v>
      </c>
      <c r="H250" s="182">
        <v>19800</v>
      </c>
      <c r="I250" s="111" t="s">
        <v>321</v>
      </c>
      <c r="J250" s="131">
        <v>43543</v>
      </c>
      <c r="K250" s="39">
        <f t="shared" si="80"/>
        <v>43548</v>
      </c>
      <c r="L250" s="39">
        <f>K250+30</f>
        <v>43578</v>
      </c>
      <c r="M250" s="39">
        <f t="shared" si="84"/>
        <v>43599</v>
      </c>
      <c r="N250" s="39">
        <f t="shared" si="81"/>
        <v>43606</v>
      </c>
      <c r="O250" s="39">
        <f>N250+5</f>
        <v>43611</v>
      </c>
      <c r="P250" s="39">
        <f>O250+7</f>
        <v>43618</v>
      </c>
      <c r="Q250" s="39">
        <f>P250+7</f>
        <v>43625</v>
      </c>
      <c r="R250" s="39">
        <f>Q250+7</f>
        <v>43632</v>
      </c>
      <c r="S250" s="39">
        <f t="shared" si="87"/>
        <v>43639</v>
      </c>
      <c r="U250" s="45"/>
    </row>
    <row r="251" spans="1:21" ht="28.5" x14ac:dyDescent="0.25">
      <c r="A251" s="45"/>
      <c r="B251" s="2"/>
      <c r="C251" s="209" t="s">
        <v>1823</v>
      </c>
      <c r="D251" s="111" t="s">
        <v>1824</v>
      </c>
      <c r="E251" s="129" t="s">
        <v>3</v>
      </c>
      <c r="F251" s="372" t="s">
        <v>8</v>
      </c>
      <c r="G251" s="373" t="s">
        <v>53</v>
      </c>
      <c r="H251" s="182">
        <v>61200</v>
      </c>
      <c r="I251" s="111" t="s">
        <v>321</v>
      </c>
      <c r="J251" s="131">
        <v>43557</v>
      </c>
      <c r="K251" s="39">
        <f t="shared" si="80"/>
        <v>43562</v>
      </c>
      <c r="L251" s="39">
        <f>K251+15</f>
        <v>43577</v>
      </c>
      <c r="M251" s="39">
        <f t="shared" si="84"/>
        <v>43598</v>
      </c>
      <c r="N251" s="39">
        <f t="shared" si="81"/>
        <v>43605</v>
      </c>
      <c r="O251" s="39" t="s">
        <v>91</v>
      </c>
      <c r="P251" s="39" t="s">
        <v>91</v>
      </c>
      <c r="Q251" s="39" t="s">
        <v>91</v>
      </c>
      <c r="R251" s="39">
        <f>N251+7</f>
        <v>43612</v>
      </c>
      <c r="S251" s="39">
        <f t="shared" si="87"/>
        <v>43619</v>
      </c>
      <c r="U251" s="45"/>
    </row>
    <row r="252" spans="1:21" ht="28.5" x14ac:dyDescent="0.25">
      <c r="A252" s="45"/>
      <c r="B252" s="2"/>
      <c r="C252" s="209" t="s">
        <v>1825</v>
      </c>
      <c r="D252" s="111" t="s">
        <v>1826</v>
      </c>
      <c r="E252" s="129" t="s">
        <v>3</v>
      </c>
      <c r="F252" s="372" t="s">
        <v>8</v>
      </c>
      <c r="G252" s="373" t="s">
        <v>53</v>
      </c>
      <c r="H252" s="182">
        <v>90000</v>
      </c>
      <c r="I252" s="111" t="s">
        <v>321</v>
      </c>
      <c r="J252" s="131">
        <v>43556</v>
      </c>
      <c r="K252" s="39">
        <f t="shared" si="80"/>
        <v>43561</v>
      </c>
      <c r="L252" s="39">
        <f>K252+30</f>
        <v>43591</v>
      </c>
      <c r="M252" s="39">
        <f t="shared" si="84"/>
        <v>43612</v>
      </c>
      <c r="N252" s="39">
        <f t="shared" si="81"/>
        <v>43619</v>
      </c>
      <c r="O252" s="39">
        <f>N252+5</f>
        <v>43624</v>
      </c>
      <c r="P252" s="39">
        <f>O252+7</f>
        <v>43631</v>
      </c>
      <c r="Q252" s="39">
        <f>P252+7</f>
        <v>43638</v>
      </c>
      <c r="R252" s="39">
        <f>Q252+7</f>
        <v>43645</v>
      </c>
      <c r="S252" s="39">
        <f t="shared" si="87"/>
        <v>43652</v>
      </c>
      <c r="U252" s="45"/>
    </row>
    <row r="253" spans="1:21" ht="15.75" x14ac:dyDescent="0.25">
      <c r="A253" s="45"/>
      <c r="B253" s="2"/>
      <c r="C253" s="209" t="s">
        <v>1827</v>
      </c>
      <c r="D253" s="111" t="s">
        <v>1828</v>
      </c>
      <c r="E253" s="129" t="s">
        <v>3</v>
      </c>
      <c r="F253" s="372" t="s">
        <v>8</v>
      </c>
      <c r="G253" s="373" t="s">
        <v>53</v>
      </c>
      <c r="H253" s="182">
        <v>6615</v>
      </c>
      <c r="I253" s="111" t="s">
        <v>321</v>
      </c>
      <c r="J253" s="131">
        <v>43607</v>
      </c>
      <c r="K253" s="39">
        <f t="shared" si="80"/>
        <v>43612</v>
      </c>
      <c r="L253" s="39">
        <f>K253+15</f>
        <v>43627</v>
      </c>
      <c r="M253" s="39">
        <f t="shared" si="84"/>
        <v>43648</v>
      </c>
      <c r="N253" s="39">
        <f t="shared" si="81"/>
        <v>43655</v>
      </c>
      <c r="O253" s="39" t="s">
        <v>91</v>
      </c>
      <c r="P253" s="39" t="s">
        <v>91</v>
      </c>
      <c r="Q253" s="39" t="s">
        <v>91</v>
      </c>
      <c r="R253" s="39">
        <f>N253+7</f>
        <v>43662</v>
      </c>
      <c r="S253" s="39">
        <f t="shared" si="87"/>
        <v>43669</v>
      </c>
      <c r="U253" s="45"/>
    </row>
    <row r="254" spans="1:21" ht="42.75" x14ac:dyDescent="0.25">
      <c r="A254" s="45"/>
      <c r="B254" s="2"/>
      <c r="C254" s="209" t="s">
        <v>1829</v>
      </c>
      <c r="D254" s="111" t="s">
        <v>1830</v>
      </c>
      <c r="E254" s="129" t="s">
        <v>3</v>
      </c>
      <c r="F254" s="372" t="s">
        <v>8</v>
      </c>
      <c r="G254" s="373" t="s">
        <v>53</v>
      </c>
      <c r="H254" s="182">
        <v>73800</v>
      </c>
      <c r="I254" s="111" t="s">
        <v>1831</v>
      </c>
      <c r="J254" s="131">
        <v>43570</v>
      </c>
      <c r="K254" s="39">
        <f t="shared" si="80"/>
        <v>43575</v>
      </c>
      <c r="L254" s="39">
        <f>K254+30</f>
        <v>43605</v>
      </c>
      <c r="M254" s="39">
        <f t="shared" si="84"/>
        <v>43626</v>
      </c>
      <c r="N254" s="39">
        <f t="shared" si="81"/>
        <v>43633</v>
      </c>
      <c r="O254" s="39">
        <f>N254+5</f>
        <v>43638</v>
      </c>
      <c r="P254" s="39">
        <f>O254+7</f>
        <v>43645</v>
      </c>
      <c r="Q254" s="39">
        <f>P254+7</f>
        <v>43652</v>
      </c>
      <c r="R254" s="39">
        <f>Q254+7</f>
        <v>43659</v>
      </c>
      <c r="S254" s="39">
        <f t="shared" si="87"/>
        <v>43666</v>
      </c>
      <c r="U254" s="45"/>
    </row>
    <row r="255" spans="1:21" ht="15.75" x14ac:dyDescent="0.25">
      <c r="A255" s="45"/>
      <c r="B255" s="2"/>
      <c r="C255" s="209" t="s">
        <v>1827</v>
      </c>
      <c r="D255" s="111" t="s">
        <v>1832</v>
      </c>
      <c r="E255" s="129" t="s">
        <v>3</v>
      </c>
      <c r="F255" s="372" t="s">
        <v>8</v>
      </c>
      <c r="G255" s="373" t="s">
        <v>53</v>
      </c>
      <c r="H255" s="182">
        <v>18000</v>
      </c>
      <c r="I255" s="111" t="s">
        <v>321</v>
      </c>
      <c r="J255" s="131">
        <v>43579</v>
      </c>
      <c r="K255" s="39">
        <f t="shared" si="80"/>
        <v>43584</v>
      </c>
      <c r="L255" s="39">
        <f>K255+15</f>
        <v>43599</v>
      </c>
      <c r="M255" s="39">
        <f t="shared" si="84"/>
        <v>43620</v>
      </c>
      <c r="N255" s="39">
        <f t="shared" si="81"/>
        <v>43627</v>
      </c>
      <c r="O255" s="39" t="s">
        <v>91</v>
      </c>
      <c r="P255" s="39" t="s">
        <v>91</v>
      </c>
      <c r="Q255" s="39" t="s">
        <v>91</v>
      </c>
      <c r="R255" s="39">
        <f>N255+7</f>
        <v>43634</v>
      </c>
      <c r="S255" s="39">
        <f t="shared" si="87"/>
        <v>43641</v>
      </c>
      <c r="U255" s="45"/>
    </row>
    <row r="256" spans="1:21" ht="28.5" x14ac:dyDescent="0.25">
      <c r="A256" s="45"/>
      <c r="B256" s="2"/>
      <c r="C256" s="209" t="s">
        <v>1833</v>
      </c>
      <c r="D256" s="111" t="s">
        <v>1834</v>
      </c>
      <c r="E256" s="129" t="s">
        <v>3</v>
      </c>
      <c r="F256" s="372" t="s">
        <v>8</v>
      </c>
      <c r="G256" s="373" t="s">
        <v>53</v>
      </c>
      <c r="H256" s="182">
        <v>35000</v>
      </c>
      <c r="I256" s="111" t="s">
        <v>321</v>
      </c>
      <c r="J256" s="131">
        <v>43580</v>
      </c>
      <c r="K256" s="39">
        <f t="shared" si="80"/>
        <v>43585</v>
      </c>
      <c r="L256" s="39">
        <f>K256+30</f>
        <v>43615</v>
      </c>
      <c r="M256" s="39">
        <f t="shared" si="84"/>
        <v>43636</v>
      </c>
      <c r="N256" s="39">
        <f t="shared" si="81"/>
        <v>43643</v>
      </c>
      <c r="O256" s="39">
        <f>N256+5</f>
        <v>43648</v>
      </c>
      <c r="P256" s="39">
        <f>O256+7</f>
        <v>43655</v>
      </c>
      <c r="Q256" s="39">
        <f>P256+7</f>
        <v>43662</v>
      </c>
      <c r="R256" s="39">
        <f>Q256+7</f>
        <v>43669</v>
      </c>
      <c r="S256" s="39">
        <f t="shared" si="87"/>
        <v>43676</v>
      </c>
      <c r="U256" s="45"/>
    </row>
    <row r="257" spans="1:21" ht="28.5" x14ac:dyDescent="0.25">
      <c r="A257" s="45"/>
      <c r="B257" s="2"/>
      <c r="C257" s="209" t="s">
        <v>1835</v>
      </c>
      <c r="D257" s="111" t="s">
        <v>1836</v>
      </c>
      <c r="E257" s="129" t="s">
        <v>3</v>
      </c>
      <c r="F257" s="372" t="s">
        <v>8</v>
      </c>
      <c r="G257" s="373" t="s">
        <v>53</v>
      </c>
      <c r="H257" s="182">
        <v>102666</v>
      </c>
      <c r="I257" s="111" t="s">
        <v>1837</v>
      </c>
      <c r="J257" s="131">
        <v>43581</v>
      </c>
      <c r="K257" s="39">
        <f t="shared" si="80"/>
        <v>43586</v>
      </c>
      <c r="L257" s="39">
        <f>K257+15</f>
        <v>43601</v>
      </c>
      <c r="M257" s="39">
        <f t="shared" si="84"/>
        <v>43622</v>
      </c>
      <c r="N257" s="39">
        <f t="shared" si="81"/>
        <v>43629</v>
      </c>
      <c r="O257" s="39" t="s">
        <v>91</v>
      </c>
      <c r="P257" s="39" t="s">
        <v>91</v>
      </c>
      <c r="Q257" s="39" t="s">
        <v>91</v>
      </c>
      <c r="R257" s="39">
        <f>N257+7</f>
        <v>43636</v>
      </c>
      <c r="S257" s="39">
        <f t="shared" si="87"/>
        <v>43643</v>
      </c>
      <c r="U257" s="45"/>
    </row>
    <row r="258" spans="1:21" ht="42.75" x14ac:dyDescent="0.25">
      <c r="A258" s="45"/>
      <c r="B258" s="2"/>
      <c r="C258" s="209" t="s">
        <v>1838</v>
      </c>
      <c r="D258" s="111" t="s">
        <v>1839</v>
      </c>
      <c r="E258" s="129" t="s">
        <v>3</v>
      </c>
      <c r="F258" s="372" t="s">
        <v>8</v>
      </c>
      <c r="G258" s="373" t="s">
        <v>53</v>
      </c>
      <c r="H258" s="182">
        <v>66751.8</v>
      </c>
      <c r="I258" s="111" t="s">
        <v>1837</v>
      </c>
      <c r="J258" s="131">
        <v>43582</v>
      </c>
      <c r="K258" s="39">
        <f t="shared" si="80"/>
        <v>43587</v>
      </c>
      <c r="L258" s="39">
        <f>K258+30</f>
        <v>43617</v>
      </c>
      <c r="M258" s="39">
        <f t="shared" si="84"/>
        <v>43638</v>
      </c>
      <c r="N258" s="39">
        <f t="shared" si="81"/>
        <v>43645</v>
      </c>
      <c r="O258" s="39">
        <f>N258+5</f>
        <v>43650</v>
      </c>
      <c r="P258" s="39">
        <f>O258+7</f>
        <v>43657</v>
      </c>
      <c r="Q258" s="39">
        <f>P258+7</f>
        <v>43664</v>
      </c>
      <c r="R258" s="39">
        <f>Q258+7</f>
        <v>43671</v>
      </c>
      <c r="S258" s="39">
        <f t="shared" si="87"/>
        <v>43678</v>
      </c>
      <c r="U258" s="45"/>
    </row>
    <row r="259" spans="1:21" ht="42.75" x14ac:dyDescent="0.25">
      <c r="A259" s="45"/>
      <c r="B259" s="2"/>
      <c r="C259" s="209" t="s">
        <v>1838</v>
      </c>
      <c r="D259" s="111" t="s">
        <v>1840</v>
      </c>
      <c r="E259" s="129" t="s">
        <v>3</v>
      </c>
      <c r="F259" s="372" t="s">
        <v>8</v>
      </c>
      <c r="G259" s="373" t="s">
        <v>53</v>
      </c>
      <c r="H259" s="182">
        <v>66751.8</v>
      </c>
      <c r="I259" s="111" t="s">
        <v>1837</v>
      </c>
      <c r="J259" s="131">
        <v>43583</v>
      </c>
      <c r="K259" s="39">
        <f t="shared" si="80"/>
        <v>43588</v>
      </c>
      <c r="L259" s="39">
        <f>K259+15</f>
        <v>43603</v>
      </c>
      <c r="M259" s="39">
        <f t="shared" si="84"/>
        <v>43624</v>
      </c>
      <c r="N259" s="39">
        <f t="shared" si="81"/>
        <v>43631</v>
      </c>
      <c r="O259" s="39" t="s">
        <v>91</v>
      </c>
      <c r="P259" s="39" t="s">
        <v>91</v>
      </c>
      <c r="Q259" s="39" t="s">
        <v>91</v>
      </c>
      <c r="R259" s="39">
        <f>N259+7</f>
        <v>43638</v>
      </c>
      <c r="S259" s="39">
        <f t="shared" si="87"/>
        <v>43645</v>
      </c>
      <c r="U259" s="45"/>
    </row>
    <row r="260" spans="1:21" ht="28.5" x14ac:dyDescent="0.25">
      <c r="A260" s="45"/>
      <c r="B260" s="2"/>
      <c r="C260" s="209" t="s">
        <v>1841</v>
      </c>
      <c r="D260" s="111" t="s">
        <v>1842</v>
      </c>
      <c r="E260" s="129" t="s">
        <v>3</v>
      </c>
      <c r="F260" s="372" t="s">
        <v>8</v>
      </c>
      <c r="G260" s="373" t="s">
        <v>53</v>
      </c>
      <c r="H260" s="182">
        <v>6000</v>
      </c>
      <c r="I260" s="111" t="s">
        <v>1837</v>
      </c>
      <c r="J260" s="131">
        <v>43584</v>
      </c>
      <c r="K260" s="39">
        <f t="shared" si="80"/>
        <v>43589</v>
      </c>
      <c r="L260" s="39">
        <f>K260+30</f>
        <v>43619</v>
      </c>
      <c r="M260" s="39">
        <f t="shared" si="84"/>
        <v>43640</v>
      </c>
      <c r="N260" s="39">
        <f t="shared" si="81"/>
        <v>43647</v>
      </c>
      <c r="O260" s="39">
        <f>N260+5</f>
        <v>43652</v>
      </c>
      <c r="P260" s="39">
        <f>O260+7</f>
        <v>43659</v>
      </c>
      <c r="Q260" s="39">
        <f>P260+7</f>
        <v>43666</v>
      </c>
      <c r="R260" s="39">
        <f>Q260+7</f>
        <v>43673</v>
      </c>
      <c r="S260" s="39">
        <f t="shared" si="87"/>
        <v>43680</v>
      </c>
      <c r="U260" s="45"/>
    </row>
    <row r="261" spans="1:21" ht="28.5" x14ac:dyDescent="0.25">
      <c r="A261" s="45"/>
      <c r="B261" s="2"/>
      <c r="C261" s="209" t="s">
        <v>1841</v>
      </c>
      <c r="D261" s="111" t="s">
        <v>1843</v>
      </c>
      <c r="E261" s="129" t="s">
        <v>3</v>
      </c>
      <c r="F261" s="372" t="s">
        <v>8</v>
      </c>
      <c r="G261" s="373" t="s">
        <v>53</v>
      </c>
      <c r="H261" s="182">
        <v>5000</v>
      </c>
      <c r="I261" s="111" t="s">
        <v>321</v>
      </c>
      <c r="J261" s="131">
        <v>43619</v>
      </c>
      <c r="K261" s="39">
        <f t="shared" si="80"/>
        <v>43624</v>
      </c>
      <c r="L261" s="39">
        <f>K261+15</f>
        <v>43639</v>
      </c>
      <c r="M261" s="39">
        <f t="shared" si="84"/>
        <v>43660</v>
      </c>
      <c r="N261" s="39">
        <f t="shared" si="81"/>
        <v>43667</v>
      </c>
      <c r="O261" s="39" t="s">
        <v>91</v>
      </c>
      <c r="P261" s="39" t="s">
        <v>91</v>
      </c>
      <c r="Q261" s="39" t="s">
        <v>91</v>
      </c>
      <c r="R261" s="39">
        <f>N261+7</f>
        <v>43674</v>
      </c>
      <c r="S261" s="39">
        <f t="shared" si="87"/>
        <v>43681</v>
      </c>
      <c r="U261" s="45"/>
    </row>
    <row r="262" spans="1:21" ht="15.75" x14ac:dyDescent="0.25">
      <c r="A262" s="45"/>
      <c r="B262" s="2"/>
      <c r="C262" s="209" t="s">
        <v>1844</v>
      </c>
      <c r="D262" s="111" t="s">
        <v>1845</v>
      </c>
      <c r="E262" s="129" t="s">
        <v>3</v>
      </c>
      <c r="F262" s="372" t="s">
        <v>8</v>
      </c>
      <c r="G262" s="373" t="s">
        <v>53</v>
      </c>
      <c r="H262" s="182">
        <v>40000</v>
      </c>
      <c r="I262" s="111" t="s">
        <v>321</v>
      </c>
      <c r="J262" s="131">
        <v>43586</v>
      </c>
      <c r="K262" s="39">
        <f t="shared" si="80"/>
        <v>43591</v>
      </c>
      <c r="L262" s="39">
        <f>K262+15</f>
        <v>43606</v>
      </c>
      <c r="M262" s="39">
        <f t="shared" si="84"/>
        <v>43627</v>
      </c>
      <c r="N262" s="39">
        <f t="shared" si="81"/>
        <v>43634</v>
      </c>
      <c r="O262" s="39" t="s">
        <v>91</v>
      </c>
      <c r="P262" s="39" t="s">
        <v>91</v>
      </c>
      <c r="Q262" s="39" t="s">
        <v>91</v>
      </c>
      <c r="R262" s="39">
        <f>N262+7</f>
        <v>43641</v>
      </c>
      <c r="S262" s="39">
        <f t="shared" si="87"/>
        <v>43648</v>
      </c>
      <c r="U262" s="45"/>
    </row>
    <row r="263" spans="1:21" s="128" customFormat="1" ht="62.25" customHeight="1" x14ac:dyDescent="0.25">
      <c r="A263" s="45"/>
      <c r="B263" s="113"/>
      <c r="C263" s="209" t="s">
        <v>3700</v>
      </c>
      <c r="D263" s="111" t="s">
        <v>3701</v>
      </c>
      <c r="E263" s="129" t="s">
        <v>3</v>
      </c>
      <c r="F263" s="132" t="s">
        <v>8</v>
      </c>
      <c r="G263" s="132" t="s">
        <v>53</v>
      </c>
      <c r="H263" s="182">
        <v>5000</v>
      </c>
      <c r="I263" s="110" t="s">
        <v>321</v>
      </c>
      <c r="J263" s="131">
        <v>43653</v>
      </c>
      <c r="K263" s="374">
        <f>J263+5</f>
        <v>43658</v>
      </c>
      <c r="L263" s="120">
        <f>K263+15</f>
        <v>43673</v>
      </c>
      <c r="M263" s="120">
        <f t="shared" si="84"/>
        <v>43694</v>
      </c>
      <c r="N263" s="120">
        <f t="shared" si="81"/>
        <v>43701</v>
      </c>
      <c r="O263" s="120" t="s">
        <v>91</v>
      </c>
      <c r="P263" s="120" t="s">
        <v>91</v>
      </c>
      <c r="Q263" s="120" t="s">
        <v>91</v>
      </c>
      <c r="R263" s="120">
        <f>N263+7</f>
        <v>43708</v>
      </c>
      <c r="S263" s="120">
        <f t="shared" si="87"/>
        <v>43715</v>
      </c>
      <c r="U263" s="45"/>
    </row>
    <row r="264" spans="1:21" s="128" customFormat="1" ht="57.75" customHeight="1" x14ac:dyDescent="0.25">
      <c r="A264" s="45"/>
      <c r="B264" s="113"/>
      <c r="C264" s="209" t="s">
        <v>3702</v>
      </c>
      <c r="D264" s="111" t="s">
        <v>3703</v>
      </c>
      <c r="E264" s="129" t="s">
        <v>3</v>
      </c>
      <c r="F264" s="132" t="s">
        <v>8</v>
      </c>
      <c r="G264" s="132" t="s">
        <v>53</v>
      </c>
      <c r="H264" s="182">
        <v>70000</v>
      </c>
      <c r="I264" s="110" t="s">
        <v>321</v>
      </c>
      <c r="J264" s="131">
        <v>61910</v>
      </c>
      <c r="K264" s="120">
        <f t="shared" si="80"/>
        <v>61915</v>
      </c>
      <c r="L264" s="120">
        <f>K264+15</f>
        <v>61930</v>
      </c>
      <c r="M264" s="120">
        <f t="shared" si="84"/>
        <v>61951</v>
      </c>
      <c r="N264" s="120">
        <f t="shared" si="81"/>
        <v>61958</v>
      </c>
      <c r="O264" s="120" t="s">
        <v>91</v>
      </c>
      <c r="P264" s="120" t="s">
        <v>91</v>
      </c>
      <c r="Q264" s="120" t="s">
        <v>91</v>
      </c>
      <c r="R264" s="120">
        <f>N264+7</f>
        <v>61965</v>
      </c>
      <c r="S264" s="120">
        <f t="shared" si="87"/>
        <v>61972</v>
      </c>
      <c r="U264" s="45"/>
    </row>
    <row r="265" spans="1:21" s="378" customFormat="1" ht="42.75" x14ac:dyDescent="0.25">
      <c r="A265" s="45"/>
      <c r="B265" s="2"/>
      <c r="C265" s="377" t="s">
        <v>1332</v>
      </c>
      <c r="D265" s="57" t="s">
        <v>1333</v>
      </c>
      <c r="E265" s="57" t="s">
        <v>3</v>
      </c>
      <c r="F265" s="57" t="s">
        <v>535</v>
      </c>
      <c r="G265" s="57" t="s">
        <v>54</v>
      </c>
      <c r="H265" s="175">
        <v>18000</v>
      </c>
      <c r="I265" s="57" t="s">
        <v>321</v>
      </c>
      <c r="J265" s="226">
        <v>43517</v>
      </c>
      <c r="K265" s="226">
        <f t="shared" si="80"/>
        <v>43522</v>
      </c>
      <c r="L265" s="226">
        <f t="shared" ref="L265:L283" si="88">K265+30</f>
        <v>43552</v>
      </c>
      <c r="M265" s="226">
        <f t="shared" si="84"/>
        <v>43573</v>
      </c>
      <c r="N265" s="226">
        <f t="shared" si="81"/>
        <v>43580</v>
      </c>
      <c r="O265" s="226">
        <f t="shared" ref="O265:O283" si="89">N265+5</f>
        <v>43585</v>
      </c>
      <c r="P265" s="226">
        <f t="shared" ref="P265:S280" si="90">O265+7</f>
        <v>43592</v>
      </c>
      <c r="Q265" s="226">
        <f t="shared" si="90"/>
        <v>43599</v>
      </c>
      <c r="R265" s="226">
        <f t="shared" si="90"/>
        <v>43606</v>
      </c>
      <c r="S265" s="226">
        <f t="shared" si="90"/>
        <v>43613</v>
      </c>
      <c r="U265" s="45"/>
    </row>
    <row r="266" spans="1:21" ht="42.75" x14ac:dyDescent="0.25">
      <c r="A266" s="45"/>
      <c r="B266" s="379"/>
      <c r="C266" s="41" t="s">
        <v>1334</v>
      </c>
      <c r="D266" s="7" t="s">
        <v>1335</v>
      </c>
      <c r="E266" s="42" t="s">
        <v>3</v>
      </c>
      <c r="F266" s="42" t="s">
        <v>535</v>
      </c>
      <c r="G266" s="42" t="s">
        <v>53</v>
      </c>
      <c r="H266" s="174">
        <v>30000</v>
      </c>
      <c r="I266" s="40" t="s">
        <v>321</v>
      </c>
      <c r="J266" s="39">
        <v>43524</v>
      </c>
      <c r="K266" s="39">
        <f>J266+5</f>
        <v>43529</v>
      </c>
      <c r="L266" s="39">
        <f t="shared" si="88"/>
        <v>43559</v>
      </c>
      <c r="M266" s="39">
        <f t="shared" si="84"/>
        <v>43580</v>
      </c>
      <c r="N266" s="39">
        <f t="shared" si="81"/>
        <v>43587</v>
      </c>
      <c r="O266" s="39">
        <f t="shared" si="89"/>
        <v>43592</v>
      </c>
      <c r="P266" s="39">
        <f t="shared" si="90"/>
        <v>43599</v>
      </c>
      <c r="Q266" s="39">
        <f t="shared" si="90"/>
        <v>43606</v>
      </c>
      <c r="R266" s="39">
        <f t="shared" si="90"/>
        <v>43613</v>
      </c>
      <c r="S266" s="39">
        <f t="shared" si="90"/>
        <v>43620</v>
      </c>
      <c r="U266" s="45"/>
    </row>
    <row r="267" spans="1:21" ht="42.75" x14ac:dyDescent="0.25">
      <c r="A267" s="45"/>
      <c r="B267" s="2"/>
      <c r="C267" s="41" t="s">
        <v>1336</v>
      </c>
      <c r="D267" s="7" t="s">
        <v>1337</v>
      </c>
      <c r="E267" s="42" t="s">
        <v>3</v>
      </c>
      <c r="F267" s="42" t="s">
        <v>535</v>
      </c>
      <c r="G267" s="42" t="s">
        <v>53</v>
      </c>
      <c r="H267" s="174">
        <v>30000</v>
      </c>
      <c r="I267" s="40" t="s">
        <v>321</v>
      </c>
      <c r="J267" s="39">
        <v>43480</v>
      </c>
      <c r="K267" s="39">
        <f t="shared" si="80"/>
        <v>43485</v>
      </c>
      <c r="L267" s="39">
        <f t="shared" si="88"/>
        <v>43515</v>
      </c>
      <c r="M267" s="39">
        <f t="shared" si="84"/>
        <v>43536</v>
      </c>
      <c r="N267" s="39">
        <f t="shared" si="81"/>
        <v>43543</v>
      </c>
      <c r="O267" s="39">
        <f t="shared" si="89"/>
        <v>43548</v>
      </c>
      <c r="P267" s="39">
        <f t="shared" si="90"/>
        <v>43555</v>
      </c>
      <c r="Q267" s="39">
        <f t="shared" si="90"/>
        <v>43562</v>
      </c>
      <c r="R267" s="39">
        <f t="shared" si="90"/>
        <v>43569</v>
      </c>
      <c r="S267" s="39">
        <f t="shared" si="90"/>
        <v>43576</v>
      </c>
      <c r="U267" s="45"/>
    </row>
    <row r="268" spans="1:21" s="378" customFormat="1" ht="42.75" x14ac:dyDescent="0.25">
      <c r="A268" s="45"/>
      <c r="B268" s="379"/>
      <c r="C268" s="380" t="s">
        <v>1338</v>
      </c>
      <c r="D268" s="57" t="s">
        <v>1339</v>
      </c>
      <c r="E268" s="116" t="s">
        <v>3</v>
      </c>
      <c r="F268" s="116" t="s">
        <v>535</v>
      </c>
      <c r="G268" s="116" t="s">
        <v>53</v>
      </c>
      <c r="H268" s="175">
        <v>54000</v>
      </c>
      <c r="I268" s="381" t="s">
        <v>321</v>
      </c>
      <c r="J268" s="226">
        <v>43480</v>
      </c>
      <c r="K268" s="226">
        <f t="shared" si="80"/>
        <v>43485</v>
      </c>
      <c r="L268" s="226">
        <f t="shared" si="88"/>
        <v>43515</v>
      </c>
      <c r="M268" s="226">
        <f t="shared" si="84"/>
        <v>43536</v>
      </c>
      <c r="N268" s="226">
        <f t="shared" si="81"/>
        <v>43543</v>
      </c>
      <c r="O268" s="226">
        <f t="shared" si="89"/>
        <v>43548</v>
      </c>
      <c r="P268" s="226">
        <f t="shared" si="90"/>
        <v>43555</v>
      </c>
      <c r="Q268" s="226">
        <f t="shared" si="90"/>
        <v>43562</v>
      </c>
      <c r="R268" s="226">
        <f t="shared" si="90"/>
        <v>43569</v>
      </c>
      <c r="S268" s="226">
        <f t="shared" si="90"/>
        <v>43576</v>
      </c>
      <c r="U268" s="45"/>
    </row>
    <row r="269" spans="1:21" ht="42.75" x14ac:dyDescent="0.25">
      <c r="A269" s="45"/>
      <c r="B269" s="2"/>
      <c r="C269" s="41" t="s">
        <v>1340</v>
      </c>
      <c r="D269" s="7" t="s">
        <v>1341</v>
      </c>
      <c r="E269" s="42" t="s">
        <v>3</v>
      </c>
      <c r="F269" s="42" t="s">
        <v>535</v>
      </c>
      <c r="G269" s="42" t="s">
        <v>53</v>
      </c>
      <c r="H269" s="174">
        <v>39000</v>
      </c>
      <c r="I269" s="40" t="s">
        <v>321</v>
      </c>
      <c r="J269" s="39">
        <v>43480</v>
      </c>
      <c r="K269" s="39">
        <f t="shared" si="80"/>
        <v>43485</v>
      </c>
      <c r="L269" s="39">
        <f t="shared" si="88"/>
        <v>43515</v>
      </c>
      <c r="M269" s="39">
        <f t="shared" si="84"/>
        <v>43536</v>
      </c>
      <c r="N269" s="39">
        <f t="shared" si="81"/>
        <v>43543</v>
      </c>
      <c r="O269" s="39">
        <f t="shared" si="89"/>
        <v>43548</v>
      </c>
      <c r="P269" s="39">
        <f t="shared" si="90"/>
        <v>43555</v>
      </c>
      <c r="Q269" s="39">
        <f t="shared" si="90"/>
        <v>43562</v>
      </c>
      <c r="R269" s="39">
        <f t="shared" si="90"/>
        <v>43569</v>
      </c>
      <c r="S269" s="39">
        <f t="shared" si="90"/>
        <v>43576</v>
      </c>
      <c r="U269" s="45"/>
    </row>
    <row r="270" spans="1:21" ht="28.5" x14ac:dyDescent="0.25">
      <c r="A270" s="45"/>
      <c r="B270" s="2"/>
      <c r="C270" s="41" t="s">
        <v>1342</v>
      </c>
      <c r="D270" s="7" t="s">
        <v>1343</v>
      </c>
      <c r="E270" s="42" t="s">
        <v>3</v>
      </c>
      <c r="F270" s="42" t="s">
        <v>535</v>
      </c>
      <c r="G270" s="42" t="s">
        <v>53</v>
      </c>
      <c r="H270" s="174">
        <v>117000</v>
      </c>
      <c r="I270" s="40" t="s">
        <v>321</v>
      </c>
      <c r="J270" s="39">
        <v>43480</v>
      </c>
      <c r="K270" s="39">
        <f t="shared" si="80"/>
        <v>43485</v>
      </c>
      <c r="L270" s="39">
        <f t="shared" si="88"/>
        <v>43515</v>
      </c>
      <c r="M270" s="39">
        <f t="shared" si="84"/>
        <v>43536</v>
      </c>
      <c r="N270" s="39">
        <f t="shared" si="81"/>
        <v>43543</v>
      </c>
      <c r="O270" s="39">
        <f t="shared" si="89"/>
        <v>43548</v>
      </c>
      <c r="P270" s="39">
        <f t="shared" si="90"/>
        <v>43555</v>
      </c>
      <c r="Q270" s="39">
        <f t="shared" si="90"/>
        <v>43562</v>
      </c>
      <c r="R270" s="39">
        <f t="shared" si="90"/>
        <v>43569</v>
      </c>
      <c r="S270" s="39">
        <f t="shared" si="90"/>
        <v>43576</v>
      </c>
      <c r="U270" s="45"/>
    </row>
    <row r="271" spans="1:21" ht="56.25" customHeight="1" x14ac:dyDescent="0.25">
      <c r="A271" s="45"/>
      <c r="B271" s="2"/>
      <c r="C271" s="41" t="s">
        <v>1344</v>
      </c>
      <c r="D271" s="7" t="s">
        <v>1345</v>
      </c>
      <c r="E271" s="42" t="s">
        <v>3</v>
      </c>
      <c r="F271" s="42" t="s">
        <v>535</v>
      </c>
      <c r="G271" s="42" t="s">
        <v>53</v>
      </c>
      <c r="H271" s="174">
        <v>72000</v>
      </c>
      <c r="I271" s="40" t="s">
        <v>321</v>
      </c>
      <c r="J271" s="39">
        <v>43480</v>
      </c>
      <c r="K271" s="39">
        <f t="shared" si="80"/>
        <v>43485</v>
      </c>
      <c r="L271" s="39">
        <f t="shared" si="88"/>
        <v>43515</v>
      </c>
      <c r="M271" s="39">
        <f t="shared" si="84"/>
        <v>43536</v>
      </c>
      <c r="N271" s="39">
        <f t="shared" si="81"/>
        <v>43543</v>
      </c>
      <c r="O271" s="39">
        <f t="shared" si="89"/>
        <v>43548</v>
      </c>
      <c r="P271" s="39">
        <f t="shared" si="90"/>
        <v>43555</v>
      </c>
      <c r="Q271" s="39">
        <f t="shared" si="90"/>
        <v>43562</v>
      </c>
      <c r="R271" s="39">
        <f t="shared" si="90"/>
        <v>43569</v>
      </c>
      <c r="S271" s="39">
        <f t="shared" si="90"/>
        <v>43576</v>
      </c>
      <c r="U271" s="45"/>
    </row>
    <row r="272" spans="1:21" ht="42.75" x14ac:dyDescent="0.25">
      <c r="A272" s="45"/>
      <c r="B272" s="2"/>
      <c r="C272" s="41" t="s">
        <v>1346</v>
      </c>
      <c r="D272" s="7" t="s">
        <v>1347</v>
      </c>
      <c r="E272" s="42" t="s">
        <v>3</v>
      </c>
      <c r="F272" s="42" t="s">
        <v>535</v>
      </c>
      <c r="G272" s="42" t="s">
        <v>53</v>
      </c>
      <c r="H272" s="174">
        <v>30000</v>
      </c>
      <c r="I272" s="40" t="s">
        <v>321</v>
      </c>
      <c r="J272" s="39">
        <v>43480</v>
      </c>
      <c r="K272" s="39">
        <f t="shared" si="80"/>
        <v>43485</v>
      </c>
      <c r="L272" s="39">
        <f t="shared" si="88"/>
        <v>43515</v>
      </c>
      <c r="M272" s="39">
        <f t="shared" si="84"/>
        <v>43536</v>
      </c>
      <c r="N272" s="39">
        <f t="shared" si="81"/>
        <v>43543</v>
      </c>
      <c r="O272" s="39">
        <f t="shared" si="89"/>
        <v>43548</v>
      </c>
      <c r="P272" s="39">
        <f t="shared" si="90"/>
        <v>43555</v>
      </c>
      <c r="Q272" s="39">
        <f t="shared" si="90"/>
        <v>43562</v>
      </c>
      <c r="R272" s="39">
        <f t="shared" si="90"/>
        <v>43569</v>
      </c>
      <c r="S272" s="39">
        <f t="shared" si="90"/>
        <v>43576</v>
      </c>
      <c r="U272" s="45"/>
    </row>
    <row r="273" spans="1:21" x14ac:dyDescent="0.25">
      <c r="A273" s="45"/>
      <c r="B273" s="2"/>
      <c r="C273" s="41" t="s">
        <v>1348</v>
      </c>
      <c r="D273" s="7" t="s">
        <v>1349</v>
      </c>
      <c r="E273" s="42" t="s">
        <v>3</v>
      </c>
      <c r="F273" s="42" t="s">
        <v>535</v>
      </c>
      <c r="G273" s="42" t="s">
        <v>53</v>
      </c>
      <c r="H273" s="174">
        <v>54000</v>
      </c>
      <c r="I273" s="40" t="s">
        <v>321</v>
      </c>
      <c r="J273" s="39">
        <v>43480</v>
      </c>
      <c r="K273" s="39">
        <f t="shared" si="80"/>
        <v>43485</v>
      </c>
      <c r="L273" s="39">
        <f t="shared" si="88"/>
        <v>43515</v>
      </c>
      <c r="M273" s="39">
        <f t="shared" si="84"/>
        <v>43536</v>
      </c>
      <c r="N273" s="39">
        <f t="shared" si="81"/>
        <v>43543</v>
      </c>
      <c r="O273" s="39">
        <f t="shared" si="89"/>
        <v>43548</v>
      </c>
      <c r="P273" s="39">
        <f t="shared" si="90"/>
        <v>43555</v>
      </c>
      <c r="Q273" s="39">
        <f t="shared" si="90"/>
        <v>43562</v>
      </c>
      <c r="R273" s="39">
        <f t="shared" si="90"/>
        <v>43569</v>
      </c>
      <c r="S273" s="39">
        <f t="shared" si="90"/>
        <v>43576</v>
      </c>
      <c r="U273" s="45"/>
    </row>
    <row r="274" spans="1:21" ht="28.5" x14ac:dyDescent="0.25">
      <c r="A274" s="45"/>
      <c r="B274" s="2"/>
      <c r="C274" s="41" t="s">
        <v>1350</v>
      </c>
      <c r="D274" s="7" t="s">
        <v>1351</v>
      </c>
      <c r="E274" s="42" t="s">
        <v>3</v>
      </c>
      <c r="F274" s="42" t="s">
        <v>535</v>
      </c>
      <c r="G274" s="42" t="s">
        <v>53</v>
      </c>
      <c r="H274" s="174">
        <v>54000</v>
      </c>
      <c r="I274" s="40" t="s">
        <v>3706</v>
      </c>
      <c r="J274" s="39">
        <v>43524</v>
      </c>
      <c r="K274" s="39">
        <f t="shared" si="80"/>
        <v>43529</v>
      </c>
      <c r="L274" s="39">
        <f t="shared" si="88"/>
        <v>43559</v>
      </c>
      <c r="M274" s="39">
        <f t="shared" si="84"/>
        <v>43580</v>
      </c>
      <c r="N274" s="39">
        <f t="shared" si="81"/>
        <v>43587</v>
      </c>
      <c r="O274" s="39">
        <f t="shared" si="89"/>
        <v>43592</v>
      </c>
      <c r="P274" s="39">
        <f t="shared" si="90"/>
        <v>43599</v>
      </c>
      <c r="Q274" s="39">
        <f t="shared" si="90"/>
        <v>43606</v>
      </c>
      <c r="R274" s="39">
        <f t="shared" si="90"/>
        <v>43613</v>
      </c>
      <c r="S274" s="39">
        <f t="shared" si="90"/>
        <v>43620</v>
      </c>
      <c r="U274" s="45"/>
    </row>
    <row r="275" spans="1:21" x14ac:dyDescent="0.25">
      <c r="A275" s="45"/>
      <c r="B275" s="2"/>
      <c r="C275" s="41" t="s">
        <v>1352</v>
      </c>
      <c r="D275" s="7" t="s">
        <v>1353</v>
      </c>
      <c r="E275" s="42" t="s">
        <v>3</v>
      </c>
      <c r="F275" s="42" t="s">
        <v>535</v>
      </c>
      <c r="G275" s="42" t="s">
        <v>53</v>
      </c>
      <c r="H275" s="174">
        <v>36000</v>
      </c>
      <c r="I275" s="40" t="s">
        <v>3706</v>
      </c>
      <c r="J275" s="39">
        <v>43583</v>
      </c>
      <c r="K275" s="39">
        <f t="shared" si="80"/>
        <v>43588</v>
      </c>
      <c r="L275" s="39">
        <f t="shared" si="88"/>
        <v>43618</v>
      </c>
      <c r="M275" s="39">
        <f t="shared" si="84"/>
        <v>43639</v>
      </c>
      <c r="N275" s="39">
        <f t="shared" si="81"/>
        <v>43646</v>
      </c>
      <c r="O275" s="39">
        <f t="shared" si="89"/>
        <v>43651</v>
      </c>
      <c r="P275" s="39">
        <f t="shared" si="90"/>
        <v>43658</v>
      </c>
      <c r="Q275" s="39">
        <f t="shared" si="90"/>
        <v>43665</v>
      </c>
      <c r="R275" s="39">
        <f t="shared" si="90"/>
        <v>43672</v>
      </c>
      <c r="S275" s="39">
        <f t="shared" si="90"/>
        <v>43679</v>
      </c>
      <c r="U275" s="45"/>
    </row>
    <row r="276" spans="1:21" ht="85.5" x14ac:dyDescent="0.25">
      <c r="A276" s="45"/>
      <c r="B276" s="2"/>
      <c r="C276" s="41" t="s">
        <v>3707</v>
      </c>
      <c r="D276" s="7" t="s">
        <v>1354</v>
      </c>
      <c r="E276" s="42" t="s">
        <v>3</v>
      </c>
      <c r="F276" s="42" t="s">
        <v>535</v>
      </c>
      <c r="G276" s="42" t="s">
        <v>53</v>
      </c>
      <c r="H276" s="174">
        <v>36000</v>
      </c>
      <c r="I276" s="40" t="s">
        <v>3706</v>
      </c>
      <c r="J276" s="39">
        <v>43583</v>
      </c>
      <c r="K276" s="39">
        <f t="shared" si="80"/>
        <v>43588</v>
      </c>
      <c r="L276" s="39">
        <f t="shared" si="88"/>
        <v>43618</v>
      </c>
      <c r="M276" s="39">
        <f t="shared" si="84"/>
        <v>43639</v>
      </c>
      <c r="N276" s="39">
        <f t="shared" si="81"/>
        <v>43646</v>
      </c>
      <c r="O276" s="39">
        <f t="shared" si="89"/>
        <v>43651</v>
      </c>
      <c r="P276" s="39">
        <f t="shared" si="90"/>
        <v>43658</v>
      </c>
      <c r="Q276" s="39">
        <f t="shared" si="90"/>
        <v>43665</v>
      </c>
      <c r="R276" s="39">
        <f t="shared" si="90"/>
        <v>43672</v>
      </c>
      <c r="S276" s="39">
        <f t="shared" si="90"/>
        <v>43679</v>
      </c>
      <c r="U276" s="45"/>
    </row>
    <row r="277" spans="1:21" ht="28.5" x14ac:dyDescent="0.25">
      <c r="A277" s="45"/>
      <c r="B277" s="2"/>
      <c r="C277" s="209" t="s">
        <v>1355</v>
      </c>
      <c r="D277" s="7" t="s">
        <v>1356</v>
      </c>
      <c r="E277" s="111" t="s">
        <v>3</v>
      </c>
      <c r="F277" s="111" t="s">
        <v>535</v>
      </c>
      <c r="G277" s="42" t="s">
        <v>53</v>
      </c>
      <c r="H277" s="174">
        <v>36000</v>
      </c>
      <c r="I277" s="40" t="s">
        <v>321</v>
      </c>
      <c r="J277" s="39">
        <v>43583</v>
      </c>
      <c r="K277" s="39">
        <f t="shared" si="80"/>
        <v>43588</v>
      </c>
      <c r="L277" s="39">
        <f t="shared" si="88"/>
        <v>43618</v>
      </c>
      <c r="M277" s="39">
        <f t="shared" si="84"/>
        <v>43639</v>
      </c>
      <c r="N277" s="39">
        <f t="shared" si="81"/>
        <v>43646</v>
      </c>
      <c r="O277" s="39">
        <f t="shared" si="89"/>
        <v>43651</v>
      </c>
      <c r="P277" s="39">
        <f t="shared" si="90"/>
        <v>43658</v>
      </c>
      <c r="Q277" s="39">
        <f t="shared" si="90"/>
        <v>43665</v>
      </c>
      <c r="R277" s="39">
        <f t="shared" si="90"/>
        <v>43672</v>
      </c>
      <c r="S277" s="39">
        <f t="shared" si="90"/>
        <v>43679</v>
      </c>
      <c r="U277" s="45"/>
    </row>
    <row r="278" spans="1:21" ht="28.5" x14ac:dyDescent="0.25">
      <c r="A278" s="45"/>
      <c r="B278" s="2"/>
      <c r="C278" s="209" t="s">
        <v>1357</v>
      </c>
      <c r="D278" s="7" t="s">
        <v>1358</v>
      </c>
      <c r="E278" s="111" t="s">
        <v>3</v>
      </c>
      <c r="F278" s="111" t="s">
        <v>535</v>
      </c>
      <c r="G278" s="42" t="s">
        <v>53</v>
      </c>
      <c r="H278" s="174">
        <v>36000</v>
      </c>
      <c r="I278" s="40" t="s">
        <v>321</v>
      </c>
      <c r="J278" s="39">
        <v>43583</v>
      </c>
      <c r="K278" s="39">
        <f t="shared" si="80"/>
        <v>43588</v>
      </c>
      <c r="L278" s="39">
        <f t="shared" si="88"/>
        <v>43618</v>
      </c>
      <c r="M278" s="39">
        <f t="shared" si="84"/>
        <v>43639</v>
      </c>
      <c r="N278" s="39">
        <f t="shared" si="81"/>
        <v>43646</v>
      </c>
      <c r="O278" s="39">
        <f t="shared" si="89"/>
        <v>43651</v>
      </c>
      <c r="P278" s="39">
        <f t="shared" si="90"/>
        <v>43658</v>
      </c>
      <c r="Q278" s="39">
        <f t="shared" si="90"/>
        <v>43665</v>
      </c>
      <c r="R278" s="39">
        <f t="shared" si="90"/>
        <v>43672</v>
      </c>
      <c r="S278" s="39">
        <f t="shared" si="90"/>
        <v>43679</v>
      </c>
      <c r="U278" s="45"/>
    </row>
    <row r="279" spans="1:21" ht="28.5" x14ac:dyDescent="0.25">
      <c r="A279" s="45"/>
      <c r="B279" s="2"/>
      <c r="C279" s="209" t="s">
        <v>1359</v>
      </c>
      <c r="D279" s="7" t="s">
        <v>1360</v>
      </c>
      <c r="E279" s="111" t="s">
        <v>3</v>
      </c>
      <c r="F279" s="111" t="s">
        <v>535</v>
      </c>
      <c r="G279" s="42" t="s">
        <v>53</v>
      </c>
      <c r="H279" s="174">
        <v>36000</v>
      </c>
      <c r="I279" s="40" t="s">
        <v>321</v>
      </c>
      <c r="J279" s="39">
        <v>43583</v>
      </c>
      <c r="K279" s="39">
        <f t="shared" si="80"/>
        <v>43588</v>
      </c>
      <c r="L279" s="39">
        <f t="shared" si="88"/>
        <v>43618</v>
      </c>
      <c r="M279" s="39">
        <f t="shared" si="84"/>
        <v>43639</v>
      </c>
      <c r="N279" s="39">
        <f t="shared" si="81"/>
        <v>43646</v>
      </c>
      <c r="O279" s="39">
        <f t="shared" si="89"/>
        <v>43651</v>
      </c>
      <c r="P279" s="39">
        <f t="shared" si="90"/>
        <v>43658</v>
      </c>
      <c r="Q279" s="39">
        <f t="shared" si="90"/>
        <v>43665</v>
      </c>
      <c r="R279" s="39">
        <f t="shared" si="90"/>
        <v>43672</v>
      </c>
      <c r="S279" s="39">
        <f t="shared" si="90"/>
        <v>43679</v>
      </c>
      <c r="U279" s="45"/>
    </row>
    <row r="280" spans="1:21" ht="28.5" x14ac:dyDescent="0.25">
      <c r="A280" s="45"/>
      <c r="B280" s="2"/>
      <c r="C280" s="209" t="s">
        <v>1361</v>
      </c>
      <c r="D280" s="7" t="s">
        <v>1362</v>
      </c>
      <c r="E280" s="111" t="s">
        <v>3</v>
      </c>
      <c r="F280" s="111" t="s">
        <v>535</v>
      </c>
      <c r="G280" s="42" t="s">
        <v>53</v>
      </c>
      <c r="H280" s="174">
        <v>75000</v>
      </c>
      <c r="I280" s="40" t="s">
        <v>1363</v>
      </c>
      <c r="J280" s="39">
        <v>43583</v>
      </c>
      <c r="K280" s="39">
        <f t="shared" si="80"/>
        <v>43588</v>
      </c>
      <c r="L280" s="39">
        <f t="shared" si="88"/>
        <v>43618</v>
      </c>
      <c r="M280" s="39">
        <f t="shared" si="84"/>
        <v>43639</v>
      </c>
      <c r="N280" s="39">
        <f t="shared" si="81"/>
        <v>43646</v>
      </c>
      <c r="O280" s="39">
        <f t="shared" si="89"/>
        <v>43651</v>
      </c>
      <c r="P280" s="39">
        <f t="shared" si="90"/>
        <v>43658</v>
      </c>
      <c r="Q280" s="39">
        <f t="shared" si="90"/>
        <v>43665</v>
      </c>
      <c r="R280" s="39">
        <f t="shared" si="90"/>
        <v>43672</v>
      </c>
      <c r="S280" s="39">
        <f t="shared" si="90"/>
        <v>43679</v>
      </c>
      <c r="U280" s="45"/>
    </row>
    <row r="281" spans="1:21" ht="42.75" x14ac:dyDescent="0.25">
      <c r="A281" s="45"/>
      <c r="B281" s="2"/>
      <c r="C281" s="209" t="s">
        <v>1364</v>
      </c>
      <c r="D281" s="7" t="s">
        <v>1365</v>
      </c>
      <c r="E281" s="111" t="s">
        <v>3</v>
      </c>
      <c r="F281" s="111" t="s">
        <v>535</v>
      </c>
      <c r="G281" s="42" t="s">
        <v>53</v>
      </c>
      <c r="H281" s="174">
        <v>20000</v>
      </c>
      <c r="I281" s="40" t="s">
        <v>1363</v>
      </c>
      <c r="J281" s="39">
        <v>43583</v>
      </c>
      <c r="K281" s="39">
        <f t="shared" si="80"/>
        <v>43588</v>
      </c>
      <c r="L281" s="39">
        <f t="shared" si="88"/>
        <v>43618</v>
      </c>
      <c r="M281" s="39">
        <f t="shared" si="84"/>
        <v>43639</v>
      </c>
      <c r="N281" s="39">
        <f t="shared" si="81"/>
        <v>43646</v>
      </c>
      <c r="O281" s="39">
        <f t="shared" si="89"/>
        <v>43651</v>
      </c>
      <c r="P281" s="39">
        <f t="shared" ref="P281:S283" si="91">O281+7</f>
        <v>43658</v>
      </c>
      <c r="Q281" s="39">
        <f t="shared" si="91"/>
        <v>43665</v>
      </c>
      <c r="R281" s="39">
        <f t="shared" si="91"/>
        <v>43672</v>
      </c>
      <c r="S281" s="39">
        <f t="shared" si="91"/>
        <v>43679</v>
      </c>
      <c r="U281" s="45"/>
    </row>
    <row r="282" spans="1:21" ht="28.5" x14ac:dyDescent="0.25">
      <c r="A282" s="45"/>
      <c r="B282" s="2"/>
      <c r="C282" s="209" t="s">
        <v>1366</v>
      </c>
      <c r="D282" s="7" t="s">
        <v>1367</v>
      </c>
      <c r="E282" s="111" t="s">
        <v>3</v>
      </c>
      <c r="F282" s="111" t="s">
        <v>535</v>
      </c>
      <c r="G282" s="42" t="s">
        <v>53</v>
      </c>
      <c r="H282" s="174">
        <v>20000</v>
      </c>
      <c r="I282" s="40" t="s">
        <v>1363</v>
      </c>
      <c r="J282" s="39">
        <v>43583</v>
      </c>
      <c r="K282" s="39">
        <f t="shared" si="80"/>
        <v>43588</v>
      </c>
      <c r="L282" s="39">
        <f t="shared" si="88"/>
        <v>43618</v>
      </c>
      <c r="M282" s="39">
        <f t="shared" si="84"/>
        <v>43639</v>
      </c>
      <c r="N282" s="39">
        <f t="shared" si="81"/>
        <v>43646</v>
      </c>
      <c r="O282" s="39">
        <f t="shared" si="89"/>
        <v>43651</v>
      </c>
      <c r="P282" s="39">
        <f t="shared" si="91"/>
        <v>43658</v>
      </c>
      <c r="Q282" s="39">
        <f t="shared" si="91"/>
        <v>43665</v>
      </c>
      <c r="R282" s="39">
        <f t="shared" si="91"/>
        <v>43672</v>
      </c>
      <c r="S282" s="39">
        <f t="shared" si="91"/>
        <v>43679</v>
      </c>
      <c r="U282" s="45"/>
    </row>
    <row r="283" spans="1:21" ht="28.5" x14ac:dyDescent="0.25">
      <c r="A283" s="45"/>
      <c r="B283" s="2"/>
      <c r="C283" s="209" t="s">
        <v>1368</v>
      </c>
      <c r="D283" s="7" t="s">
        <v>1369</v>
      </c>
      <c r="E283" s="111" t="s">
        <v>3</v>
      </c>
      <c r="F283" s="111" t="s">
        <v>535</v>
      </c>
      <c r="G283" s="42" t="s">
        <v>53</v>
      </c>
      <c r="H283" s="174">
        <v>20000</v>
      </c>
      <c r="I283" s="40" t="s">
        <v>1363</v>
      </c>
      <c r="J283" s="39">
        <v>43583</v>
      </c>
      <c r="K283" s="39">
        <f t="shared" si="80"/>
        <v>43588</v>
      </c>
      <c r="L283" s="39">
        <f t="shared" si="88"/>
        <v>43618</v>
      </c>
      <c r="M283" s="39">
        <f t="shared" si="84"/>
        <v>43639</v>
      </c>
      <c r="N283" s="39">
        <f t="shared" si="81"/>
        <v>43646</v>
      </c>
      <c r="O283" s="39">
        <f t="shared" si="89"/>
        <v>43651</v>
      </c>
      <c r="P283" s="39">
        <f t="shared" si="91"/>
        <v>43658</v>
      </c>
      <c r="Q283" s="39">
        <f t="shared" si="91"/>
        <v>43665</v>
      </c>
      <c r="R283" s="39">
        <f t="shared" si="91"/>
        <v>43672</v>
      </c>
      <c r="S283" s="39">
        <f t="shared" si="91"/>
        <v>43679</v>
      </c>
      <c r="U283" s="45"/>
    </row>
    <row r="284" spans="1:21" ht="42.75" x14ac:dyDescent="0.25">
      <c r="A284" s="45"/>
      <c r="B284" s="2"/>
      <c r="C284" s="209" t="s">
        <v>1370</v>
      </c>
      <c r="D284" s="7" t="s">
        <v>1371</v>
      </c>
      <c r="E284" s="111" t="s">
        <v>3</v>
      </c>
      <c r="F284" s="111" t="s">
        <v>535</v>
      </c>
      <c r="G284" s="42" t="s">
        <v>54</v>
      </c>
      <c r="H284" s="174">
        <v>33321</v>
      </c>
      <c r="I284" s="40"/>
      <c r="J284" s="39"/>
      <c r="K284" s="39"/>
      <c r="L284" s="39"/>
      <c r="M284" s="39"/>
      <c r="N284" s="39"/>
      <c r="O284" s="39"/>
      <c r="P284" s="39"/>
      <c r="Q284" s="39"/>
      <c r="R284" s="39"/>
      <c r="S284" s="39"/>
      <c r="U284" s="45"/>
    </row>
    <row r="285" spans="1:21" s="128" customFormat="1" x14ac:dyDescent="0.25">
      <c r="A285" s="45"/>
      <c r="B285" s="2"/>
      <c r="C285" s="209" t="s">
        <v>2821</v>
      </c>
      <c r="D285" s="107" t="s">
        <v>2822</v>
      </c>
      <c r="E285" s="111" t="s">
        <v>3</v>
      </c>
      <c r="F285" s="111" t="s">
        <v>535</v>
      </c>
      <c r="G285" s="111" t="s">
        <v>53</v>
      </c>
      <c r="H285" s="181">
        <v>39000</v>
      </c>
      <c r="I285" s="109" t="s">
        <v>2804</v>
      </c>
      <c r="J285" s="120">
        <v>43538</v>
      </c>
      <c r="K285" s="120">
        <f t="shared" ref="K285:K301" si="92">J285+5</f>
        <v>43543</v>
      </c>
      <c r="L285" s="120">
        <f t="shared" ref="L285:L295" si="93">K285+30</f>
        <v>43573</v>
      </c>
      <c r="M285" s="120">
        <f t="shared" ref="M285:M295" si="94">L285+21</f>
        <v>43594</v>
      </c>
      <c r="N285" s="120">
        <f t="shared" ref="N285:N301" si="95">M285+7</f>
        <v>43601</v>
      </c>
      <c r="O285" s="120">
        <f t="shared" ref="O285:O295" si="96">N285+5</f>
        <v>43606</v>
      </c>
      <c r="P285" s="120">
        <f t="shared" ref="P285:S301" si="97">O285+7</f>
        <v>43613</v>
      </c>
      <c r="Q285" s="120">
        <f t="shared" si="97"/>
        <v>43620</v>
      </c>
      <c r="R285" s="120">
        <f t="shared" si="97"/>
        <v>43627</v>
      </c>
      <c r="S285" s="120">
        <f t="shared" si="97"/>
        <v>43634</v>
      </c>
      <c r="U285" s="45"/>
    </row>
    <row r="286" spans="1:21" s="128" customFormat="1" ht="29.25" customHeight="1" x14ac:dyDescent="0.25">
      <c r="A286" s="45"/>
      <c r="B286" s="2"/>
      <c r="C286" s="209" t="s">
        <v>2823</v>
      </c>
      <c r="D286" s="107" t="s">
        <v>2824</v>
      </c>
      <c r="E286" s="111" t="s">
        <v>3</v>
      </c>
      <c r="F286" s="111" t="s">
        <v>535</v>
      </c>
      <c r="G286" s="111" t="s">
        <v>53</v>
      </c>
      <c r="H286" s="181">
        <v>180500</v>
      </c>
      <c r="I286" s="109" t="s">
        <v>2804</v>
      </c>
      <c r="J286" s="120">
        <v>43602</v>
      </c>
      <c r="K286" s="120">
        <f t="shared" si="92"/>
        <v>43607</v>
      </c>
      <c r="L286" s="120">
        <f t="shared" si="93"/>
        <v>43637</v>
      </c>
      <c r="M286" s="120">
        <f t="shared" si="94"/>
        <v>43658</v>
      </c>
      <c r="N286" s="120">
        <f t="shared" si="95"/>
        <v>43665</v>
      </c>
      <c r="O286" s="120">
        <f t="shared" si="96"/>
        <v>43670</v>
      </c>
      <c r="P286" s="120">
        <f t="shared" si="97"/>
        <v>43677</v>
      </c>
      <c r="Q286" s="120">
        <f t="shared" si="97"/>
        <v>43684</v>
      </c>
      <c r="R286" s="120">
        <f t="shared" si="97"/>
        <v>43691</v>
      </c>
      <c r="S286" s="120">
        <f t="shared" si="97"/>
        <v>43698</v>
      </c>
      <c r="U286" s="45"/>
    </row>
    <row r="287" spans="1:21" s="128" customFormat="1" ht="42.75" x14ac:dyDescent="0.25">
      <c r="A287" s="45"/>
      <c r="B287" s="2"/>
      <c r="C287" s="209" t="s">
        <v>2825</v>
      </c>
      <c r="D287" s="107" t="s">
        <v>2826</v>
      </c>
      <c r="E287" s="111" t="s">
        <v>3</v>
      </c>
      <c r="F287" s="111" t="s">
        <v>535</v>
      </c>
      <c r="G287" s="111" t="s">
        <v>53</v>
      </c>
      <c r="H287" s="181">
        <v>25000</v>
      </c>
      <c r="I287" s="109" t="s">
        <v>2804</v>
      </c>
      <c r="J287" s="120">
        <v>43532</v>
      </c>
      <c r="K287" s="120">
        <f t="shared" si="92"/>
        <v>43537</v>
      </c>
      <c r="L287" s="120">
        <f t="shared" si="93"/>
        <v>43567</v>
      </c>
      <c r="M287" s="120">
        <f t="shared" si="94"/>
        <v>43588</v>
      </c>
      <c r="N287" s="120">
        <f t="shared" si="95"/>
        <v>43595</v>
      </c>
      <c r="O287" s="120">
        <f t="shared" si="96"/>
        <v>43600</v>
      </c>
      <c r="P287" s="120">
        <f t="shared" si="97"/>
        <v>43607</v>
      </c>
      <c r="Q287" s="120">
        <f t="shared" si="97"/>
        <v>43614</v>
      </c>
      <c r="R287" s="120">
        <f t="shared" si="97"/>
        <v>43621</v>
      </c>
      <c r="S287" s="120">
        <f t="shared" si="97"/>
        <v>43628</v>
      </c>
      <c r="U287" s="45"/>
    </row>
    <row r="288" spans="1:21" s="128" customFormat="1" x14ac:dyDescent="0.25">
      <c r="A288" s="45"/>
      <c r="B288" s="2"/>
      <c r="C288" s="209" t="s">
        <v>2827</v>
      </c>
      <c r="D288" s="107" t="s">
        <v>2828</v>
      </c>
      <c r="E288" s="111" t="s">
        <v>3</v>
      </c>
      <c r="F288" s="111" t="s">
        <v>535</v>
      </c>
      <c r="G288" s="111" t="s">
        <v>53</v>
      </c>
      <c r="H288" s="181">
        <v>600</v>
      </c>
      <c r="I288" s="109" t="s">
        <v>2804</v>
      </c>
      <c r="J288" s="120">
        <v>43583</v>
      </c>
      <c r="K288" s="120">
        <f t="shared" si="92"/>
        <v>43588</v>
      </c>
      <c r="L288" s="120">
        <f t="shared" si="93"/>
        <v>43618</v>
      </c>
      <c r="M288" s="120">
        <f t="shared" si="94"/>
        <v>43639</v>
      </c>
      <c r="N288" s="120">
        <f t="shared" si="95"/>
        <v>43646</v>
      </c>
      <c r="O288" s="120">
        <f t="shared" si="96"/>
        <v>43651</v>
      </c>
      <c r="P288" s="120">
        <f t="shared" si="97"/>
        <v>43658</v>
      </c>
      <c r="Q288" s="120">
        <f t="shared" si="97"/>
        <v>43665</v>
      </c>
      <c r="R288" s="120">
        <f t="shared" si="97"/>
        <v>43672</v>
      </c>
      <c r="S288" s="120">
        <f t="shared" si="97"/>
        <v>43679</v>
      </c>
      <c r="U288" s="45"/>
    </row>
    <row r="289" spans="1:21" s="128" customFormat="1" ht="42.75" x14ac:dyDescent="0.25">
      <c r="A289" s="45"/>
      <c r="B289" s="2"/>
      <c r="C289" s="209" t="s">
        <v>3708</v>
      </c>
      <c r="D289" s="107" t="s">
        <v>3065</v>
      </c>
      <c r="E289" s="111" t="s">
        <v>3</v>
      </c>
      <c r="F289" s="111" t="s">
        <v>535</v>
      </c>
      <c r="G289" s="111" t="s">
        <v>54</v>
      </c>
      <c r="H289" s="181">
        <v>50000</v>
      </c>
      <c r="I289" s="109" t="s">
        <v>2804</v>
      </c>
      <c r="J289" s="120">
        <v>43674</v>
      </c>
      <c r="K289" s="120">
        <f t="shared" si="92"/>
        <v>43679</v>
      </c>
      <c r="L289" s="120">
        <f t="shared" si="93"/>
        <v>43709</v>
      </c>
      <c r="M289" s="120">
        <f t="shared" si="94"/>
        <v>43730</v>
      </c>
      <c r="N289" s="120">
        <f t="shared" si="95"/>
        <v>43737</v>
      </c>
      <c r="O289" s="120">
        <f t="shared" si="96"/>
        <v>43742</v>
      </c>
      <c r="P289" s="120">
        <f t="shared" si="97"/>
        <v>43749</v>
      </c>
      <c r="Q289" s="120">
        <f t="shared" si="97"/>
        <v>43756</v>
      </c>
      <c r="R289" s="120">
        <f t="shared" si="97"/>
        <v>43763</v>
      </c>
      <c r="S289" s="120">
        <f t="shared" si="97"/>
        <v>43770</v>
      </c>
      <c r="U289" s="45"/>
    </row>
    <row r="290" spans="1:21" s="128" customFormat="1" ht="28.5" x14ac:dyDescent="0.25">
      <c r="A290" s="45"/>
      <c r="B290" s="2"/>
      <c r="C290" s="209" t="s">
        <v>3709</v>
      </c>
      <c r="D290" s="107" t="s">
        <v>3065</v>
      </c>
      <c r="E290" s="111" t="s">
        <v>3</v>
      </c>
      <c r="F290" s="111" t="s">
        <v>535</v>
      </c>
      <c r="G290" s="111" t="s">
        <v>54</v>
      </c>
      <c r="H290" s="181">
        <v>50000</v>
      </c>
      <c r="I290" s="109" t="s">
        <v>2804</v>
      </c>
      <c r="J290" s="120">
        <v>43674</v>
      </c>
      <c r="K290" s="120">
        <f t="shared" si="92"/>
        <v>43679</v>
      </c>
      <c r="L290" s="120">
        <f t="shared" si="93"/>
        <v>43709</v>
      </c>
      <c r="M290" s="120">
        <f t="shared" si="94"/>
        <v>43730</v>
      </c>
      <c r="N290" s="120">
        <f t="shared" si="95"/>
        <v>43737</v>
      </c>
      <c r="O290" s="120">
        <f t="shared" si="96"/>
        <v>43742</v>
      </c>
      <c r="P290" s="120">
        <f t="shared" si="97"/>
        <v>43749</v>
      </c>
      <c r="Q290" s="120">
        <f t="shared" si="97"/>
        <v>43756</v>
      </c>
      <c r="R290" s="120">
        <f t="shared" si="97"/>
        <v>43763</v>
      </c>
      <c r="S290" s="120">
        <f t="shared" si="97"/>
        <v>43770</v>
      </c>
      <c r="U290" s="45"/>
    </row>
    <row r="291" spans="1:21" s="128" customFormat="1" ht="28.5" x14ac:dyDescent="0.25">
      <c r="A291" s="45"/>
      <c r="B291" s="2"/>
      <c r="C291" s="209" t="s">
        <v>3710</v>
      </c>
      <c r="D291" s="107" t="s">
        <v>3067</v>
      </c>
      <c r="E291" s="111" t="s">
        <v>3</v>
      </c>
      <c r="F291" s="111" t="s">
        <v>535</v>
      </c>
      <c r="G291" s="111" t="s">
        <v>54</v>
      </c>
      <c r="H291" s="181">
        <v>30000</v>
      </c>
      <c r="I291" s="109" t="s">
        <v>2804</v>
      </c>
      <c r="J291" s="120">
        <v>43674</v>
      </c>
      <c r="K291" s="120">
        <f t="shared" si="92"/>
        <v>43679</v>
      </c>
      <c r="L291" s="120">
        <f t="shared" si="93"/>
        <v>43709</v>
      </c>
      <c r="M291" s="120">
        <f t="shared" si="94"/>
        <v>43730</v>
      </c>
      <c r="N291" s="120">
        <f t="shared" si="95"/>
        <v>43737</v>
      </c>
      <c r="O291" s="120">
        <f t="shared" si="96"/>
        <v>43742</v>
      </c>
      <c r="P291" s="120">
        <f t="shared" si="97"/>
        <v>43749</v>
      </c>
      <c r="Q291" s="120">
        <f t="shared" si="97"/>
        <v>43756</v>
      </c>
      <c r="R291" s="120">
        <f t="shared" si="97"/>
        <v>43763</v>
      </c>
      <c r="S291" s="120">
        <f t="shared" si="97"/>
        <v>43770</v>
      </c>
      <c r="U291" s="45"/>
    </row>
    <row r="292" spans="1:21" s="128" customFormat="1" ht="42.75" x14ac:dyDescent="0.25">
      <c r="A292" s="45"/>
      <c r="B292" s="2"/>
      <c r="C292" s="209" t="s">
        <v>3711</v>
      </c>
      <c r="D292" s="107" t="s">
        <v>3712</v>
      </c>
      <c r="E292" s="111" t="s">
        <v>3</v>
      </c>
      <c r="F292" s="111" t="s">
        <v>535</v>
      </c>
      <c r="G292" s="111" t="s">
        <v>54</v>
      </c>
      <c r="H292" s="181">
        <v>75000</v>
      </c>
      <c r="I292" s="109" t="s">
        <v>2804</v>
      </c>
      <c r="J292" s="120">
        <v>43674</v>
      </c>
      <c r="K292" s="120">
        <f t="shared" si="92"/>
        <v>43679</v>
      </c>
      <c r="L292" s="120">
        <f t="shared" si="93"/>
        <v>43709</v>
      </c>
      <c r="M292" s="120">
        <f t="shared" si="94"/>
        <v>43730</v>
      </c>
      <c r="N292" s="120">
        <f t="shared" si="95"/>
        <v>43737</v>
      </c>
      <c r="O292" s="120">
        <f t="shared" si="96"/>
        <v>43742</v>
      </c>
      <c r="P292" s="120">
        <f t="shared" si="97"/>
        <v>43749</v>
      </c>
      <c r="Q292" s="120">
        <f t="shared" si="97"/>
        <v>43756</v>
      </c>
      <c r="R292" s="120">
        <f t="shared" si="97"/>
        <v>43763</v>
      </c>
      <c r="S292" s="120">
        <f t="shared" si="97"/>
        <v>43770</v>
      </c>
      <c r="U292" s="45"/>
    </row>
    <row r="293" spans="1:21" s="128" customFormat="1" ht="28.5" x14ac:dyDescent="0.25">
      <c r="A293" s="45"/>
      <c r="B293" s="2"/>
      <c r="C293" s="209" t="s">
        <v>3064</v>
      </c>
      <c r="D293" s="107" t="s">
        <v>3713</v>
      </c>
      <c r="E293" s="111" t="s">
        <v>3</v>
      </c>
      <c r="F293" s="111" t="s">
        <v>535</v>
      </c>
      <c r="G293" s="111" t="s">
        <v>53</v>
      </c>
      <c r="H293" s="181">
        <v>20000</v>
      </c>
      <c r="I293" s="109" t="s">
        <v>321</v>
      </c>
      <c r="J293" s="120">
        <v>43565</v>
      </c>
      <c r="K293" s="120">
        <f t="shared" si="92"/>
        <v>43570</v>
      </c>
      <c r="L293" s="120">
        <f t="shared" si="93"/>
        <v>43600</v>
      </c>
      <c r="M293" s="120">
        <f t="shared" si="94"/>
        <v>43621</v>
      </c>
      <c r="N293" s="120">
        <f t="shared" si="95"/>
        <v>43628</v>
      </c>
      <c r="O293" s="120">
        <f t="shared" si="96"/>
        <v>43633</v>
      </c>
      <c r="P293" s="120">
        <f t="shared" si="97"/>
        <v>43640</v>
      </c>
      <c r="Q293" s="120">
        <f t="shared" si="97"/>
        <v>43647</v>
      </c>
      <c r="R293" s="120">
        <f t="shared" si="97"/>
        <v>43654</v>
      </c>
      <c r="S293" s="120">
        <f t="shared" si="97"/>
        <v>43661</v>
      </c>
      <c r="U293" s="45"/>
    </row>
    <row r="294" spans="1:21" s="128" customFormat="1" ht="28.5" x14ac:dyDescent="0.25">
      <c r="A294" s="45"/>
      <c r="B294" s="2"/>
      <c r="C294" s="209" t="s">
        <v>3066</v>
      </c>
      <c r="D294" s="107" t="s">
        <v>3714</v>
      </c>
      <c r="E294" s="111" t="s">
        <v>3</v>
      </c>
      <c r="F294" s="111" t="s">
        <v>535</v>
      </c>
      <c r="G294" s="111" t="s">
        <v>53</v>
      </c>
      <c r="H294" s="181">
        <v>40000</v>
      </c>
      <c r="I294" s="109" t="s">
        <v>321</v>
      </c>
      <c r="J294" s="120">
        <v>43565</v>
      </c>
      <c r="K294" s="120">
        <f t="shared" si="92"/>
        <v>43570</v>
      </c>
      <c r="L294" s="120">
        <f t="shared" si="93"/>
        <v>43600</v>
      </c>
      <c r="M294" s="120">
        <f t="shared" si="94"/>
        <v>43621</v>
      </c>
      <c r="N294" s="120">
        <f t="shared" si="95"/>
        <v>43628</v>
      </c>
      <c r="O294" s="120">
        <f t="shared" si="96"/>
        <v>43633</v>
      </c>
      <c r="P294" s="120">
        <f t="shared" si="97"/>
        <v>43640</v>
      </c>
      <c r="Q294" s="120">
        <f t="shared" si="97"/>
        <v>43647</v>
      </c>
      <c r="R294" s="120">
        <f t="shared" si="97"/>
        <v>43654</v>
      </c>
      <c r="S294" s="120">
        <f t="shared" si="97"/>
        <v>43661</v>
      </c>
      <c r="U294" s="45"/>
    </row>
    <row r="295" spans="1:21" s="128" customFormat="1" ht="28.5" x14ac:dyDescent="0.25">
      <c r="A295" s="45"/>
      <c r="B295" s="2"/>
      <c r="C295" s="549" t="s">
        <v>4028</v>
      </c>
      <c r="D295" s="107" t="s">
        <v>4030</v>
      </c>
      <c r="E295" s="227" t="s">
        <v>3</v>
      </c>
      <c r="F295" s="227" t="s">
        <v>535</v>
      </c>
      <c r="G295" s="227" t="s">
        <v>53</v>
      </c>
      <c r="H295" s="181">
        <v>312000</v>
      </c>
      <c r="I295" s="109" t="s">
        <v>4029</v>
      </c>
      <c r="J295" s="120">
        <v>43676</v>
      </c>
      <c r="K295" s="120">
        <f t="shared" si="92"/>
        <v>43681</v>
      </c>
      <c r="L295" s="120">
        <f t="shared" si="93"/>
        <v>43711</v>
      </c>
      <c r="M295" s="120">
        <f t="shared" si="94"/>
        <v>43732</v>
      </c>
      <c r="N295" s="120">
        <f t="shared" si="95"/>
        <v>43739</v>
      </c>
      <c r="O295" s="120">
        <f t="shared" si="96"/>
        <v>43744</v>
      </c>
      <c r="P295" s="120">
        <f t="shared" si="97"/>
        <v>43751</v>
      </c>
      <c r="Q295" s="120">
        <f t="shared" si="97"/>
        <v>43758</v>
      </c>
      <c r="R295" s="120">
        <f t="shared" si="97"/>
        <v>43765</v>
      </c>
      <c r="S295" s="120">
        <f t="shared" si="97"/>
        <v>43772</v>
      </c>
      <c r="U295" s="45"/>
    </row>
    <row r="296" spans="1:21" s="128" customFormat="1" ht="28.5" x14ac:dyDescent="0.25">
      <c r="A296" s="45"/>
      <c r="B296" s="2"/>
      <c r="C296" s="549" t="s">
        <v>4031</v>
      </c>
      <c r="D296" s="107" t="s">
        <v>4032</v>
      </c>
      <c r="E296" s="227" t="s">
        <v>3</v>
      </c>
      <c r="F296" s="227" t="s">
        <v>1409</v>
      </c>
      <c r="G296" s="227" t="s">
        <v>53</v>
      </c>
      <c r="H296" s="181">
        <v>240000</v>
      </c>
      <c r="I296" s="109" t="s">
        <v>4033</v>
      </c>
      <c r="J296" s="120">
        <v>43676</v>
      </c>
      <c r="K296" s="120">
        <f t="shared" ref="K296" si="98">J296+5</f>
        <v>43681</v>
      </c>
      <c r="L296" s="120">
        <f t="shared" ref="L296" si="99">K296+30</f>
        <v>43711</v>
      </c>
      <c r="M296" s="120">
        <f t="shared" ref="M296" si="100">L296+21</f>
        <v>43732</v>
      </c>
      <c r="N296" s="120">
        <f t="shared" ref="N296" si="101">M296+7</f>
        <v>43739</v>
      </c>
      <c r="O296" s="120">
        <f t="shared" ref="O296" si="102">N296+5</f>
        <v>43744</v>
      </c>
      <c r="P296" s="120">
        <f t="shared" ref="P296" si="103">O296+7</f>
        <v>43751</v>
      </c>
      <c r="Q296" s="120">
        <f t="shared" ref="Q296" si="104">P296+7</f>
        <v>43758</v>
      </c>
      <c r="R296" s="120">
        <f t="shared" ref="R296" si="105">Q296+7</f>
        <v>43765</v>
      </c>
      <c r="S296" s="120">
        <f t="shared" ref="S296" si="106">R296+7</f>
        <v>43772</v>
      </c>
      <c r="U296" s="45"/>
    </row>
    <row r="297" spans="1:21" ht="22.9" customHeight="1" x14ac:dyDescent="0.25">
      <c r="A297" s="45"/>
      <c r="B297" s="2"/>
      <c r="C297" s="319" t="s">
        <v>1405</v>
      </c>
      <c r="D297" s="7" t="s">
        <v>1406</v>
      </c>
      <c r="E297" s="7" t="s">
        <v>3</v>
      </c>
      <c r="F297" s="7" t="s">
        <v>67</v>
      </c>
      <c r="G297" s="7" t="s">
        <v>53</v>
      </c>
      <c r="H297" s="174">
        <v>300000</v>
      </c>
      <c r="I297" s="40" t="s">
        <v>1407</v>
      </c>
      <c r="J297" s="39">
        <v>43550</v>
      </c>
      <c r="K297" s="39">
        <f t="shared" si="92"/>
        <v>43555</v>
      </c>
      <c r="L297" s="39">
        <f>K297+30</f>
        <v>43585</v>
      </c>
      <c r="M297" s="39">
        <f>L297+21</f>
        <v>43606</v>
      </c>
      <c r="N297" s="39">
        <f t="shared" si="95"/>
        <v>43613</v>
      </c>
      <c r="O297" s="39">
        <f>N297+5</f>
        <v>43618</v>
      </c>
      <c r="P297" s="39">
        <f t="shared" si="97"/>
        <v>43625</v>
      </c>
      <c r="Q297" s="39">
        <f t="shared" si="97"/>
        <v>43632</v>
      </c>
      <c r="R297" s="39">
        <f t="shared" si="97"/>
        <v>43639</v>
      </c>
      <c r="S297" s="39">
        <f t="shared" si="97"/>
        <v>43646</v>
      </c>
      <c r="U297" s="45"/>
    </row>
    <row r="298" spans="1:21" ht="42.75" x14ac:dyDescent="0.25">
      <c r="A298" s="45"/>
      <c r="B298" s="2"/>
      <c r="C298" s="41" t="s">
        <v>3716</v>
      </c>
      <c r="D298" s="7" t="s">
        <v>1408</v>
      </c>
      <c r="E298" s="42" t="s">
        <v>3</v>
      </c>
      <c r="F298" s="42" t="s">
        <v>1409</v>
      </c>
      <c r="G298" s="42" t="s">
        <v>53</v>
      </c>
      <c r="H298" s="174">
        <v>250000</v>
      </c>
      <c r="I298" s="40" t="s">
        <v>1407</v>
      </c>
      <c r="J298" s="39">
        <v>43661</v>
      </c>
      <c r="K298" s="39">
        <f t="shared" si="92"/>
        <v>43666</v>
      </c>
      <c r="L298" s="39">
        <f>K298+30</f>
        <v>43696</v>
      </c>
      <c r="M298" s="39">
        <f>L298+21</f>
        <v>43717</v>
      </c>
      <c r="N298" s="39">
        <f t="shared" si="95"/>
        <v>43724</v>
      </c>
      <c r="O298" s="39">
        <f>N298+5</f>
        <v>43729</v>
      </c>
      <c r="P298" s="39">
        <f t="shared" si="97"/>
        <v>43736</v>
      </c>
      <c r="Q298" s="39">
        <f t="shared" si="97"/>
        <v>43743</v>
      </c>
      <c r="R298" s="39">
        <f t="shared" si="97"/>
        <v>43750</v>
      </c>
      <c r="S298" s="39">
        <f t="shared" si="97"/>
        <v>43757</v>
      </c>
      <c r="U298" s="45"/>
    </row>
    <row r="299" spans="1:21" ht="42.75" x14ac:dyDescent="0.25">
      <c r="A299" s="45"/>
      <c r="B299" s="2"/>
      <c r="C299" s="41" t="s">
        <v>3717</v>
      </c>
      <c r="D299" s="7" t="s">
        <v>1410</v>
      </c>
      <c r="E299" s="42" t="s">
        <v>3</v>
      </c>
      <c r="F299" s="42" t="s">
        <v>1409</v>
      </c>
      <c r="G299" s="42" t="s">
        <v>53</v>
      </c>
      <c r="H299" s="174">
        <v>50000</v>
      </c>
      <c r="I299" s="7" t="s">
        <v>321</v>
      </c>
      <c r="J299" s="39">
        <v>43558</v>
      </c>
      <c r="K299" s="39">
        <f t="shared" si="92"/>
        <v>43563</v>
      </c>
      <c r="L299" s="39">
        <f>K299+30</f>
        <v>43593</v>
      </c>
      <c r="M299" s="39">
        <f>L299+21</f>
        <v>43614</v>
      </c>
      <c r="N299" s="39">
        <f t="shared" si="95"/>
        <v>43621</v>
      </c>
      <c r="O299" s="39">
        <f>N299+5</f>
        <v>43626</v>
      </c>
      <c r="P299" s="39">
        <f t="shared" si="97"/>
        <v>43633</v>
      </c>
      <c r="Q299" s="39">
        <f t="shared" si="97"/>
        <v>43640</v>
      </c>
      <c r="R299" s="39">
        <f t="shared" si="97"/>
        <v>43647</v>
      </c>
      <c r="S299" s="39">
        <f t="shared" si="97"/>
        <v>43654</v>
      </c>
      <c r="U299" s="45"/>
    </row>
    <row r="300" spans="1:21" x14ac:dyDescent="0.25">
      <c r="A300" s="45"/>
      <c r="B300" s="2"/>
      <c r="C300" s="41" t="s">
        <v>1411</v>
      </c>
      <c r="D300" s="7" t="s">
        <v>1412</v>
      </c>
      <c r="E300" s="42" t="s">
        <v>3</v>
      </c>
      <c r="F300" s="42" t="s">
        <v>1409</v>
      </c>
      <c r="G300" s="42" t="s">
        <v>53</v>
      </c>
      <c r="H300" s="174">
        <v>100000</v>
      </c>
      <c r="I300" s="9" t="s">
        <v>1413</v>
      </c>
      <c r="J300" s="39">
        <v>43559</v>
      </c>
      <c r="K300" s="39">
        <f t="shared" si="92"/>
        <v>43564</v>
      </c>
      <c r="L300" s="39">
        <f>K300+30</f>
        <v>43594</v>
      </c>
      <c r="M300" s="39">
        <f>L300+21</f>
        <v>43615</v>
      </c>
      <c r="N300" s="39">
        <f t="shared" si="95"/>
        <v>43622</v>
      </c>
      <c r="O300" s="39">
        <f>N300+5</f>
        <v>43627</v>
      </c>
      <c r="P300" s="39">
        <f t="shared" si="97"/>
        <v>43634</v>
      </c>
      <c r="Q300" s="39">
        <f t="shared" si="97"/>
        <v>43641</v>
      </c>
      <c r="R300" s="39">
        <f t="shared" si="97"/>
        <v>43648</v>
      </c>
      <c r="S300" s="39">
        <f t="shared" si="97"/>
        <v>43655</v>
      </c>
      <c r="U300" s="45"/>
    </row>
    <row r="301" spans="1:21" x14ac:dyDescent="0.25">
      <c r="A301" s="45"/>
      <c r="B301" s="2"/>
      <c r="C301" s="41" t="s">
        <v>1414</v>
      </c>
      <c r="D301" s="7" t="s">
        <v>1415</v>
      </c>
      <c r="E301" s="42" t="s">
        <v>3</v>
      </c>
      <c r="F301" s="42" t="s">
        <v>1409</v>
      </c>
      <c r="G301" s="42" t="s">
        <v>53</v>
      </c>
      <c r="H301" s="174">
        <v>500000</v>
      </c>
      <c r="I301" s="42" t="s">
        <v>321</v>
      </c>
      <c r="J301" s="39">
        <v>43621</v>
      </c>
      <c r="K301" s="39">
        <f t="shared" si="92"/>
        <v>43626</v>
      </c>
      <c r="L301" s="39">
        <f>K301+30</f>
        <v>43656</v>
      </c>
      <c r="M301" s="39">
        <f>L301+21</f>
        <v>43677</v>
      </c>
      <c r="N301" s="39">
        <f t="shared" si="95"/>
        <v>43684</v>
      </c>
      <c r="O301" s="39">
        <f>N301+5</f>
        <v>43689</v>
      </c>
      <c r="P301" s="39">
        <f t="shared" si="97"/>
        <v>43696</v>
      </c>
      <c r="Q301" s="39">
        <f t="shared" si="97"/>
        <v>43703</v>
      </c>
      <c r="R301" s="39">
        <f t="shared" si="97"/>
        <v>43710</v>
      </c>
      <c r="S301" s="39">
        <f t="shared" si="97"/>
        <v>43717</v>
      </c>
      <c r="U301" s="45"/>
    </row>
    <row r="302" spans="1:21" ht="42.75" x14ac:dyDescent="0.25">
      <c r="A302" s="45"/>
      <c r="B302" s="2"/>
      <c r="C302" s="41" t="s">
        <v>3718</v>
      </c>
      <c r="D302" s="7" t="s">
        <v>3719</v>
      </c>
      <c r="E302" s="42" t="s">
        <v>3</v>
      </c>
      <c r="F302" s="42" t="s">
        <v>1409</v>
      </c>
      <c r="G302" s="42" t="s">
        <v>53</v>
      </c>
      <c r="H302" s="215">
        <v>45000</v>
      </c>
      <c r="I302" s="42" t="s">
        <v>3720</v>
      </c>
      <c r="J302" s="39">
        <v>43626</v>
      </c>
      <c r="K302" s="39">
        <v>43631</v>
      </c>
      <c r="L302" s="39">
        <v>43661</v>
      </c>
      <c r="M302" s="39">
        <v>43682</v>
      </c>
      <c r="N302" s="39">
        <v>43689</v>
      </c>
      <c r="O302" s="39">
        <v>43694</v>
      </c>
      <c r="P302" s="42">
        <v>43701</v>
      </c>
      <c r="Q302" s="42">
        <v>43708</v>
      </c>
      <c r="R302" s="39">
        <v>43715</v>
      </c>
      <c r="S302" s="39">
        <v>43722</v>
      </c>
      <c r="U302" s="45"/>
    </row>
    <row r="303" spans="1:21" ht="30.6" customHeight="1" x14ac:dyDescent="0.25">
      <c r="A303" s="45"/>
      <c r="B303" s="2"/>
      <c r="C303" s="44" t="s">
        <v>3730</v>
      </c>
      <c r="D303" s="7" t="s">
        <v>3731</v>
      </c>
      <c r="E303" s="7" t="s">
        <v>3</v>
      </c>
      <c r="F303" s="30" t="s">
        <v>67</v>
      </c>
      <c r="G303" s="30" t="s">
        <v>53</v>
      </c>
      <c r="H303" s="174">
        <v>50000</v>
      </c>
      <c r="I303" s="40" t="s">
        <v>325</v>
      </c>
      <c r="J303" s="39">
        <v>43661</v>
      </c>
      <c r="K303" s="39">
        <f t="shared" ref="K303:K306" si="107">J303+5</f>
        <v>43666</v>
      </c>
      <c r="L303" s="39">
        <f t="shared" ref="L303:L306" si="108">K303+30</f>
        <v>43696</v>
      </c>
      <c r="M303" s="39">
        <f t="shared" ref="M303:M306" si="109">L303+21</f>
        <v>43717</v>
      </c>
      <c r="N303" s="39">
        <f t="shared" ref="N303:N306" si="110">M303+7</f>
        <v>43724</v>
      </c>
      <c r="O303" s="39">
        <f t="shared" ref="O303:O306" si="111">N303+5</f>
        <v>43729</v>
      </c>
      <c r="P303" s="39">
        <f t="shared" ref="P303:S306" si="112">O303+7</f>
        <v>43736</v>
      </c>
      <c r="Q303" s="39">
        <f t="shared" si="112"/>
        <v>43743</v>
      </c>
      <c r="R303" s="39">
        <f t="shared" si="112"/>
        <v>43750</v>
      </c>
      <c r="S303" s="39">
        <f t="shared" si="112"/>
        <v>43757</v>
      </c>
      <c r="U303" s="45"/>
    </row>
    <row r="304" spans="1:21" ht="28.5" x14ac:dyDescent="0.25">
      <c r="A304" s="45"/>
      <c r="B304" s="2"/>
      <c r="C304" s="3" t="s">
        <v>3732</v>
      </c>
      <c r="D304" s="7" t="s">
        <v>3733</v>
      </c>
      <c r="E304" s="7" t="s">
        <v>3</v>
      </c>
      <c r="F304" s="7" t="s">
        <v>67</v>
      </c>
      <c r="G304" s="7" t="s">
        <v>55</v>
      </c>
      <c r="H304" s="174">
        <f>SUM('[1]2019 Procurment Details'!$K$478,'[1]2019 Procurment Details'!$K$480)</f>
        <v>13248</v>
      </c>
      <c r="I304" s="7" t="s">
        <v>325</v>
      </c>
      <c r="J304" s="39">
        <v>43636</v>
      </c>
      <c r="K304" s="39">
        <f t="shared" si="107"/>
        <v>43641</v>
      </c>
      <c r="L304" s="39">
        <f t="shared" si="108"/>
        <v>43671</v>
      </c>
      <c r="M304" s="39">
        <f t="shared" si="109"/>
        <v>43692</v>
      </c>
      <c r="N304" s="39">
        <f t="shared" si="110"/>
        <v>43699</v>
      </c>
      <c r="O304" s="39">
        <f t="shared" si="111"/>
        <v>43704</v>
      </c>
      <c r="P304" s="39">
        <f t="shared" si="112"/>
        <v>43711</v>
      </c>
      <c r="Q304" s="39">
        <f t="shared" si="112"/>
        <v>43718</v>
      </c>
      <c r="R304" s="39">
        <f t="shared" si="112"/>
        <v>43725</v>
      </c>
      <c r="S304" s="39">
        <f t="shared" si="112"/>
        <v>43732</v>
      </c>
      <c r="U304" s="45"/>
    </row>
    <row r="305" spans="1:21" ht="42.75" x14ac:dyDescent="0.25">
      <c r="A305" s="45"/>
      <c r="B305" s="2"/>
      <c r="C305" s="48" t="s">
        <v>3734</v>
      </c>
      <c r="D305" s="7" t="s">
        <v>3735</v>
      </c>
      <c r="E305" s="42" t="s">
        <v>3</v>
      </c>
      <c r="F305" s="42" t="s">
        <v>67</v>
      </c>
      <c r="G305" s="42" t="s">
        <v>55</v>
      </c>
      <c r="H305" s="174">
        <f>SUM('[1]2019 Procurment Details'!$K$485,'[1]2019 Procurment Details'!$K$486)</f>
        <v>5760</v>
      </c>
      <c r="I305" s="40" t="s">
        <v>325</v>
      </c>
      <c r="J305" s="39">
        <v>43700</v>
      </c>
      <c r="K305" s="39">
        <f t="shared" si="107"/>
        <v>43705</v>
      </c>
      <c r="L305" s="39">
        <f t="shared" si="108"/>
        <v>43735</v>
      </c>
      <c r="M305" s="39">
        <f t="shared" si="109"/>
        <v>43756</v>
      </c>
      <c r="N305" s="39">
        <f t="shared" si="110"/>
        <v>43763</v>
      </c>
      <c r="O305" s="39">
        <f t="shared" si="111"/>
        <v>43768</v>
      </c>
      <c r="P305" s="39">
        <f t="shared" si="112"/>
        <v>43775</v>
      </c>
      <c r="Q305" s="39">
        <f t="shared" si="112"/>
        <v>43782</v>
      </c>
      <c r="R305" s="39">
        <f t="shared" si="112"/>
        <v>43789</v>
      </c>
      <c r="S305" s="39">
        <f t="shared" si="112"/>
        <v>43796</v>
      </c>
      <c r="U305" s="45"/>
    </row>
    <row r="306" spans="1:21" x14ac:dyDescent="0.25">
      <c r="A306" s="45"/>
      <c r="B306" s="2"/>
      <c r="C306" s="48" t="s">
        <v>3736</v>
      </c>
      <c r="D306" s="7" t="s">
        <v>3737</v>
      </c>
      <c r="E306" s="42" t="s">
        <v>3</v>
      </c>
      <c r="F306" s="42" t="s">
        <v>67</v>
      </c>
      <c r="G306" s="42" t="s">
        <v>55</v>
      </c>
      <c r="H306" s="174">
        <f>SUM('[1]2019 Procurment Details'!$K$468)</f>
        <v>3744</v>
      </c>
      <c r="I306" s="42" t="s">
        <v>325</v>
      </c>
      <c r="J306" s="59">
        <v>43753</v>
      </c>
      <c r="K306" s="39">
        <f t="shared" si="107"/>
        <v>43758</v>
      </c>
      <c r="L306" s="39">
        <f t="shared" si="108"/>
        <v>43788</v>
      </c>
      <c r="M306" s="39">
        <f t="shared" si="109"/>
        <v>43809</v>
      </c>
      <c r="N306" s="39">
        <f t="shared" si="110"/>
        <v>43816</v>
      </c>
      <c r="O306" s="39">
        <f t="shared" si="111"/>
        <v>43821</v>
      </c>
      <c r="P306" s="39">
        <f t="shared" si="112"/>
        <v>43828</v>
      </c>
      <c r="Q306" s="39">
        <f t="shared" si="112"/>
        <v>43835</v>
      </c>
      <c r="R306" s="39">
        <f t="shared" si="112"/>
        <v>43842</v>
      </c>
      <c r="S306" s="39">
        <f t="shared" si="112"/>
        <v>43849</v>
      </c>
      <c r="U306" s="45"/>
    </row>
    <row r="307" spans="1:21" s="127" customFormat="1" ht="34.15" customHeight="1" x14ac:dyDescent="0.25">
      <c r="A307" s="285"/>
      <c r="C307" s="287"/>
      <c r="D307" s="287"/>
      <c r="E307" s="287"/>
      <c r="F307" s="287"/>
      <c r="G307" s="288"/>
      <c r="H307" s="288"/>
      <c r="I307" s="290"/>
      <c r="J307" s="290"/>
      <c r="K307" s="290"/>
      <c r="L307" s="290"/>
      <c r="M307" s="290"/>
      <c r="N307" s="290"/>
      <c r="O307" s="290"/>
      <c r="P307" s="290"/>
      <c r="Q307" s="290"/>
      <c r="R307" s="290"/>
      <c r="U307" s="285"/>
    </row>
    <row r="308" spans="1:21" s="123" customFormat="1" x14ac:dyDescent="0.25">
      <c r="A308" s="122"/>
      <c r="B308" s="60"/>
      <c r="C308" s="153" t="str">
        <f>'[2]2019 Procurment Details'!$D$519</f>
        <v>Engagement of a Maritime Expert</v>
      </c>
      <c r="D308" s="7" t="s">
        <v>1499</v>
      </c>
      <c r="E308" s="7" t="s">
        <v>3</v>
      </c>
      <c r="F308" s="204" t="s">
        <v>535</v>
      </c>
      <c r="G308" s="204" t="s">
        <v>53</v>
      </c>
      <c r="H308" s="174">
        <v>72000</v>
      </c>
      <c r="I308" s="321" t="s">
        <v>524</v>
      </c>
      <c r="J308" s="78">
        <v>43485</v>
      </c>
      <c r="K308" s="78">
        <f t="shared" ref="K308:K309" si="113">J308+5</f>
        <v>43490</v>
      </c>
      <c r="L308" s="78">
        <f t="shared" ref="L308" si="114">K308+30</f>
        <v>43520</v>
      </c>
      <c r="M308" s="78">
        <f t="shared" ref="M308:M309" si="115">L308+21</f>
        <v>43541</v>
      </c>
      <c r="N308" s="78">
        <f t="shared" ref="N308:N309" si="116">M308+7</f>
        <v>43548</v>
      </c>
      <c r="O308" s="78">
        <f t="shared" ref="O308" si="117">N308+5</f>
        <v>43553</v>
      </c>
      <c r="P308" s="78">
        <f>O308+7</f>
        <v>43560</v>
      </c>
      <c r="Q308" s="78">
        <f>P308+7</f>
        <v>43567</v>
      </c>
      <c r="R308" s="78">
        <f>Q308+7</f>
        <v>43574</v>
      </c>
      <c r="S308" s="78">
        <v>43544</v>
      </c>
      <c r="U308" s="122"/>
    </row>
    <row r="309" spans="1:21" s="123" customFormat="1" x14ac:dyDescent="0.25">
      <c r="A309" s="122"/>
      <c r="B309" s="60"/>
      <c r="C309" s="147" t="s">
        <v>1500</v>
      </c>
      <c r="D309" s="7" t="s">
        <v>1501</v>
      </c>
      <c r="E309" s="7" t="s">
        <v>3</v>
      </c>
      <c r="F309" s="7" t="s">
        <v>535</v>
      </c>
      <c r="G309" s="7" t="s">
        <v>53</v>
      </c>
      <c r="H309" s="174">
        <v>108600</v>
      </c>
      <c r="I309" s="7" t="s">
        <v>325</v>
      </c>
      <c r="J309" s="78">
        <v>43646</v>
      </c>
      <c r="K309" s="78">
        <f t="shared" si="113"/>
        <v>43651</v>
      </c>
      <c r="L309" s="78">
        <f>K309+15</f>
        <v>43666</v>
      </c>
      <c r="M309" s="78">
        <f t="shared" si="115"/>
        <v>43687</v>
      </c>
      <c r="N309" s="78">
        <f t="shared" si="116"/>
        <v>43694</v>
      </c>
      <c r="O309" s="78" t="s">
        <v>91</v>
      </c>
      <c r="P309" s="78" t="s">
        <v>91</v>
      </c>
      <c r="Q309" s="78" t="s">
        <v>91</v>
      </c>
      <c r="R309" s="78">
        <f t="shared" ref="R309" si="118">N309+7</f>
        <v>43701</v>
      </c>
      <c r="S309" s="78">
        <v>43799</v>
      </c>
      <c r="U309" s="122"/>
    </row>
    <row r="310" spans="1:21" ht="15" x14ac:dyDescent="0.2">
      <c r="A310" s="45"/>
      <c r="B310" s="2"/>
      <c r="C310" s="153" t="s">
        <v>1549</v>
      </c>
      <c r="D310" s="7" t="s">
        <v>3767</v>
      </c>
      <c r="E310" s="6" t="s">
        <v>3</v>
      </c>
      <c r="F310" s="117" t="s">
        <v>44</v>
      </c>
      <c r="G310" s="42" t="s">
        <v>53</v>
      </c>
      <c r="H310" s="174">
        <v>108000</v>
      </c>
      <c r="I310" s="40" t="s">
        <v>1550</v>
      </c>
      <c r="J310" s="39">
        <v>43626</v>
      </c>
      <c r="K310" s="39">
        <f>J310+30</f>
        <v>43656</v>
      </c>
      <c r="L310" s="39">
        <f>K310+21</f>
        <v>43677</v>
      </c>
      <c r="M310" s="39">
        <f t="shared" ref="M310:M324" si="119">L310+7</f>
        <v>43684</v>
      </c>
      <c r="N310" s="39">
        <f>M310+5</f>
        <v>43689</v>
      </c>
      <c r="O310" s="39">
        <f>N310+7</f>
        <v>43696</v>
      </c>
      <c r="P310" s="39">
        <f>O310+7</f>
        <v>43703</v>
      </c>
      <c r="Q310" s="39">
        <f>P310+7</f>
        <v>43710</v>
      </c>
      <c r="R310" s="39">
        <f t="shared" ref="R310:R324" si="120">Q310+7</f>
        <v>43717</v>
      </c>
      <c r="S310" s="39">
        <v>43721</v>
      </c>
      <c r="U310" s="45"/>
    </row>
    <row r="311" spans="1:21" ht="28.5" x14ac:dyDescent="0.2">
      <c r="A311" s="45"/>
      <c r="B311" s="2"/>
      <c r="C311" s="158" t="s">
        <v>1551</v>
      </c>
      <c r="D311" s="7" t="s">
        <v>3768</v>
      </c>
      <c r="E311" s="6" t="s">
        <v>3</v>
      </c>
      <c r="F311" s="117" t="s">
        <v>44</v>
      </c>
      <c r="G311" s="42" t="s">
        <v>53</v>
      </c>
      <c r="H311" s="174">
        <v>18000</v>
      </c>
      <c r="I311" s="40" t="s">
        <v>1550</v>
      </c>
      <c r="J311" s="39">
        <v>43626</v>
      </c>
      <c r="K311" s="39">
        <f t="shared" ref="K311:K324" si="121">J311+30</f>
        <v>43656</v>
      </c>
      <c r="L311" s="39">
        <f t="shared" ref="L311:L324" si="122">K311+21</f>
        <v>43677</v>
      </c>
      <c r="M311" s="39">
        <f t="shared" si="119"/>
        <v>43684</v>
      </c>
      <c r="N311" s="39">
        <f t="shared" ref="N311:N324" si="123">M311+5</f>
        <v>43689</v>
      </c>
      <c r="O311" s="39">
        <f t="shared" ref="O311:Q324" si="124">N311+7</f>
        <v>43696</v>
      </c>
      <c r="P311" s="39">
        <f t="shared" si="124"/>
        <v>43703</v>
      </c>
      <c r="Q311" s="39">
        <f t="shared" si="124"/>
        <v>43710</v>
      </c>
      <c r="R311" s="39">
        <f t="shared" si="120"/>
        <v>43717</v>
      </c>
      <c r="S311" s="39">
        <v>43721</v>
      </c>
      <c r="U311" s="45"/>
    </row>
    <row r="312" spans="1:21" x14ac:dyDescent="0.25">
      <c r="A312" s="45"/>
      <c r="B312" s="2"/>
      <c r="C312" s="158" t="s">
        <v>1552</v>
      </c>
      <c r="D312" s="7" t="s">
        <v>3769</v>
      </c>
      <c r="E312" s="6" t="s">
        <v>3</v>
      </c>
      <c r="F312" s="42" t="s">
        <v>24</v>
      </c>
      <c r="G312" s="42" t="s">
        <v>53</v>
      </c>
      <c r="H312" s="174">
        <v>12600</v>
      </c>
      <c r="I312" s="40" t="s">
        <v>1550</v>
      </c>
      <c r="J312" s="39">
        <v>43511</v>
      </c>
      <c r="K312" s="39">
        <f t="shared" si="121"/>
        <v>43541</v>
      </c>
      <c r="L312" s="39">
        <f t="shared" si="122"/>
        <v>43562</v>
      </c>
      <c r="M312" s="39">
        <f t="shared" si="119"/>
        <v>43569</v>
      </c>
      <c r="N312" s="39">
        <f t="shared" si="123"/>
        <v>43574</v>
      </c>
      <c r="O312" s="39">
        <f t="shared" si="124"/>
        <v>43581</v>
      </c>
      <c r="P312" s="39">
        <f t="shared" si="124"/>
        <v>43588</v>
      </c>
      <c r="Q312" s="39">
        <f t="shared" si="124"/>
        <v>43595</v>
      </c>
      <c r="R312" s="39">
        <f t="shared" si="120"/>
        <v>43602</v>
      </c>
      <c r="S312" s="118">
        <v>43480</v>
      </c>
      <c r="U312" s="45"/>
    </row>
    <row r="313" spans="1:21" ht="42.75" x14ac:dyDescent="0.2">
      <c r="A313" s="45"/>
      <c r="B313" s="2"/>
      <c r="C313" s="158" t="s">
        <v>1553</v>
      </c>
      <c r="D313" s="7" t="s">
        <v>3770</v>
      </c>
      <c r="E313" s="6" t="s">
        <v>3</v>
      </c>
      <c r="F313" s="117" t="s">
        <v>44</v>
      </c>
      <c r="G313" s="42" t="s">
        <v>53</v>
      </c>
      <c r="H313" s="174">
        <v>6000</v>
      </c>
      <c r="I313" s="40" t="s">
        <v>1550</v>
      </c>
      <c r="J313" s="39">
        <v>43626</v>
      </c>
      <c r="K313" s="39">
        <f t="shared" si="121"/>
        <v>43656</v>
      </c>
      <c r="L313" s="39">
        <f t="shared" si="122"/>
        <v>43677</v>
      </c>
      <c r="M313" s="39">
        <f t="shared" si="119"/>
        <v>43684</v>
      </c>
      <c r="N313" s="39">
        <f t="shared" si="123"/>
        <v>43689</v>
      </c>
      <c r="O313" s="39">
        <f t="shared" si="124"/>
        <v>43696</v>
      </c>
      <c r="P313" s="39">
        <f t="shared" si="124"/>
        <v>43703</v>
      </c>
      <c r="Q313" s="39">
        <f t="shared" si="124"/>
        <v>43710</v>
      </c>
      <c r="R313" s="39">
        <f t="shared" si="120"/>
        <v>43717</v>
      </c>
      <c r="S313" s="39">
        <v>43721</v>
      </c>
      <c r="U313" s="45"/>
    </row>
    <row r="314" spans="1:21" ht="42.75" x14ac:dyDescent="0.2">
      <c r="A314" s="45"/>
      <c r="B314" s="2"/>
      <c r="C314" s="158" t="s">
        <v>1554</v>
      </c>
      <c r="D314" s="7" t="s">
        <v>3771</v>
      </c>
      <c r="E314" s="6" t="s">
        <v>3</v>
      </c>
      <c r="F314" s="117" t="s">
        <v>44</v>
      </c>
      <c r="G314" s="42" t="s">
        <v>53</v>
      </c>
      <c r="H314" s="174">
        <v>36000</v>
      </c>
      <c r="I314" s="40" t="s">
        <v>1550</v>
      </c>
      <c r="J314" s="39">
        <v>43626</v>
      </c>
      <c r="K314" s="39">
        <f t="shared" si="121"/>
        <v>43656</v>
      </c>
      <c r="L314" s="39">
        <f t="shared" si="122"/>
        <v>43677</v>
      </c>
      <c r="M314" s="39">
        <f t="shared" si="119"/>
        <v>43684</v>
      </c>
      <c r="N314" s="39">
        <f t="shared" si="123"/>
        <v>43689</v>
      </c>
      <c r="O314" s="39">
        <f t="shared" si="124"/>
        <v>43696</v>
      </c>
      <c r="P314" s="39">
        <f t="shared" si="124"/>
        <v>43703</v>
      </c>
      <c r="Q314" s="39">
        <f t="shared" si="124"/>
        <v>43710</v>
      </c>
      <c r="R314" s="39">
        <f t="shared" si="120"/>
        <v>43717</v>
      </c>
      <c r="S314" s="39">
        <v>43721</v>
      </c>
      <c r="U314" s="45"/>
    </row>
    <row r="315" spans="1:21" ht="28.5" x14ac:dyDescent="0.2">
      <c r="A315" s="45"/>
      <c r="B315" s="2"/>
      <c r="C315" s="148" t="s">
        <v>1555</v>
      </c>
      <c r="D315" s="7" t="s">
        <v>3772</v>
      </c>
      <c r="E315" s="6" t="s">
        <v>3</v>
      </c>
      <c r="F315" s="117" t="s">
        <v>44</v>
      </c>
      <c r="G315" s="42" t="s">
        <v>53</v>
      </c>
      <c r="H315" s="174">
        <v>54000</v>
      </c>
      <c r="I315" s="40" t="s">
        <v>1550</v>
      </c>
      <c r="J315" s="39">
        <v>43626</v>
      </c>
      <c r="K315" s="39">
        <f t="shared" si="121"/>
        <v>43656</v>
      </c>
      <c r="L315" s="39">
        <f t="shared" si="122"/>
        <v>43677</v>
      </c>
      <c r="M315" s="39">
        <f t="shared" si="119"/>
        <v>43684</v>
      </c>
      <c r="N315" s="39">
        <f t="shared" si="123"/>
        <v>43689</v>
      </c>
      <c r="O315" s="39">
        <f t="shared" si="124"/>
        <v>43696</v>
      </c>
      <c r="P315" s="39">
        <f t="shared" si="124"/>
        <v>43703</v>
      </c>
      <c r="Q315" s="39">
        <f t="shared" si="124"/>
        <v>43710</v>
      </c>
      <c r="R315" s="39">
        <f t="shared" si="120"/>
        <v>43717</v>
      </c>
      <c r="S315" s="39">
        <v>43721</v>
      </c>
      <c r="U315" s="45"/>
    </row>
    <row r="316" spans="1:21" x14ac:dyDescent="0.25">
      <c r="A316" s="45"/>
      <c r="B316" s="2"/>
      <c r="C316" s="4" t="s">
        <v>2730</v>
      </c>
      <c r="D316" s="7" t="s">
        <v>2731</v>
      </c>
      <c r="E316" s="6" t="s">
        <v>3</v>
      </c>
      <c r="F316" s="42" t="s">
        <v>24</v>
      </c>
      <c r="G316" s="30" t="s">
        <v>54</v>
      </c>
      <c r="H316" s="174">
        <v>7000</v>
      </c>
      <c r="I316" s="40" t="s">
        <v>1550</v>
      </c>
      <c r="J316" s="39">
        <v>43626</v>
      </c>
      <c r="K316" s="39">
        <f t="shared" si="121"/>
        <v>43656</v>
      </c>
      <c r="L316" s="39">
        <f t="shared" si="122"/>
        <v>43677</v>
      </c>
      <c r="M316" s="39">
        <f t="shared" si="119"/>
        <v>43684</v>
      </c>
      <c r="N316" s="39">
        <f t="shared" si="123"/>
        <v>43689</v>
      </c>
      <c r="O316" s="39">
        <f t="shared" si="124"/>
        <v>43696</v>
      </c>
      <c r="P316" s="39">
        <f t="shared" si="124"/>
        <v>43703</v>
      </c>
      <c r="Q316" s="39">
        <f t="shared" si="124"/>
        <v>43710</v>
      </c>
      <c r="R316" s="39">
        <f t="shared" si="120"/>
        <v>43717</v>
      </c>
      <c r="S316" s="39">
        <v>43721</v>
      </c>
      <c r="U316" s="45"/>
    </row>
    <row r="317" spans="1:21" s="128" customFormat="1" ht="15" x14ac:dyDescent="0.2">
      <c r="A317" s="45"/>
      <c r="B317" s="113"/>
      <c r="C317" s="229" t="s">
        <v>3773</v>
      </c>
      <c r="D317" s="107" t="s">
        <v>2831</v>
      </c>
      <c r="E317" s="55" t="s">
        <v>3</v>
      </c>
      <c r="F317" s="117" t="s">
        <v>44</v>
      </c>
      <c r="G317" s="111" t="s">
        <v>53</v>
      </c>
      <c r="H317" s="181">
        <v>54000</v>
      </c>
      <c r="I317" s="109" t="s">
        <v>2787</v>
      </c>
      <c r="J317" s="39">
        <v>43626</v>
      </c>
      <c r="K317" s="120">
        <f t="shared" si="121"/>
        <v>43656</v>
      </c>
      <c r="L317" s="120">
        <f t="shared" si="122"/>
        <v>43677</v>
      </c>
      <c r="M317" s="120">
        <f t="shared" si="119"/>
        <v>43684</v>
      </c>
      <c r="N317" s="120">
        <f t="shared" si="123"/>
        <v>43689</v>
      </c>
      <c r="O317" s="120">
        <f t="shared" si="124"/>
        <v>43696</v>
      </c>
      <c r="P317" s="120">
        <f t="shared" si="124"/>
        <v>43703</v>
      </c>
      <c r="Q317" s="120">
        <f t="shared" si="124"/>
        <v>43710</v>
      </c>
      <c r="R317" s="120">
        <f t="shared" si="120"/>
        <v>43717</v>
      </c>
      <c r="S317" s="39">
        <v>43721</v>
      </c>
      <c r="U317" s="45"/>
    </row>
    <row r="318" spans="1:21" s="128" customFormat="1" ht="30" customHeight="1" x14ac:dyDescent="0.2">
      <c r="A318" s="45"/>
      <c r="B318" s="113"/>
      <c r="C318" s="229" t="s">
        <v>2829</v>
      </c>
      <c r="D318" s="107" t="s">
        <v>2832</v>
      </c>
      <c r="E318" s="55" t="s">
        <v>3</v>
      </c>
      <c r="F318" s="117" t="s">
        <v>44</v>
      </c>
      <c r="G318" s="111" t="s">
        <v>53</v>
      </c>
      <c r="H318" s="181">
        <v>36000</v>
      </c>
      <c r="I318" s="109" t="s">
        <v>2787</v>
      </c>
      <c r="J318" s="39">
        <v>43626</v>
      </c>
      <c r="K318" s="120">
        <f t="shared" si="121"/>
        <v>43656</v>
      </c>
      <c r="L318" s="120">
        <f t="shared" si="122"/>
        <v>43677</v>
      </c>
      <c r="M318" s="120">
        <f t="shared" si="119"/>
        <v>43684</v>
      </c>
      <c r="N318" s="120">
        <f t="shared" si="123"/>
        <v>43689</v>
      </c>
      <c r="O318" s="120">
        <f t="shared" si="124"/>
        <v>43696</v>
      </c>
      <c r="P318" s="120">
        <f t="shared" si="124"/>
        <v>43703</v>
      </c>
      <c r="Q318" s="120">
        <f t="shared" si="124"/>
        <v>43710</v>
      </c>
      <c r="R318" s="120">
        <f t="shared" si="120"/>
        <v>43717</v>
      </c>
      <c r="S318" s="39">
        <v>43721</v>
      </c>
      <c r="U318" s="45"/>
    </row>
    <row r="319" spans="1:21" s="128" customFormat="1" ht="28.5" x14ac:dyDescent="0.25">
      <c r="A319" s="45"/>
      <c r="B319" s="113"/>
      <c r="C319" s="229" t="s">
        <v>2830</v>
      </c>
      <c r="D319" s="107" t="s">
        <v>2833</v>
      </c>
      <c r="E319" s="55" t="s">
        <v>3</v>
      </c>
      <c r="F319" s="111" t="s">
        <v>24</v>
      </c>
      <c r="G319" s="108" t="s">
        <v>54</v>
      </c>
      <c r="H319" s="181">
        <v>5760</v>
      </c>
      <c r="I319" s="109" t="s">
        <v>2787</v>
      </c>
      <c r="J319" s="39">
        <v>43626</v>
      </c>
      <c r="K319" s="120">
        <f t="shared" si="121"/>
        <v>43656</v>
      </c>
      <c r="L319" s="120">
        <f t="shared" si="122"/>
        <v>43677</v>
      </c>
      <c r="M319" s="120">
        <f t="shared" si="119"/>
        <v>43684</v>
      </c>
      <c r="N319" s="120">
        <f t="shared" si="123"/>
        <v>43689</v>
      </c>
      <c r="O319" s="120">
        <f t="shared" si="124"/>
        <v>43696</v>
      </c>
      <c r="P319" s="120">
        <f t="shared" si="124"/>
        <v>43703</v>
      </c>
      <c r="Q319" s="120">
        <f t="shared" si="124"/>
        <v>43710</v>
      </c>
      <c r="R319" s="120">
        <f t="shared" si="120"/>
        <v>43717</v>
      </c>
      <c r="S319" s="39">
        <v>43721</v>
      </c>
      <c r="U319" s="45"/>
    </row>
    <row r="320" spans="1:21" ht="28.5" x14ac:dyDescent="0.25">
      <c r="A320" s="45"/>
      <c r="B320" s="2"/>
      <c r="C320" s="229" t="s">
        <v>2978</v>
      </c>
      <c r="D320" s="107" t="s">
        <v>2979</v>
      </c>
      <c r="E320" s="6" t="s">
        <v>3</v>
      </c>
      <c r="F320" s="42" t="s">
        <v>24</v>
      </c>
      <c r="G320" s="30" t="s">
        <v>53</v>
      </c>
      <c r="H320" s="174">
        <v>12000</v>
      </c>
      <c r="I320" s="40" t="s">
        <v>1550</v>
      </c>
      <c r="J320" s="39">
        <v>43626</v>
      </c>
      <c r="K320" s="39">
        <f t="shared" si="121"/>
        <v>43656</v>
      </c>
      <c r="L320" s="39">
        <f t="shared" si="122"/>
        <v>43677</v>
      </c>
      <c r="M320" s="39">
        <f t="shared" si="119"/>
        <v>43684</v>
      </c>
      <c r="N320" s="39">
        <f t="shared" si="123"/>
        <v>43689</v>
      </c>
      <c r="O320" s="39">
        <f t="shared" si="124"/>
        <v>43696</v>
      </c>
      <c r="P320" s="39">
        <f t="shared" si="124"/>
        <v>43703</v>
      </c>
      <c r="Q320" s="39">
        <f t="shared" si="124"/>
        <v>43710</v>
      </c>
      <c r="R320" s="39">
        <f t="shared" si="120"/>
        <v>43717</v>
      </c>
      <c r="S320" s="39">
        <v>43721</v>
      </c>
      <c r="U320" s="45"/>
    </row>
    <row r="321" spans="1:21" x14ac:dyDescent="0.25">
      <c r="A321" s="45"/>
      <c r="B321" s="2"/>
      <c r="C321" s="4" t="s">
        <v>3774</v>
      </c>
      <c r="D321" s="107" t="s">
        <v>3775</v>
      </c>
      <c r="E321" s="6" t="s">
        <v>3</v>
      </c>
      <c r="F321" s="42" t="s">
        <v>24</v>
      </c>
      <c r="G321" s="30" t="s">
        <v>54</v>
      </c>
      <c r="H321" s="181">
        <v>7000</v>
      </c>
      <c r="I321" s="40" t="s">
        <v>3776</v>
      </c>
      <c r="J321" s="39">
        <v>43646</v>
      </c>
      <c r="K321" s="39">
        <f t="shared" si="121"/>
        <v>43676</v>
      </c>
      <c r="L321" s="39">
        <f t="shared" si="122"/>
        <v>43697</v>
      </c>
      <c r="M321" s="39">
        <f t="shared" si="119"/>
        <v>43704</v>
      </c>
      <c r="N321" s="39">
        <f t="shared" si="123"/>
        <v>43709</v>
      </c>
      <c r="O321" s="39">
        <f t="shared" si="124"/>
        <v>43716</v>
      </c>
      <c r="P321" s="39">
        <f t="shared" si="124"/>
        <v>43723</v>
      </c>
      <c r="Q321" s="39">
        <f t="shared" si="124"/>
        <v>43730</v>
      </c>
      <c r="R321" s="39">
        <f t="shared" si="120"/>
        <v>43737</v>
      </c>
      <c r="S321" s="118">
        <v>43740</v>
      </c>
      <c r="U321" s="45"/>
    </row>
    <row r="322" spans="1:21" x14ac:dyDescent="0.25">
      <c r="A322" s="45"/>
      <c r="B322" s="2"/>
      <c r="C322" s="4" t="s">
        <v>3777</v>
      </c>
      <c r="D322" s="107" t="s">
        <v>3778</v>
      </c>
      <c r="E322" s="6" t="s">
        <v>3</v>
      </c>
      <c r="F322" s="42" t="s">
        <v>24</v>
      </c>
      <c r="G322" s="30" t="s">
        <v>54</v>
      </c>
      <c r="H322" s="181">
        <v>3000</v>
      </c>
      <c r="I322" s="40" t="s">
        <v>3779</v>
      </c>
      <c r="J322" s="39">
        <v>43646</v>
      </c>
      <c r="K322" s="39">
        <f t="shared" si="121"/>
        <v>43676</v>
      </c>
      <c r="L322" s="39">
        <f t="shared" si="122"/>
        <v>43697</v>
      </c>
      <c r="M322" s="39">
        <f t="shared" si="119"/>
        <v>43704</v>
      </c>
      <c r="N322" s="39">
        <f t="shared" si="123"/>
        <v>43709</v>
      </c>
      <c r="O322" s="39">
        <f t="shared" si="124"/>
        <v>43716</v>
      </c>
      <c r="P322" s="39">
        <f t="shared" si="124"/>
        <v>43723</v>
      </c>
      <c r="Q322" s="39">
        <f t="shared" si="124"/>
        <v>43730</v>
      </c>
      <c r="R322" s="39">
        <f t="shared" si="120"/>
        <v>43737</v>
      </c>
      <c r="S322" s="118">
        <v>43740</v>
      </c>
      <c r="U322" s="45"/>
    </row>
    <row r="323" spans="1:21" x14ac:dyDescent="0.25">
      <c r="A323" s="45"/>
      <c r="B323" s="2"/>
      <c r="C323" s="4" t="s">
        <v>3780</v>
      </c>
      <c r="D323" s="107" t="s">
        <v>3781</v>
      </c>
      <c r="E323" s="6" t="s">
        <v>3</v>
      </c>
      <c r="F323" s="42" t="s">
        <v>24</v>
      </c>
      <c r="G323" s="30" t="s">
        <v>54</v>
      </c>
      <c r="H323" s="181">
        <v>3000</v>
      </c>
      <c r="I323" s="40" t="s">
        <v>3782</v>
      </c>
      <c r="J323" s="39">
        <v>43646</v>
      </c>
      <c r="K323" s="39">
        <f t="shared" si="121"/>
        <v>43676</v>
      </c>
      <c r="L323" s="39">
        <f t="shared" si="122"/>
        <v>43697</v>
      </c>
      <c r="M323" s="39">
        <f t="shared" si="119"/>
        <v>43704</v>
      </c>
      <c r="N323" s="39">
        <f t="shared" si="123"/>
        <v>43709</v>
      </c>
      <c r="O323" s="39">
        <f t="shared" si="124"/>
        <v>43716</v>
      </c>
      <c r="P323" s="39">
        <f t="shared" si="124"/>
        <v>43723</v>
      </c>
      <c r="Q323" s="39">
        <f t="shared" si="124"/>
        <v>43730</v>
      </c>
      <c r="R323" s="39">
        <f t="shared" si="120"/>
        <v>43737</v>
      </c>
      <c r="S323" s="118">
        <v>43740</v>
      </c>
      <c r="U323" s="45"/>
    </row>
    <row r="324" spans="1:21" ht="28.5" x14ac:dyDescent="0.25">
      <c r="A324" s="45"/>
      <c r="B324" s="2"/>
      <c r="C324" s="4" t="s">
        <v>3783</v>
      </c>
      <c r="D324" s="107" t="s">
        <v>3784</v>
      </c>
      <c r="E324" s="6" t="s">
        <v>3</v>
      </c>
      <c r="F324" s="42" t="s">
        <v>24</v>
      </c>
      <c r="G324" s="30" t="s">
        <v>54</v>
      </c>
      <c r="H324" s="181">
        <v>7000</v>
      </c>
      <c r="I324" s="40" t="s">
        <v>3785</v>
      </c>
      <c r="J324" s="39">
        <v>43646</v>
      </c>
      <c r="K324" s="39">
        <f t="shared" si="121"/>
        <v>43676</v>
      </c>
      <c r="L324" s="39">
        <f t="shared" si="122"/>
        <v>43697</v>
      </c>
      <c r="M324" s="39">
        <f t="shared" si="119"/>
        <v>43704</v>
      </c>
      <c r="N324" s="39">
        <f t="shared" si="123"/>
        <v>43709</v>
      </c>
      <c r="O324" s="39">
        <f t="shared" si="124"/>
        <v>43716</v>
      </c>
      <c r="P324" s="39">
        <f t="shared" si="124"/>
        <v>43723</v>
      </c>
      <c r="Q324" s="39">
        <f t="shared" si="124"/>
        <v>43730</v>
      </c>
      <c r="R324" s="39">
        <f t="shared" si="120"/>
        <v>43737</v>
      </c>
      <c r="S324" s="118">
        <v>43740</v>
      </c>
      <c r="U324" s="45"/>
    </row>
    <row r="325" spans="1:21" s="123" customFormat="1" ht="28.5" x14ac:dyDescent="0.25">
      <c r="A325" s="122"/>
      <c r="B325" s="60"/>
      <c r="C325" s="190" t="s">
        <v>1610</v>
      </c>
      <c r="D325" s="7" t="s">
        <v>1611</v>
      </c>
      <c r="E325" s="7" t="s">
        <v>3</v>
      </c>
      <c r="F325" s="204" t="s">
        <v>535</v>
      </c>
      <c r="G325" s="7"/>
      <c r="H325" s="174">
        <v>18000</v>
      </c>
      <c r="I325" s="321" t="s">
        <v>1251</v>
      </c>
      <c r="J325" s="39">
        <v>43750</v>
      </c>
      <c r="K325" s="39">
        <f t="shared" ref="K325:K332" si="125">J325+5</f>
        <v>43755</v>
      </c>
      <c r="L325" s="39">
        <f>K325+30</f>
        <v>43785</v>
      </c>
      <c r="M325" s="39">
        <f>L325+21</f>
        <v>43806</v>
      </c>
      <c r="N325" s="39">
        <f t="shared" ref="N325:N332" si="126">M325+7</f>
        <v>43813</v>
      </c>
      <c r="O325" s="39">
        <f>N325+5</f>
        <v>43818</v>
      </c>
      <c r="P325" s="39">
        <f t="shared" ref="P325:R332" si="127">O325+7</f>
        <v>43825</v>
      </c>
      <c r="Q325" s="39">
        <f t="shared" si="127"/>
        <v>43832</v>
      </c>
      <c r="R325" s="39">
        <f t="shared" si="127"/>
        <v>43839</v>
      </c>
      <c r="S325" s="39">
        <f t="shared" ref="S325:S332" si="128">R325+7</f>
        <v>43846</v>
      </c>
      <c r="U325" s="45"/>
    </row>
    <row r="326" spans="1:21" s="74" customFormat="1" ht="30" x14ac:dyDescent="0.25">
      <c r="A326" s="247"/>
      <c r="B326" s="208"/>
      <c r="C326" s="409" t="s">
        <v>2167</v>
      </c>
      <c r="D326" s="82" t="s">
        <v>2168</v>
      </c>
      <c r="E326" s="80" t="s">
        <v>3</v>
      </c>
      <c r="F326" s="82" t="s">
        <v>535</v>
      </c>
      <c r="G326" s="82" t="s">
        <v>53</v>
      </c>
      <c r="H326" s="410">
        <v>23450</v>
      </c>
      <c r="I326" s="82" t="s">
        <v>2169</v>
      </c>
      <c r="J326" s="411">
        <v>43536</v>
      </c>
      <c r="K326" s="411">
        <f t="shared" si="125"/>
        <v>43541</v>
      </c>
      <c r="L326" s="411">
        <f>K326+30</f>
        <v>43571</v>
      </c>
      <c r="M326" s="411">
        <f t="shared" ref="M326:M332" si="129">L326+21</f>
        <v>43592</v>
      </c>
      <c r="N326" s="411">
        <f t="shared" si="126"/>
        <v>43599</v>
      </c>
      <c r="O326" s="411">
        <f t="shared" ref="O326:O332" si="130">N326+5</f>
        <v>43604</v>
      </c>
      <c r="P326" s="411">
        <f t="shared" si="127"/>
        <v>43611</v>
      </c>
      <c r="Q326" s="411">
        <f t="shared" si="127"/>
        <v>43618</v>
      </c>
      <c r="R326" s="411">
        <f t="shared" si="127"/>
        <v>43625</v>
      </c>
      <c r="S326" s="411">
        <f t="shared" si="128"/>
        <v>43632</v>
      </c>
      <c r="U326" s="45"/>
    </row>
    <row r="327" spans="1:21" ht="27" customHeight="1" x14ac:dyDescent="0.25">
      <c r="A327" s="45"/>
      <c r="B327" s="2"/>
      <c r="C327" s="190" t="s">
        <v>2785</v>
      </c>
      <c r="D327" s="7" t="s">
        <v>2784</v>
      </c>
      <c r="E327" s="6" t="s">
        <v>3</v>
      </c>
      <c r="F327" s="42" t="s">
        <v>24</v>
      </c>
      <c r="G327" s="30" t="s">
        <v>54</v>
      </c>
      <c r="H327" s="174">
        <v>35400</v>
      </c>
      <c r="I327" s="40" t="s">
        <v>1831</v>
      </c>
      <c r="J327" s="118">
        <v>43511</v>
      </c>
      <c r="K327" s="39">
        <f t="shared" ref="K327" si="131">J327+30</f>
        <v>43541</v>
      </c>
      <c r="L327" s="39">
        <f t="shared" ref="L327" si="132">K327+21</f>
        <v>43562</v>
      </c>
      <c r="M327" s="39">
        <f t="shared" ref="M327" si="133">L327+7</f>
        <v>43569</v>
      </c>
      <c r="N327" s="39">
        <f t="shared" ref="N327" si="134">M327+5</f>
        <v>43574</v>
      </c>
      <c r="O327" s="39">
        <f t="shared" ref="O327" si="135">N327+7</f>
        <v>43581</v>
      </c>
      <c r="P327" s="39">
        <f t="shared" si="127"/>
        <v>43588</v>
      </c>
      <c r="Q327" s="39">
        <f t="shared" si="127"/>
        <v>43595</v>
      </c>
      <c r="R327" s="39">
        <f t="shared" si="127"/>
        <v>43602</v>
      </c>
      <c r="S327" s="118">
        <v>43511</v>
      </c>
      <c r="U327" s="45"/>
    </row>
    <row r="328" spans="1:21" s="74" customFormat="1" ht="30" x14ac:dyDescent="0.25">
      <c r="A328" s="247"/>
      <c r="B328" s="208"/>
      <c r="C328" s="409" t="s">
        <v>2170</v>
      </c>
      <c r="D328" s="82" t="s">
        <v>2171</v>
      </c>
      <c r="E328" s="80" t="s">
        <v>3</v>
      </c>
      <c r="F328" s="82" t="s">
        <v>535</v>
      </c>
      <c r="G328" s="80" t="s">
        <v>53</v>
      </c>
      <c r="H328" s="410">
        <v>4500</v>
      </c>
      <c r="I328" s="82" t="s">
        <v>2172</v>
      </c>
      <c r="J328" s="411">
        <v>43631</v>
      </c>
      <c r="K328" s="411">
        <f t="shared" si="125"/>
        <v>43636</v>
      </c>
      <c r="L328" s="411">
        <f>K328+30</f>
        <v>43666</v>
      </c>
      <c r="M328" s="411">
        <f t="shared" si="129"/>
        <v>43687</v>
      </c>
      <c r="N328" s="411">
        <f t="shared" si="126"/>
        <v>43694</v>
      </c>
      <c r="O328" s="411">
        <f t="shared" si="130"/>
        <v>43699</v>
      </c>
      <c r="P328" s="411">
        <f t="shared" si="127"/>
        <v>43706</v>
      </c>
      <c r="Q328" s="411">
        <f t="shared" si="127"/>
        <v>43713</v>
      </c>
      <c r="R328" s="411">
        <f t="shared" si="127"/>
        <v>43720</v>
      </c>
      <c r="S328" s="411">
        <f t="shared" si="128"/>
        <v>43727</v>
      </c>
      <c r="U328" s="45"/>
    </row>
    <row r="329" spans="1:21" s="74" customFormat="1" ht="30" x14ac:dyDescent="0.25">
      <c r="A329" s="247"/>
      <c r="B329" s="208"/>
      <c r="C329" s="409" t="s">
        <v>2173</v>
      </c>
      <c r="D329" s="82" t="s">
        <v>2174</v>
      </c>
      <c r="E329" s="80" t="s">
        <v>3</v>
      </c>
      <c r="F329" s="80" t="s">
        <v>1409</v>
      </c>
      <c r="G329" s="80" t="s">
        <v>54</v>
      </c>
      <c r="H329" s="410">
        <v>5000</v>
      </c>
      <c r="I329" s="82" t="s">
        <v>2175</v>
      </c>
      <c r="J329" s="411">
        <v>43532</v>
      </c>
      <c r="K329" s="411">
        <f t="shared" si="125"/>
        <v>43537</v>
      </c>
      <c r="L329" s="411">
        <f>K329+21</f>
        <v>43558</v>
      </c>
      <c r="M329" s="411">
        <f t="shared" si="129"/>
        <v>43579</v>
      </c>
      <c r="N329" s="411">
        <f t="shared" si="126"/>
        <v>43586</v>
      </c>
      <c r="O329" s="411">
        <f t="shared" si="130"/>
        <v>43591</v>
      </c>
      <c r="P329" s="411">
        <f t="shared" si="127"/>
        <v>43598</v>
      </c>
      <c r="Q329" s="411">
        <f t="shared" si="127"/>
        <v>43605</v>
      </c>
      <c r="R329" s="411">
        <f t="shared" si="127"/>
        <v>43612</v>
      </c>
      <c r="S329" s="411">
        <f t="shared" si="128"/>
        <v>43619</v>
      </c>
      <c r="U329" s="45"/>
    </row>
    <row r="330" spans="1:21" s="74" customFormat="1" ht="36" customHeight="1" x14ac:dyDescent="0.25">
      <c r="A330" s="247"/>
      <c r="B330" s="208"/>
      <c r="C330" s="409" t="s">
        <v>2176</v>
      </c>
      <c r="D330" s="82" t="s">
        <v>2177</v>
      </c>
      <c r="E330" s="80" t="s">
        <v>3</v>
      </c>
      <c r="F330" s="80" t="s">
        <v>67</v>
      </c>
      <c r="G330" s="82" t="s">
        <v>53</v>
      </c>
      <c r="H330" s="410">
        <v>350000</v>
      </c>
      <c r="I330" s="82" t="s">
        <v>2178</v>
      </c>
      <c r="J330" s="411">
        <v>43529</v>
      </c>
      <c r="K330" s="411">
        <f t="shared" si="125"/>
        <v>43534</v>
      </c>
      <c r="L330" s="411">
        <f>K330+30</f>
        <v>43564</v>
      </c>
      <c r="M330" s="411">
        <f t="shared" si="129"/>
        <v>43585</v>
      </c>
      <c r="N330" s="411">
        <f t="shared" si="126"/>
        <v>43592</v>
      </c>
      <c r="O330" s="411">
        <f t="shared" si="130"/>
        <v>43597</v>
      </c>
      <c r="P330" s="411">
        <f t="shared" si="127"/>
        <v>43604</v>
      </c>
      <c r="Q330" s="411">
        <f t="shared" si="127"/>
        <v>43611</v>
      </c>
      <c r="R330" s="411">
        <f t="shared" si="127"/>
        <v>43618</v>
      </c>
      <c r="S330" s="411">
        <f t="shared" si="128"/>
        <v>43625</v>
      </c>
      <c r="U330" s="45"/>
    </row>
    <row r="331" spans="1:21" s="74" customFormat="1" ht="30" x14ac:dyDescent="0.25">
      <c r="A331" s="247"/>
      <c r="B331" s="208"/>
      <c r="C331" s="409" t="s">
        <v>2170</v>
      </c>
      <c r="D331" s="82" t="s">
        <v>2179</v>
      </c>
      <c r="E331" s="80" t="s">
        <v>3</v>
      </c>
      <c r="F331" s="80" t="s">
        <v>67</v>
      </c>
      <c r="G331" s="80" t="s">
        <v>53</v>
      </c>
      <c r="H331" s="410">
        <v>4500</v>
      </c>
      <c r="I331" s="82" t="s">
        <v>2172</v>
      </c>
      <c r="J331" s="411">
        <v>43556</v>
      </c>
      <c r="K331" s="411">
        <f t="shared" si="125"/>
        <v>43561</v>
      </c>
      <c r="L331" s="411">
        <f>K331+30</f>
        <v>43591</v>
      </c>
      <c r="M331" s="411">
        <f t="shared" si="129"/>
        <v>43612</v>
      </c>
      <c r="N331" s="411">
        <f t="shared" si="126"/>
        <v>43619</v>
      </c>
      <c r="O331" s="411">
        <f t="shared" si="130"/>
        <v>43624</v>
      </c>
      <c r="P331" s="411">
        <f t="shared" si="127"/>
        <v>43631</v>
      </c>
      <c r="Q331" s="411">
        <f t="shared" si="127"/>
        <v>43638</v>
      </c>
      <c r="R331" s="411">
        <f t="shared" si="127"/>
        <v>43645</v>
      </c>
      <c r="S331" s="411">
        <f t="shared" si="128"/>
        <v>43652</v>
      </c>
      <c r="U331" s="45"/>
    </row>
    <row r="332" spans="1:21" s="74" customFormat="1" ht="30" x14ac:dyDescent="0.25">
      <c r="A332" s="247"/>
      <c r="B332" s="208"/>
      <c r="C332" s="409" t="s">
        <v>2173</v>
      </c>
      <c r="D332" s="82" t="s">
        <v>2180</v>
      </c>
      <c r="E332" s="80" t="s">
        <v>3</v>
      </c>
      <c r="F332" s="80" t="s">
        <v>67</v>
      </c>
      <c r="G332" s="80" t="s">
        <v>54</v>
      </c>
      <c r="H332" s="410">
        <v>5000</v>
      </c>
      <c r="I332" s="82" t="s">
        <v>2175</v>
      </c>
      <c r="J332" s="411">
        <v>43602</v>
      </c>
      <c r="K332" s="411">
        <f t="shared" si="125"/>
        <v>43607</v>
      </c>
      <c r="L332" s="411">
        <f>K332+21</f>
        <v>43628</v>
      </c>
      <c r="M332" s="411">
        <f t="shared" si="129"/>
        <v>43649</v>
      </c>
      <c r="N332" s="411">
        <f t="shared" si="126"/>
        <v>43656</v>
      </c>
      <c r="O332" s="411">
        <f t="shared" si="130"/>
        <v>43661</v>
      </c>
      <c r="P332" s="411">
        <f t="shared" si="127"/>
        <v>43668</v>
      </c>
      <c r="Q332" s="411">
        <f t="shared" si="127"/>
        <v>43675</v>
      </c>
      <c r="R332" s="411">
        <f t="shared" si="127"/>
        <v>43682</v>
      </c>
      <c r="S332" s="411">
        <f t="shared" si="128"/>
        <v>43689</v>
      </c>
      <c r="U332" s="45"/>
    </row>
    <row r="333" spans="1:21" s="74" customFormat="1" ht="30" x14ac:dyDescent="0.25">
      <c r="A333" s="247"/>
      <c r="B333" s="208"/>
      <c r="C333" s="409" t="s">
        <v>2181</v>
      </c>
      <c r="D333" s="82" t="s">
        <v>2182</v>
      </c>
      <c r="E333" s="80" t="s">
        <v>3</v>
      </c>
      <c r="F333" s="80" t="s">
        <v>67</v>
      </c>
      <c r="G333" s="82" t="s">
        <v>53</v>
      </c>
      <c r="H333" s="410">
        <v>156300.00146999999</v>
      </c>
      <c r="I333" s="82" t="s">
        <v>2183</v>
      </c>
      <c r="J333" s="411">
        <v>43546</v>
      </c>
      <c r="K333" s="80"/>
      <c r="L333" s="80"/>
      <c r="M333" s="80"/>
      <c r="N333" s="80"/>
      <c r="O333" s="80"/>
      <c r="P333" s="80"/>
      <c r="Q333" s="80"/>
      <c r="R333" s="80"/>
      <c r="S333" s="80"/>
      <c r="U333" s="45"/>
    </row>
    <row r="334" spans="1:21" s="74" customFormat="1" ht="45" x14ac:dyDescent="0.25">
      <c r="A334" s="247"/>
      <c r="B334" s="208"/>
      <c r="C334" s="409" t="s">
        <v>2184</v>
      </c>
      <c r="D334" s="82" t="s">
        <v>2185</v>
      </c>
      <c r="E334" s="80" t="s">
        <v>3</v>
      </c>
      <c r="F334" s="82" t="s">
        <v>535</v>
      </c>
      <c r="G334" s="82" t="s">
        <v>53</v>
      </c>
      <c r="H334" s="410">
        <v>177560.00146999999</v>
      </c>
      <c r="I334" s="82" t="s">
        <v>2183</v>
      </c>
      <c r="J334" s="411">
        <v>43543</v>
      </c>
      <c r="K334" s="411">
        <f t="shared" ref="K334:K352" si="136">J334+5</f>
        <v>43548</v>
      </c>
      <c r="L334" s="411">
        <f>K334+30</f>
        <v>43578</v>
      </c>
      <c r="M334" s="411">
        <f t="shared" ref="M334:M352" si="137">L334+21</f>
        <v>43599</v>
      </c>
      <c r="N334" s="411">
        <f t="shared" ref="N334:N352" si="138">M334+7</f>
        <v>43606</v>
      </c>
      <c r="O334" s="411">
        <f>N334+5</f>
        <v>43611</v>
      </c>
      <c r="P334" s="411">
        <f>O334+7</f>
        <v>43618</v>
      </c>
      <c r="Q334" s="411">
        <f>P334+7</f>
        <v>43625</v>
      </c>
      <c r="R334" s="411">
        <f>Q334+7</f>
        <v>43632</v>
      </c>
      <c r="S334" s="411">
        <f t="shared" ref="S334:S352" si="139">R334+7</f>
        <v>43639</v>
      </c>
      <c r="U334" s="45"/>
    </row>
    <row r="335" spans="1:21" s="74" customFormat="1" ht="45" x14ac:dyDescent="0.25">
      <c r="A335" s="247"/>
      <c r="B335" s="208"/>
      <c r="C335" s="409" t="s">
        <v>2186</v>
      </c>
      <c r="D335" s="82" t="s">
        <v>2187</v>
      </c>
      <c r="E335" s="80" t="s">
        <v>3</v>
      </c>
      <c r="F335" s="80" t="s">
        <v>67</v>
      </c>
      <c r="G335" s="80" t="s">
        <v>53</v>
      </c>
      <c r="H335" s="410">
        <v>15000</v>
      </c>
      <c r="I335" s="82" t="s">
        <v>2188</v>
      </c>
      <c r="J335" s="411">
        <v>43618</v>
      </c>
      <c r="K335" s="411">
        <f t="shared" si="136"/>
        <v>43623</v>
      </c>
      <c r="L335" s="411">
        <f>K335+15</f>
        <v>43638</v>
      </c>
      <c r="M335" s="411">
        <f t="shared" si="137"/>
        <v>43659</v>
      </c>
      <c r="N335" s="411">
        <f t="shared" si="138"/>
        <v>43666</v>
      </c>
      <c r="O335" s="411" t="s">
        <v>91</v>
      </c>
      <c r="P335" s="411" t="s">
        <v>91</v>
      </c>
      <c r="Q335" s="411" t="s">
        <v>91</v>
      </c>
      <c r="R335" s="411">
        <f>N335+7</f>
        <v>43673</v>
      </c>
      <c r="S335" s="411">
        <f t="shared" si="139"/>
        <v>43680</v>
      </c>
      <c r="U335" s="45"/>
    </row>
    <row r="336" spans="1:21" s="74" customFormat="1" ht="21" customHeight="1" x14ac:dyDescent="0.25">
      <c r="A336" s="247"/>
      <c r="B336" s="208"/>
      <c r="C336" s="409" t="s">
        <v>2189</v>
      </c>
      <c r="D336" s="82" t="s">
        <v>2190</v>
      </c>
      <c r="E336" s="80" t="s">
        <v>3</v>
      </c>
      <c r="F336" s="80" t="s">
        <v>1409</v>
      </c>
      <c r="G336" s="80" t="s">
        <v>54</v>
      </c>
      <c r="H336" s="410">
        <v>30000</v>
      </c>
      <c r="I336" s="82" t="s">
        <v>2191</v>
      </c>
      <c r="J336" s="411">
        <v>43529</v>
      </c>
      <c r="K336" s="411">
        <f t="shared" si="136"/>
        <v>43534</v>
      </c>
      <c r="L336" s="411">
        <f t="shared" ref="L336:L352" si="140">K336+21</f>
        <v>43555</v>
      </c>
      <c r="M336" s="411">
        <f t="shared" si="137"/>
        <v>43576</v>
      </c>
      <c r="N336" s="411">
        <f t="shared" si="138"/>
        <v>43583</v>
      </c>
      <c r="O336" s="411">
        <f t="shared" ref="O336:O352" si="141">N336+5</f>
        <v>43588</v>
      </c>
      <c r="P336" s="411">
        <f t="shared" ref="P336:R350" si="142">O336+7</f>
        <v>43595</v>
      </c>
      <c r="Q336" s="411">
        <f t="shared" si="142"/>
        <v>43602</v>
      </c>
      <c r="R336" s="411">
        <f t="shared" si="142"/>
        <v>43609</v>
      </c>
      <c r="S336" s="411">
        <f t="shared" si="139"/>
        <v>43616</v>
      </c>
      <c r="U336" s="45"/>
    </row>
    <row r="337" spans="1:21" s="74" customFormat="1" ht="30" x14ac:dyDescent="0.25">
      <c r="A337" s="247"/>
      <c r="B337" s="208"/>
      <c r="C337" s="412" t="s">
        <v>3791</v>
      </c>
      <c r="D337" s="82" t="s">
        <v>2193</v>
      </c>
      <c r="E337" s="80" t="s">
        <v>3</v>
      </c>
      <c r="F337" s="413" t="s">
        <v>3792</v>
      </c>
      <c r="G337" s="80"/>
      <c r="H337" s="487">
        <v>30000</v>
      </c>
      <c r="I337" s="414" t="s">
        <v>2191</v>
      </c>
      <c r="J337" s="411">
        <v>43632</v>
      </c>
      <c r="K337" s="411">
        <f t="shared" si="136"/>
        <v>43637</v>
      </c>
      <c r="L337" s="411">
        <v>43658</v>
      </c>
      <c r="M337" s="411"/>
      <c r="N337" s="411"/>
      <c r="O337" s="411"/>
      <c r="P337" s="411"/>
      <c r="Q337" s="411"/>
      <c r="R337" s="411"/>
      <c r="S337" s="411"/>
      <c r="U337" s="45"/>
    </row>
    <row r="338" spans="1:21" s="74" customFormat="1" ht="60" x14ac:dyDescent="0.25">
      <c r="A338" s="247"/>
      <c r="B338" s="208"/>
      <c r="C338" s="409" t="s">
        <v>2192</v>
      </c>
      <c r="D338" s="82" t="s">
        <v>2195</v>
      </c>
      <c r="E338" s="80" t="s">
        <v>3</v>
      </c>
      <c r="F338" s="80" t="s">
        <v>67</v>
      </c>
      <c r="G338" s="80" t="s">
        <v>54</v>
      </c>
      <c r="H338" s="410">
        <v>1800</v>
      </c>
      <c r="I338" s="82" t="s">
        <v>2194</v>
      </c>
      <c r="J338" s="411">
        <v>43546</v>
      </c>
      <c r="K338" s="411">
        <f t="shared" si="136"/>
        <v>43551</v>
      </c>
      <c r="L338" s="411">
        <f t="shared" si="140"/>
        <v>43572</v>
      </c>
      <c r="M338" s="411">
        <f t="shared" si="137"/>
        <v>43593</v>
      </c>
      <c r="N338" s="411">
        <f t="shared" si="138"/>
        <v>43600</v>
      </c>
      <c r="O338" s="411">
        <f t="shared" si="141"/>
        <v>43605</v>
      </c>
      <c r="P338" s="411">
        <f t="shared" si="142"/>
        <v>43612</v>
      </c>
      <c r="Q338" s="411">
        <f t="shared" si="142"/>
        <v>43619</v>
      </c>
      <c r="R338" s="411">
        <f t="shared" si="142"/>
        <v>43626</v>
      </c>
      <c r="S338" s="411">
        <f t="shared" si="139"/>
        <v>43633</v>
      </c>
      <c r="U338" s="45"/>
    </row>
    <row r="339" spans="1:21" s="74" customFormat="1" ht="45" x14ac:dyDescent="0.25">
      <c r="A339" s="247"/>
      <c r="B339" s="208"/>
      <c r="C339" s="409" t="s">
        <v>2186</v>
      </c>
      <c r="D339" s="82" t="s">
        <v>2197</v>
      </c>
      <c r="E339" s="80" t="s">
        <v>3</v>
      </c>
      <c r="F339" s="80" t="s">
        <v>67</v>
      </c>
      <c r="G339" s="80" t="s">
        <v>54</v>
      </c>
      <c r="H339" s="410">
        <v>1600</v>
      </c>
      <c r="I339" s="82" t="s">
        <v>2188</v>
      </c>
      <c r="J339" s="411">
        <v>43554</v>
      </c>
      <c r="K339" s="411">
        <f t="shared" si="136"/>
        <v>43559</v>
      </c>
      <c r="L339" s="411">
        <f t="shared" si="140"/>
        <v>43580</v>
      </c>
      <c r="M339" s="411">
        <f t="shared" si="137"/>
        <v>43601</v>
      </c>
      <c r="N339" s="411">
        <f t="shared" si="138"/>
        <v>43608</v>
      </c>
      <c r="O339" s="411">
        <f t="shared" si="141"/>
        <v>43613</v>
      </c>
      <c r="P339" s="411">
        <f t="shared" si="142"/>
        <v>43620</v>
      </c>
      <c r="Q339" s="411">
        <f t="shared" si="142"/>
        <v>43627</v>
      </c>
      <c r="R339" s="411">
        <f t="shared" si="142"/>
        <v>43634</v>
      </c>
      <c r="S339" s="411">
        <f t="shared" si="139"/>
        <v>43641</v>
      </c>
      <c r="U339" s="45"/>
    </row>
    <row r="340" spans="1:21" s="74" customFormat="1" ht="60" x14ac:dyDescent="0.25">
      <c r="A340" s="247"/>
      <c r="B340" s="208"/>
      <c r="C340" s="409" t="s">
        <v>2196</v>
      </c>
      <c r="D340" s="82" t="s">
        <v>2200</v>
      </c>
      <c r="E340" s="80" t="s">
        <v>3</v>
      </c>
      <c r="F340" s="80" t="s">
        <v>67</v>
      </c>
      <c r="G340" s="80" t="s">
        <v>54</v>
      </c>
      <c r="H340" s="410">
        <v>5400</v>
      </c>
      <c r="I340" s="82" t="s">
        <v>2198</v>
      </c>
      <c r="J340" s="411">
        <v>43618</v>
      </c>
      <c r="K340" s="411">
        <f t="shared" si="136"/>
        <v>43623</v>
      </c>
      <c r="L340" s="411">
        <f t="shared" si="140"/>
        <v>43644</v>
      </c>
      <c r="M340" s="411">
        <f t="shared" si="137"/>
        <v>43665</v>
      </c>
      <c r="N340" s="411">
        <f t="shared" si="138"/>
        <v>43672</v>
      </c>
      <c r="O340" s="411">
        <f t="shared" si="141"/>
        <v>43677</v>
      </c>
      <c r="P340" s="411">
        <f t="shared" si="142"/>
        <v>43684</v>
      </c>
      <c r="Q340" s="411">
        <f t="shared" si="142"/>
        <v>43691</v>
      </c>
      <c r="R340" s="411">
        <f t="shared" si="142"/>
        <v>43698</v>
      </c>
      <c r="S340" s="411">
        <f t="shared" si="139"/>
        <v>43705</v>
      </c>
      <c r="U340" s="45"/>
    </row>
    <row r="341" spans="1:21" s="74" customFormat="1" ht="60" x14ac:dyDescent="0.25">
      <c r="A341" s="247"/>
      <c r="B341" s="208"/>
      <c r="C341" s="409" t="s">
        <v>2199</v>
      </c>
      <c r="D341" s="82" t="s">
        <v>2202</v>
      </c>
      <c r="E341" s="80" t="s">
        <v>3</v>
      </c>
      <c r="F341" s="80" t="s">
        <v>67</v>
      </c>
      <c r="G341" s="80" t="s">
        <v>54</v>
      </c>
      <c r="H341" s="410">
        <v>13000</v>
      </c>
      <c r="I341" s="82" t="s">
        <v>2198</v>
      </c>
      <c r="J341" s="411">
        <v>43549</v>
      </c>
      <c r="K341" s="411">
        <f t="shared" si="136"/>
        <v>43554</v>
      </c>
      <c r="L341" s="411">
        <f t="shared" si="140"/>
        <v>43575</v>
      </c>
      <c r="M341" s="411">
        <f t="shared" si="137"/>
        <v>43596</v>
      </c>
      <c r="N341" s="411">
        <f t="shared" si="138"/>
        <v>43603</v>
      </c>
      <c r="O341" s="411">
        <f t="shared" si="141"/>
        <v>43608</v>
      </c>
      <c r="P341" s="411">
        <f t="shared" si="142"/>
        <v>43615</v>
      </c>
      <c r="Q341" s="411">
        <f t="shared" si="142"/>
        <v>43622</v>
      </c>
      <c r="R341" s="411">
        <f t="shared" si="142"/>
        <v>43629</v>
      </c>
      <c r="S341" s="411">
        <f t="shared" si="139"/>
        <v>43636</v>
      </c>
      <c r="U341" s="45"/>
    </row>
    <row r="342" spans="1:21" s="74" customFormat="1" ht="60" x14ac:dyDescent="0.25">
      <c r="A342" s="247"/>
      <c r="B342" s="208"/>
      <c r="C342" s="409" t="s">
        <v>2201</v>
      </c>
      <c r="D342" s="82" t="s">
        <v>3082</v>
      </c>
      <c r="E342" s="80" t="s">
        <v>3</v>
      </c>
      <c r="F342" s="80" t="s">
        <v>67</v>
      </c>
      <c r="G342" s="80" t="s">
        <v>54</v>
      </c>
      <c r="H342" s="410">
        <v>38000</v>
      </c>
      <c r="I342" s="82" t="s">
        <v>2198</v>
      </c>
      <c r="J342" s="411">
        <v>43526</v>
      </c>
      <c r="K342" s="411">
        <f t="shared" si="136"/>
        <v>43531</v>
      </c>
      <c r="L342" s="411">
        <f t="shared" si="140"/>
        <v>43552</v>
      </c>
      <c r="M342" s="411">
        <f t="shared" si="137"/>
        <v>43573</v>
      </c>
      <c r="N342" s="411">
        <f t="shared" si="138"/>
        <v>43580</v>
      </c>
      <c r="O342" s="411">
        <f t="shared" si="141"/>
        <v>43585</v>
      </c>
      <c r="P342" s="411">
        <f t="shared" si="142"/>
        <v>43592</v>
      </c>
      <c r="Q342" s="411">
        <f t="shared" si="142"/>
        <v>43599</v>
      </c>
      <c r="R342" s="411">
        <f t="shared" si="142"/>
        <v>43606</v>
      </c>
      <c r="S342" s="411">
        <f t="shared" si="139"/>
        <v>43613</v>
      </c>
      <c r="U342" s="45"/>
    </row>
    <row r="343" spans="1:21" s="74" customFormat="1" ht="45" x14ac:dyDescent="0.25">
      <c r="A343" s="247"/>
      <c r="B343" s="208"/>
      <c r="C343" s="412" t="s">
        <v>3081</v>
      </c>
      <c r="D343" s="82" t="s">
        <v>3085</v>
      </c>
      <c r="E343" s="80" t="s">
        <v>3</v>
      </c>
      <c r="F343" s="80" t="s">
        <v>67</v>
      </c>
      <c r="G343" s="80" t="s">
        <v>54</v>
      </c>
      <c r="H343" s="415">
        <v>35745.33</v>
      </c>
      <c r="I343" s="83" t="s">
        <v>3083</v>
      </c>
      <c r="J343" s="411">
        <v>43618</v>
      </c>
      <c r="K343" s="411">
        <f t="shared" si="136"/>
        <v>43623</v>
      </c>
      <c r="L343" s="411">
        <f t="shared" si="140"/>
        <v>43644</v>
      </c>
      <c r="M343" s="411">
        <f t="shared" si="137"/>
        <v>43665</v>
      </c>
      <c r="N343" s="411">
        <f t="shared" si="138"/>
        <v>43672</v>
      </c>
      <c r="O343" s="411">
        <f t="shared" si="141"/>
        <v>43677</v>
      </c>
      <c r="P343" s="411">
        <f t="shared" si="142"/>
        <v>43684</v>
      </c>
      <c r="Q343" s="411">
        <f t="shared" si="142"/>
        <v>43691</v>
      </c>
      <c r="R343" s="411">
        <f t="shared" si="142"/>
        <v>43698</v>
      </c>
      <c r="S343" s="411">
        <f t="shared" si="139"/>
        <v>43705</v>
      </c>
      <c r="U343" s="45"/>
    </row>
    <row r="344" spans="1:21" s="74" customFormat="1" ht="60" x14ac:dyDescent="0.25">
      <c r="A344" s="247"/>
      <c r="B344" s="208"/>
      <c r="C344" s="412" t="s">
        <v>3084</v>
      </c>
      <c r="D344" s="82" t="s">
        <v>3087</v>
      </c>
      <c r="E344" s="80" t="s">
        <v>3</v>
      </c>
      <c r="F344" s="80" t="s">
        <v>67</v>
      </c>
      <c r="G344" s="80" t="s">
        <v>54</v>
      </c>
      <c r="H344" s="415">
        <v>30000</v>
      </c>
      <c r="I344" s="83" t="s">
        <v>1251</v>
      </c>
      <c r="J344" s="411">
        <v>43641</v>
      </c>
      <c r="K344" s="411">
        <f t="shared" si="136"/>
        <v>43646</v>
      </c>
      <c r="L344" s="411">
        <f t="shared" si="140"/>
        <v>43667</v>
      </c>
      <c r="M344" s="411">
        <f t="shared" si="137"/>
        <v>43688</v>
      </c>
      <c r="N344" s="411">
        <f t="shared" si="138"/>
        <v>43695</v>
      </c>
      <c r="O344" s="411">
        <f t="shared" si="141"/>
        <v>43700</v>
      </c>
      <c r="P344" s="411">
        <f t="shared" si="142"/>
        <v>43707</v>
      </c>
      <c r="Q344" s="411">
        <f t="shared" si="142"/>
        <v>43714</v>
      </c>
      <c r="R344" s="411">
        <f t="shared" si="142"/>
        <v>43721</v>
      </c>
      <c r="S344" s="411">
        <f t="shared" si="139"/>
        <v>43728</v>
      </c>
      <c r="U344" s="45"/>
    </row>
    <row r="345" spans="1:21" s="74" customFormat="1" ht="45" x14ac:dyDescent="0.25">
      <c r="A345" s="247"/>
      <c r="B345" s="208"/>
      <c r="C345" s="412" t="s">
        <v>3086</v>
      </c>
      <c r="D345" s="82" t="s">
        <v>3163</v>
      </c>
      <c r="E345" s="80" t="s">
        <v>3</v>
      </c>
      <c r="F345" s="80" t="s">
        <v>67</v>
      </c>
      <c r="G345" s="80" t="s">
        <v>54</v>
      </c>
      <c r="H345" s="415">
        <v>40000</v>
      </c>
      <c r="I345" s="83" t="s">
        <v>1251</v>
      </c>
      <c r="J345" s="411">
        <v>43618</v>
      </c>
      <c r="K345" s="411">
        <f t="shared" si="136"/>
        <v>43623</v>
      </c>
      <c r="L345" s="411">
        <f t="shared" si="140"/>
        <v>43644</v>
      </c>
      <c r="M345" s="411">
        <f t="shared" si="137"/>
        <v>43665</v>
      </c>
      <c r="N345" s="411">
        <f t="shared" si="138"/>
        <v>43672</v>
      </c>
      <c r="O345" s="411">
        <f t="shared" si="141"/>
        <v>43677</v>
      </c>
      <c r="P345" s="411">
        <f t="shared" si="142"/>
        <v>43684</v>
      </c>
      <c r="Q345" s="411">
        <f t="shared" si="142"/>
        <v>43691</v>
      </c>
      <c r="R345" s="411">
        <f t="shared" si="142"/>
        <v>43698</v>
      </c>
      <c r="S345" s="411">
        <f t="shared" si="139"/>
        <v>43705</v>
      </c>
      <c r="U345" s="45"/>
    </row>
    <row r="346" spans="1:21" s="74" customFormat="1" ht="15" x14ac:dyDescent="0.25">
      <c r="A346" s="247"/>
      <c r="B346" s="499"/>
      <c r="C346" s="412" t="s">
        <v>3947</v>
      </c>
      <c r="D346" s="83" t="s">
        <v>3948</v>
      </c>
      <c r="E346" s="500" t="s">
        <v>3</v>
      </c>
      <c r="F346" s="500" t="s">
        <v>67</v>
      </c>
      <c r="G346" s="500" t="s">
        <v>54</v>
      </c>
      <c r="H346" s="501">
        <v>333860</v>
      </c>
      <c r="I346" s="83" t="s">
        <v>3178</v>
      </c>
      <c r="J346" s="441">
        <v>43697</v>
      </c>
      <c r="K346" s="441">
        <f t="shared" si="136"/>
        <v>43702</v>
      </c>
      <c r="L346" s="441">
        <f t="shared" si="140"/>
        <v>43723</v>
      </c>
      <c r="M346" s="441">
        <f t="shared" si="137"/>
        <v>43744</v>
      </c>
      <c r="N346" s="441">
        <f t="shared" si="138"/>
        <v>43751</v>
      </c>
      <c r="O346" s="441">
        <f t="shared" si="141"/>
        <v>43756</v>
      </c>
      <c r="P346" s="441">
        <f t="shared" si="142"/>
        <v>43763</v>
      </c>
      <c r="Q346" s="441">
        <f t="shared" si="142"/>
        <v>43770</v>
      </c>
      <c r="R346" s="441">
        <f t="shared" si="142"/>
        <v>43777</v>
      </c>
      <c r="S346" s="441">
        <f t="shared" si="139"/>
        <v>43784</v>
      </c>
      <c r="U346" s="45"/>
    </row>
    <row r="347" spans="1:21" s="74" customFormat="1" ht="30" x14ac:dyDescent="0.25">
      <c r="A347" s="247"/>
      <c r="B347" s="499"/>
      <c r="C347" s="412" t="s">
        <v>3961</v>
      </c>
      <c r="D347" s="83" t="s">
        <v>3962</v>
      </c>
      <c r="E347" s="500" t="s">
        <v>3</v>
      </c>
      <c r="F347" s="500" t="s">
        <v>67</v>
      </c>
      <c r="G347" s="500" t="s">
        <v>53</v>
      </c>
      <c r="H347" s="501">
        <v>30000</v>
      </c>
      <c r="I347" s="83" t="s">
        <v>3820</v>
      </c>
      <c r="J347" s="441">
        <v>43605</v>
      </c>
      <c r="K347" s="441">
        <f t="shared" si="136"/>
        <v>43610</v>
      </c>
      <c r="L347" s="441">
        <f t="shared" si="140"/>
        <v>43631</v>
      </c>
      <c r="M347" s="441">
        <f t="shared" si="137"/>
        <v>43652</v>
      </c>
      <c r="N347" s="441">
        <f t="shared" si="138"/>
        <v>43659</v>
      </c>
      <c r="O347" s="441">
        <f t="shared" si="141"/>
        <v>43664</v>
      </c>
      <c r="P347" s="441">
        <f t="shared" si="142"/>
        <v>43671</v>
      </c>
      <c r="Q347" s="441">
        <f t="shared" si="142"/>
        <v>43678</v>
      </c>
      <c r="R347" s="441">
        <f t="shared" si="142"/>
        <v>43685</v>
      </c>
      <c r="S347" s="441">
        <f t="shared" si="139"/>
        <v>43692</v>
      </c>
      <c r="U347" s="45"/>
    </row>
    <row r="348" spans="1:21" s="74" customFormat="1" ht="75" x14ac:dyDescent="0.25">
      <c r="A348" s="247"/>
      <c r="B348" s="499">
        <v>22</v>
      </c>
      <c r="C348" s="412" t="s">
        <v>3963</v>
      </c>
      <c r="D348" s="83" t="s">
        <v>3964</v>
      </c>
      <c r="E348" s="500" t="s">
        <v>3</v>
      </c>
      <c r="F348" s="500" t="s">
        <v>67</v>
      </c>
      <c r="G348" s="500" t="s">
        <v>54</v>
      </c>
      <c r="H348" s="506">
        <v>16000</v>
      </c>
      <c r="I348" s="83" t="s">
        <v>2310</v>
      </c>
      <c r="J348" s="441">
        <v>43546</v>
      </c>
      <c r="K348" s="441">
        <f t="shared" si="136"/>
        <v>43551</v>
      </c>
      <c r="L348" s="441">
        <f t="shared" si="140"/>
        <v>43572</v>
      </c>
      <c r="M348" s="441">
        <f t="shared" si="137"/>
        <v>43593</v>
      </c>
      <c r="N348" s="441">
        <f t="shared" si="138"/>
        <v>43600</v>
      </c>
      <c r="O348" s="441">
        <f t="shared" si="141"/>
        <v>43605</v>
      </c>
      <c r="P348" s="441">
        <f t="shared" si="142"/>
        <v>43612</v>
      </c>
      <c r="Q348" s="441">
        <f t="shared" si="142"/>
        <v>43619</v>
      </c>
      <c r="R348" s="441">
        <f t="shared" si="142"/>
        <v>43626</v>
      </c>
      <c r="S348" s="441">
        <f t="shared" si="139"/>
        <v>43633</v>
      </c>
      <c r="U348" s="45"/>
    </row>
    <row r="349" spans="1:21" s="74" customFormat="1" ht="60" x14ac:dyDescent="0.25">
      <c r="A349" s="247"/>
      <c r="B349" s="499">
        <v>23</v>
      </c>
      <c r="C349" s="412" t="s">
        <v>3965</v>
      </c>
      <c r="D349" s="83" t="s">
        <v>3966</v>
      </c>
      <c r="E349" s="500" t="s">
        <v>3</v>
      </c>
      <c r="F349" s="500" t="s">
        <v>67</v>
      </c>
      <c r="G349" s="500" t="s">
        <v>54</v>
      </c>
      <c r="H349" s="506">
        <v>3000</v>
      </c>
      <c r="I349" s="83" t="s">
        <v>3967</v>
      </c>
      <c r="J349" s="441">
        <v>43546</v>
      </c>
      <c r="K349" s="441">
        <f t="shared" si="136"/>
        <v>43551</v>
      </c>
      <c r="L349" s="441">
        <f t="shared" si="140"/>
        <v>43572</v>
      </c>
      <c r="M349" s="441">
        <f t="shared" si="137"/>
        <v>43593</v>
      </c>
      <c r="N349" s="441">
        <f t="shared" si="138"/>
        <v>43600</v>
      </c>
      <c r="O349" s="441">
        <f t="shared" si="141"/>
        <v>43605</v>
      </c>
      <c r="P349" s="441">
        <f t="shared" si="142"/>
        <v>43612</v>
      </c>
      <c r="Q349" s="441">
        <f t="shared" si="142"/>
        <v>43619</v>
      </c>
      <c r="R349" s="441">
        <f t="shared" si="142"/>
        <v>43626</v>
      </c>
      <c r="S349" s="441">
        <f t="shared" si="139"/>
        <v>43633</v>
      </c>
      <c r="U349" s="45"/>
    </row>
    <row r="350" spans="1:21" s="74" customFormat="1" ht="60" x14ac:dyDescent="0.25">
      <c r="A350" s="247"/>
      <c r="B350" s="499">
        <v>24</v>
      </c>
      <c r="C350" s="412" t="s">
        <v>3968</v>
      </c>
      <c r="D350" s="83" t="s">
        <v>3969</v>
      </c>
      <c r="E350" s="500" t="s">
        <v>3</v>
      </c>
      <c r="F350" s="500" t="s">
        <v>67</v>
      </c>
      <c r="G350" s="500" t="s">
        <v>54</v>
      </c>
      <c r="H350" s="506">
        <v>30000</v>
      </c>
      <c r="I350" s="83" t="s">
        <v>2535</v>
      </c>
      <c r="J350" s="441">
        <v>43546</v>
      </c>
      <c r="K350" s="441">
        <f t="shared" si="136"/>
        <v>43551</v>
      </c>
      <c r="L350" s="441">
        <f t="shared" si="140"/>
        <v>43572</v>
      </c>
      <c r="M350" s="441">
        <f t="shared" si="137"/>
        <v>43593</v>
      </c>
      <c r="N350" s="441">
        <f t="shared" si="138"/>
        <v>43600</v>
      </c>
      <c r="O350" s="441">
        <f t="shared" si="141"/>
        <v>43605</v>
      </c>
      <c r="P350" s="441">
        <f t="shared" si="142"/>
        <v>43612</v>
      </c>
      <c r="Q350" s="441">
        <f t="shared" si="142"/>
        <v>43619</v>
      </c>
      <c r="R350" s="441">
        <f t="shared" si="142"/>
        <v>43626</v>
      </c>
      <c r="S350" s="441">
        <f t="shared" si="139"/>
        <v>43633</v>
      </c>
      <c r="U350" s="45"/>
    </row>
    <row r="351" spans="1:21" s="74" customFormat="1" ht="60" x14ac:dyDescent="0.25">
      <c r="A351" s="247"/>
      <c r="B351" s="499">
        <v>25</v>
      </c>
      <c r="C351" s="412" t="s">
        <v>3970</v>
      </c>
      <c r="D351" s="83" t="s">
        <v>3971</v>
      </c>
      <c r="E351" s="500" t="s">
        <v>3</v>
      </c>
      <c r="F351" s="500" t="s">
        <v>67</v>
      </c>
      <c r="G351" s="500" t="s">
        <v>54</v>
      </c>
      <c r="H351" s="506">
        <v>30000</v>
      </c>
      <c r="I351" s="83" t="s">
        <v>3972</v>
      </c>
      <c r="J351" s="441">
        <v>43546</v>
      </c>
      <c r="K351" s="441">
        <f t="shared" si="136"/>
        <v>43551</v>
      </c>
      <c r="L351" s="441">
        <f t="shared" si="140"/>
        <v>43572</v>
      </c>
      <c r="M351" s="441">
        <f t="shared" si="137"/>
        <v>43593</v>
      </c>
      <c r="N351" s="441">
        <f t="shared" si="138"/>
        <v>43600</v>
      </c>
      <c r="O351" s="441">
        <f t="shared" si="141"/>
        <v>43605</v>
      </c>
      <c r="P351" s="441">
        <f t="shared" ref="P351:R352" si="143">O351+7</f>
        <v>43612</v>
      </c>
      <c r="Q351" s="441">
        <f t="shared" si="143"/>
        <v>43619</v>
      </c>
      <c r="R351" s="441">
        <f t="shared" si="143"/>
        <v>43626</v>
      </c>
      <c r="S351" s="441">
        <f t="shared" si="139"/>
        <v>43633</v>
      </c>
      <c r="U351" s="45"/>
    </row>
    <row r="352" spans="1:21" s="74" customFormat="1" ht="60" x14ac:dyDescent="0.25">
      <c r="A352" s="247"/>
      <c r="B352" s="499">
        <v>26</v>
      </c>
      <c r="C352" s="412" t="s">
        <v>3973</v>
      </c>
      <c r="D352" s="83" t="s">
        <v>3974</v>
      </c>
      <c r="E352" s="500" t="s">
        <v>3</v>
      </c>
      <c r="F352" s="500" t="s">
        <v>67</v>
      </c>
      <c r="G352" s="500" t="s">
        <v>54</v>
      </c>
      <c r="H352" s="506">
        <v>5000</v>
      </c>
      <c r="I352" s="83" t="s">
        <v>2194</v>
      </c>
      <c r="J352" s="441">
        <v>43546</v>
      </c>
      <c r="K352" s="441">
        <f t="shared" si="136"/>
        <v>43551</v>
      </c>
      <c r="L352" s="441">
        <f t="shared" si="140"/>
        <v>43572</v>
      </c>
      <c r="M352" s="441">
        <f t="shared" si="137"/>
        <v>43593</v>
      </c>
      <c r="N352" s="441">
        <f t="shared" si="138"/>
        <v>43600</v>
      </c>
      <c r="O352" s="441">
        <f t="shared" si="141"/>
        <v>43605</v>
      </c>
      <c r="P352" s="441">
        <f t="shared" si="143"/>
        <v>43612</v>
      </c>
      <c r="Q352" s="441">
        <f t="shared" si="143"/>
        <v>43619</v>
      </c>
      <c r="R352" s="441">
        <f t="shared" si="143"/>
        <v>43626</v>
      </c>
      <c r="S352" s="441">
        <f t="shared" si="139"/>
        <v>43633</v>
      </c>
      <c r="U352" s="45"/>
    </row>
    <row r="353" spans="1:32" s="123" customFormat="1" ht="38.25" customHeight="1" x14ac:dyDescent="0.25">
      <c r="A353" s="122"/>
      <c r="B353" s="60"/>
      <c r="C353" s="151" t="s">
        <v>1617</v>
      </c>
      <c r="D353" s="107" t="s">
        <v>1618</v>
      </c>
      <c r="E353" s="107" t="s">
        <v>3</v>
      </c>
      <c r="F353" s="318" t="s">
        <v>535</v>
      </c>
      <c r="G353" s="318" t="s">
        <v>53</v>
      </c>
      <c r="H353" s="181">
        <v>40000</v>
      </c>
      <c r="I353" s="107" t="s">
        <v>325</v>
      </c>
      <c r="J353" s="120">
        <v>43497</v>
      </c>
      <c r="K353" s="39">
        <f t="shared" ref="K353:K373" si="144">J353+5</f>
        <v>43502</v>
      </c>
      <c r="L353" s="39">
        <f t="shared" ref="L353:L363" si="145">K353+30</f>
        <v>43532</v>
      </c>
      <c r="M353" s="39">
        <f t="shared" ref="M353:M363" si="146">L353+21</f>
        <v>43553</v>
      </c>
      <c r="N353" s="39">
        <f t="shared" ref="N353:N383" si="147">M353+7</f>
        <v>43560</v>
      </c>
      <c r="O353" s="39">
        <f t="shared" ref="O353:O369" si="148">N353+5</f>
        <v>43565</v>
      </c>
      <c r="P353" s="39">
        <f t="shared" ref="P353:R368" si="149">O353+7</f>
        <v>43572</v>
      </c>
      <c r="Q353" s="39">
        <f t="shared" si="149"/>
        <v>43579</v>
      </c>
      <c r="R353" s="39">
        <f t="shared" si="149"/>
        <v>43586</v>
      </c>
      <c r="S353" s="39">
        <f t="shared" ref="S353:S383" si="150">R353+7</f>
        <v>43593</v>
      </c>
      <c r="U353" s="45"/>
      <c r="V353" s="60"/>
      <c r="W353" s="60"/>
      <c r="X353" s="60"/>
      <c r="Y353" s="60"/>
      <c r="Z353" s="60"/>
      <c r="AA353" s="60"/>
      <c r="AB353" s="60"/>
      <c r="AC353" s="60"/>
      <c r="AD353" s="60"/>
      <c r="AE353" s="60"/>
      <c r="AF353" s="60"/>
    </row>
    <row r="354" spans="1:32" s="123" customFormat="1" ht="36.75" customHeight="1" x14ac:dyDescent="0.25">
      <c r="A354" s="122"/>
      <c r="B354" s="60"/>
      <c r="C354" s="152" t="s">
        <v>1619</v>
      </c>
      <c r="D354" s="107" t="s">
        <v>1620</v>
      </c>
      <c r="E354" s="107" t="s">
        <v>3</v>
      </c>
      <c r="F354" s="318" t="s">
        <v>535</v>
      </c>
      <c r="G354" s="107" t="s">
        <v>53</v>
      </c>
      <c r="H354" s="181">
        <v>25200</v>
      </c>
      <c r="I354" s="107" t="s">
        <v>325</v>
      </c>
      <c r="J354" s="120">
        <v>43526</v>
      </c>
      <c r="K354" s="39">
        <f t="shared" si="144"/>
        <v>43531</v>
      </c>
      <c r="L354" s="39">
        <f t="shared" si="145"/>
        <v>43561</v>
      </c>
      <c r="M354" s="39">
        <f t="shared" si="146"/>
        <v>43582</v>
      </c>
      <c r="N354" s="39">
        <f t="shared" si="147"/>
        <v>43589</v>
      </c>
      <c r="O354" s="39">
        <f t="shared" si="148"/>
        <v>43594</v>
      </c>
      <c r="P354" s="39">
        <f t="shared" si="149"/>
        <v>43601</v>
      </c>
      <c r="Q354" s="39">
        <f t="shared" si="149"/>
        <v>43608</v>
      </c>
      <c r="R354" s="39">
        <f t="shared" si="149"/>
        <v>43615</v>
      </c>
      <c r="S354" s="39">
        <f t="shared" si="150"/>
        <v>43622</v>
      </c>
      <c r="U354" s="122"/>
      <c r="V354" s="60"/>
      <c r="W354" s="60"/>
      <c r="X354" s="60"/>
      <c r="Y354" s="60"/>
      <c r="Z354" s="60"/>
      <c r="AA354" s="60"/>
      <c r="AB354" s="60"/>
      <c r="AC354" s="60"/>
      <c r="AD354" s="60"/>
      <c r="AE354" s="60"/>
      <c r="AF354" s="60"/>
    </row>
    <row r="355" spans="1:32" s="123" customFormat="1" ht="27" customHeight="1" x14ac:dyDescent="0.25">
      <c r="A355" s="122"/>
      <c r="B355" s="60"/>
      <c r="C355" s="243" t="s">
        <v>1621</v>
      </c>
      <c r="D355" s="107" t="s">
        <v>1622</v>
      </c>
      <c r="E355" s="55" t="s">
        <v>3</v>
      </c>
      <c r="F355" s="55" t="s">
        <v>535</v>
      </c>
      <c r="G355" s="55" t="s">
        <v>53</v>
      </c>
      <c r="H355" s="181">
        <v>25200</v>
      </c>
      <c r="I355" s="107" t="s">
        <v>325</v>
      </c>
      <c r="J355" s="120">
        <v>43608</v>
      </c>
      <c r="K355" s="39">
        <f t="shared" si="144"/>
        <v>43613</v>
      </c>
      <c r="L355" s="39">
        <f t="shared" si="145"/>
        <v>43643</v>
      </c>
      <c r="M355" s="39">
        <f t="shared" si="146"/>
        <v>43664</v>
      </c>
      <c r="N355" s="39">
        <f t="shared" si="147"/>
        <v>43671</v>
      </c>
      <c r="O355" s="39">
        <f t="shared" si="148"/>
        <v>43676</v>
      </c>
      <c r="P355" s="39">
        <f t="shared" si="149"/>
        <v>43683</v>
      </c>
      <c r="Q355" s="39">
        <f t="shared" si="149"/>
        <v>43690</v>
      </c>
      <c r="R355" s="39">
        <f t="shared" si="149"/>
        <v>43697</v>
      </c>
      <c r="S355" s="39">
        <f t="shared" si="150"/>
        <v>43704</v>
      </c>
      <c r="U355" s="122"/>
      <c r="V355" s="60"/>
      <c r="W355" s="60"/>
      <c r="X355" s="60"/>
      <c r="Y355" s="60"/>
      <c r="Z355" s="60"/>
      <c r="AA355" s="60"/>
      <c r="AB355" s="60"/>
      <c r="AC355" s="60"/>
      <c r="AD355" s="60"/>
      <c r="AE355" s="60"/>
      <c r="AF355" s="60"/>
    </row>
    <row r="356" spans="1:32" s="123" customFormat="1" ht="36.75" customHeight="1" x14ac:dyDescent="0.25">
      <c r="A356" s="122"/>
      <c r="B356" s="60"/>
      <c r="C356" s="243" t="s">
        <v>1623</v>
      </c>
      <c r="D356" s="107" t="s">
        <v>1624</v>
      </c>
      <c r="E356" s="55" t="s">
        <v>3</v>
      </c>
      <c r="F356" s="55" t="s">
        <v>535</v>
      </c>
      <c r="G356" s="55" t="s">
        <v>53</v>
      </c>
      <c r="H356" s="181">
        <v>27000</v>
      </c>
      <c r="I356" s="107" t="s">
        <v>325</v>
      </c>
      <c r="J356" s="120">
        <v>43559</v>
      </c>
      <c r="K356" s="39">
        <f t="shared" si="144"/>
        <v>43564</v>
      </c>
      <c r="L356" s="39">
        <f t="shared" si="145"/>
        <v>43594</v>
      </c>
      <c r="M356" s="39">
        <f t="shared" si="146"/>
        <v>43615</v>
      </c>
      <c r="N356" s="39">
        <f t="shared" si="147"/>
        <v>43622</v>
      </c>
      <c r="O356" s="39">
        <f t="shared" si="148"/>
        <v>43627</v>
      </c>
      <c r="P356" s="39">
        <f t="shared" si="149"/>
        <v>43634</v>
      </c>
      <c r="Q356" s="39">
        <f t="shared" si="149"/>
        <v>43641</v>
      </c>
      <c r="R356" s="39">
        <f t="shared" si="149"/>
        <v>43648</v>
      </c>
      <c r="S356" s="39">
        <f t="shared" si="150"/>
        <v>43655</v>
      </c>
      <c r="U356" s="122"/>
      <c r="V356" s="60"/>
      <c r="W356" s="60"/>
      <c r="X356" s="60"/>
      <c r="Y356" s="60"/>
      <c r="Z356" s="60"/>
      <c r="AA356" s="60"/>
      <c r="AB356" s="60"/>
      <c r="AC356" s="60"/>
      <c r="AD356" s="60"/>
      <c r="AE356" s="60"/>
      <c r="AF356" s="60"/>
    </row>
    <row r="357" spans="1:32" s="123" customFormat="1" ht="51" customHeight="1" x14ac:dyDescent="0.2">
      <c r="A357" s="122"/>
      <c r="B357" s="60"/>
      <c r="C357" s="456" t="s">
        <v>1625</v>
      </c>
      <c r="D357" s="107" t="s">
        <v>1626</v>
      </c>
      <c r="E357" s="55" t="s">
        <v>3</v>
      </c>
      <c r="F357" s="55" t="s">
        <v>535</v>
      </c>
      <c r="G357" s="55" t="s">
        <v>53</v>
      </c>
      <c r="H357" s="181">
        <f>14000+14000</f>
        <v>28000</v>
      </c>
      <c r="I357" s="107" t="s">
        <v>325</v>
      </c>
      <c r="J357" s="120">
        <v>43501</v>
      </c>
      <c r="K357" s="39">
        <f t="shared" si="144"/>
        <v>43506</v>
      </c>
      <c r="L357" s="39">
        <f t="shared" si="145"/>
        <v>43536</v>
      </c>
      <c r="M357" s="39">
        <f t="shared" si="146"/>
        <v>43557</v>
      </c>
      <c r="N357" s="39">
        <f t="shared" si="147"/>
        <v>43564</v>
      </c>
      <c r="O357" s="39">
        <f t="shared" si="148"/>
        <v>43569</v>
      </c>
      <c r="P357" s="39">
        <f t="shared" si="149"/>
        <v>43576</v>
      </c>
      <c r="Q357" s="39">
        <f t="shared" si="149"/>
        <v>43583</v>
      </c>
      <c r="R357" s="39">
        <f t="shared" si="149"/>
        <v>43590</v>
      </c>
      <c r="S357" s="39">
        <f t="shared" si="150"/>
        <v>43597</v>
      </c>
      <c r="U357" s="122"/>
      <c r="V357" s="60"/>
      <c r="W357" s="60"/>
      <c r="X357" s="60"/>
      <c r="Y357" s="60"/>
      <c r="Z357" s="60"/>
      <c r="AA357" s="60"/>
      <c r="AB357" s="60"/>
      <c r="AC357" s="60"/>
      <c r="AD357" s="60"/>
      <c r="AE357" s="60"/>
      <c r="AF357" s="60"/>
    </row>
    <row r="358" spans="1:32" s="123" customFormat="1" ht="60.75" customHeight="1" x14ac:dyDescent="0.2">
      <c r="A358" s="122"/>
      <c r="B358" s="60"/>
      <c r="C358" s="457" t="s">
        <v>1627</v>
      </c>
      <c r="D358" s="107" t="s">
        <v>1628</v>
      </c>
      <c r="E358" s="55" t="s">
        <v>3</v>
      </c>
      <c r="F358" s="55" t="s">
        <v>535</v>
      </c>
      <c r="G358" s="55" t="s">
        <v>53</v>
      </c>
      <c r="H358" s="181">
        <v>30000</v>
      </c>
      <c r="I358" s="107" t="s">
        <v>325</v>
      </c>
      <c r="J358" s="120">
        <v>43784</v>
      </c>
      <c r="K358" s="39">
        <f t="shared" si="144"/>
        <v>43789</v>
      </c>
      <c r="L358" s="39">
        <f t="shared" si="145"/>
        <v>43819</v>
      </c>
      <c r="M358" s="39">
        <f t="shared" si="146"/>
        <v>43840</v>
      </c>
      <c r="N358" s="39">
        <f t="shared" si="147"/>
        <v>43847</v>
      </c>
      <c r="O358" s="39">
        <f t="shared" si="148"/>
        <v>43852</v>
      </c>
      <c r="P358" s="39">
        <f t="shared" si="149"/>
        <v>43859</v>
      </c>
      <c r="Q358" s="39">
        <f t="shared" si="149"/>
        <v>43866</v>
      </c>
      <c r="R358" s="39">
        <f t="shared" si="149"/>
        <v>43873</v>
      </c>
      <c r="S358" s="39">
        <f t="shared" si="150"/>
        <v>43880</v>
      </c>
      <c r="U358" s="122"/>
      <c r="V358" s="60"/>
      <c r="W358" s="60"/>
      <c r="X358" s="60"/>
      <c r="Y358" s="60"/>
      <c r="Z358" s="60"/>
      <c r="AA358" s="60"/>
      <c r="AB358" s="60"/>
      <c r="AC358" s="60"/>
      <c r="AD358" s="60"/>
      <c r="AE358" s="60"/>
      <c r="AF358" s="60"/>
    </row>
    <row r="359" spans="1:32" s="123" customFormat="1" ht="57" customHeight="1" x14ac:dyDescent="0.2">
      <c r="A359" s="122"/>
      <c r="B359" s="60"/>
      <c r="C359" s="457" t="s">
        <v>1627</v>
      </c>
      <c r="D359" s="107" t="s">
        <v>1629</v>
      </c>
      <c r="E359" s="55" t="s">
        <v>3</v>
      </c>
      <c r="F359" s="55" t="s">
        <v>535</v>
      </c>
      <c r="G359" s="55" t="s">
        <v>53</v>
      </c>
      <c r="H359" s="181">
        <v>75000</v>
      </c>
      <c r="I359" s="107" t="s">
        <v>325</v>
      </c>
      <c r="J359" s="120">
        <v>43572</v>
      </c>
      <c r="K359" s="39">
        <f t="shared" si="144"/>
        <v>43577</v>
      </c>
      <c r="L359" s="39">
        <f t="shared" si="145"/>
        <v>43607</v>
      </c>
      <c r="M359" s="39">
        <f t="shared" si="146"/>
        <v>43628</v>
      </c>
      <c r="N359" s="39">
        <f t="shared" si="147"/>
        <v>43635</v>
      </c>
      <c r="O359" s="39">
        <f t="shared" si="148"/>
        <v>43640</v>
      </c>
      <c r="P359" s="39">
        <f t="shared" si="149"/>
        <v>43647</v>
      </c>
      <c r="Q359" s="39">
        <f t="shared" si="149"/>
        <v>43654</v>
      </c>
      <c r="R359" s="39">
        <f t="shared" si="149"/>
        <v>43661</v>
      </c>
      <c r="S359" s="39">
        <f t="shared" si="150"/>
        <v>43668</v>
      </c>
      <c r="U359" s="122"/>
      <c r="V359" s="60"/>
      <c r="W359" s="60"/>
      <c r="X359" s="60"/>
      <c r="Y359" s="60"/>
      <c r="Z359" s="60"/>
      <c r="AA359" s="60"/>
      <c r="AB359" s="60"/>
      <c r="AC359" s="60"/>
      <c r="AD359" s="60"/>
      <c r="AE359" s="60"/>
      <c r="AF359" s="60"/>
    </row>
    <row r="360" spans="1:32" s="123" customFormat="1" ht="54" customHeight="1" x14ac:dyDescent="0.25">
      <c r="A360" s="122"/>
      <c r="B360" s="60"/>
      <c r="C360" s="151" t="s">
        <v>1630</v>
      </c>
      <c r="D360" s="107" t="s">
        <v>1631</v>
      </c>
      <c r="E360" s="124" t="s">
        <v>3</v>
      </c>
      <c r="F360" s="124" t="s">
        <v>535</v>
      </c>
      <c r="G360" s="318" t="s">
        <v>53</v>
      </c>
      <c r="H360" s="181">
        <v>90000</v>
      </c>
      <c r="I360" s="107" t="s">
        <v>325</v>
      </c>
      <c r="J360" s="120">
        <v>43624</v>
      </c>
      <c r="K360" s="39">
        <f t="shared" si="144"/>
        <v>43629</v>
      </c>
      <c r="L360" s="39">
        <f t="shared" si="145"/>
        <v>43659</v>
      </c>
      <c r="M360" s="39">
        <f t="shared" si="146"/>
        <v>43680</v>
      </c>
      <c r="N360" s="39">
        <f t="shared" si="147"/>
        <v>43687</v>
      </c>
      <c r="O360" s="39">
        <f t="shared" si="148"/>
        <v>43692</v>
      </c>
      <c r="P360" s="39">
        <f t="shared" si="149"/>
        <v>43699</v>
      </c>
      <c r="Q360" s="39">
        <f t="shared" si="149"/>
        <v>43706</v>
      </c>
      <c r="R360" s="39">
        <f t="shared" si="149"/>
        <v>43713</v>
      </c>
      <c r="S360" s="39">
        <f t="shared" si="150"/>
        <v>43720</v>
      </c>
      <c r="U360" s="122"/>
      <c r="V360" s="60"/>
      <c r="W360" s="60"/>
      <c r="X360" s="60"/>
      <c r="Y360" s="60"/>
      <c r="Z360" s="60"/>
      <c r="AA360" s="60"/>
      <c r="AB360" s="60"/>
      <c r="AC360" s="60"/>
      <c r="AD360" s="60"/>
      <c r="AE360" s="60"/>
      <c r="AF360" s="60"/>
    </row>
    <row r="361" spans="1:32" s="123" customFormat="1" ht="73.5" customHeight="1" x14ac:dyDescent="0.25">
      <c r="A361" s="122"/>
      <c r="B361" s="60"/>
      <c r="C361" s="151" t="s">
        <v>1632</v>
      </c>
      <c r="D361" s="107" t="s">
        <v>1633</v>
      </c>
      <c r="E361" s="124" t="s">
        <v>3</v>
      </c>
      <c r="F361" s="55" t="s">
        <v>535</v>
      </c>
      <c r="G361" s="318" t="s">
        <v>54</v>
      </c>
      <c r="H361" s="181">
        <f>'[3]2019 Procurment Details (SPPME)'!K1009</f>
        <v>500</v>
      </c>
      <c r="I361" s="107" t="s">
        <v>325</v>
      </c>
      <c r="J361" s="120">
        <v>43505</v>
      </c>
      <c r="K361" s="39">
        <f t="shared" si="144"/>
        <v>43510</v>
      </c>
      <c r="L361" s="39">
        <f t="shared" si="145"/>
        <v>43540</v>
      </c>
      <c r="M361" s="39">
        <f t="shared" si="146"/>
        <v>43561</v>
      </c>
      <c r="N361" s="39">
        <f t="shared" si="147"/>
        <v>43568</v>
      </c>
      <c r="O361" s="39">
        <f t="shared" si="148"/>
        <v>43573</v>
      </c>
      <c r="P361" s="39">
        <f t="shared" si="149"/>
        <v>43580</v>
      </c>
      <c r="Q361" s="39">
        <f t="shared" si="149"/>
        <v>43587</v>
      </c>
      <c r="R361" s="39">
        <f t="shared" si="149"/>
        <v>43594</v>
      </c>
      <c r="S361" s="39">
        <f t="shared" si="150"/>
        <v>43601</v>
      </c>
      <c r="U361" s="122"/>
      <c r="V361" s="60"/>
      <c r="W361" s="60"/>
      <c r="X361" s="60"/>
      <c r="Y361" s="60"/>
      <c r="Z361" s="60"/>
      <c r="AA361" s="60"/>
      <c r="AB361" s="60"/>
      <c r="AC361" s="60"/>
      <c r="AD361" s="60"/>
      <c r="AE361" s="60"/>
      <c r="AF361" s="60"/>
    </row>
    <row r="362" spans="1:32" s="123" customFormat="1" ht="63" customHeight="1" x14ac:dyDescent="0.25">
      <c r="A362" s="122"/>
      <c r="B362" s="60"/>
      <c r="C362" s="151" t="s">
        <v>1634</v>
      </c>
      <c r="D362" s="107" t="s">
        <v>1635</v>
      </c>
      <c r="E362" s="124" t="s">
        <v>3</v>
      </c>
      <c r="F362" s="124" t="s">
        <v>535</v>
      </c>
      <c r="G362" s="318" t="s">
        <v>54</v>
      </c>
      <c r="H362" s="181">
        <v>15000</v>
      </c>
      <c r="I362" s="107" t="s">
        <v>325</v>
      </c>
      <c r="J362" s="120">
        <v>43641</v>
      </c>
      <c r="K362" s="39">
        <f t="shared" si="144"/>
        <v>43646</v>
      </c>
      <c r="L362" s="39">
        <f t="shared" si="145"/>
        <v>43676</v>
      </c>
      <c r="M362" s="39">
        <f t="shared" si="146"/>
        <v>43697</v>
      </c>
      <c r="N362" s="39">
        <f t="shared" si="147"/>
        <v>43704</v>
      </c>
      <c r="O362" s="39">
        <f t="shared" si="148"/>
        <v>43709</v>
      </c>
      <c r="P362" s="39">
        <f t="shared" si="149"/>
        <v>43716</v>
      </c>
      <c r="Q362" s="39">
        <f t="shared" si="149"/>
        <v>43723</v>
      </c>
      <c r="R362" s="39">
        <f t="shared" si="149"/>
        <v>43730</v>
      </c>
      <c r="S362" s="39">
        <f t="shared" si="150"/>
        <v>43737</v>
      </c>
      <c r="U362" s="122"/>
      <c r="V362" s="60"/>
      <c r="W362" s="60"/>
      <c r="X362" s="60"/>
      <c r="Y362" s="60"/>
      <c r="Z362" s="60"/>
      <c r="AA362" s="60"/>
      <c r="AB362" s="60"/>
      <c r="AC362" s="60"/>
      <c r="AD362" s="60"/>
      <c r="AE362" s="60"/>
      <c r="AF362" s="60"/>
    </row>
    <row r="363" spans="1:32" s="123" customFormat="1" ht="34.5" customHeight="1" x14ac:dyDescent="0.25">
      <c r="A363" s="122"/>
      <c r="B363" s="60"/>
      <c r="C363" s="151" t="s">
        <v>1636</v>
      </c>
      <c r="D363" s="107" t="s">
        <v>1637</v>
      </c>
      <c r="E363" s="124" t="s">
        <v>3</v>
      </c>
      <c r="F363" s="124" t="s">
        <v>535</v>
      </c>
      <c r="G363" s="318" t="s">
        <v>53</v>
      </c>
      <c r="H363" s="181">
        <v>90000</v>
      </c>
      <c r="I363" s="107" t="s">
        <v>325</v>
      </c>
      <c r="J363" s="120">
        <v>43507</v>
      </c>
      <c r="K363" s="39">
        <f t="shared" si="144"/>
        <v>43512</v>
      </c>
      <c r="L363" s="39">
        <f t="shared" si="145"/>
        <v>43542</v>
      </c>
      <c r="M363" s="39">
        <f t="shared" si="146"/>
        <v>43563</v>
      </c>
      <c r="N363" s="39">
        <f t="shared" si="147"/>
        <v>43570</v>
      </c>
      <c r="O363" s="39">
        <f t="shared" si="148"/>
        <v>43575</v>
      </c>
      <c r="P363" s="39">
        <f t="shared" si="149"/>
        <v>43582</v>
      </c>
      <c r="Q363" s="39">
        <f t="shared" si="149"/>
        <v>43589</v>
      </c>
      <c r="R363" s="39">
        <f t="shared" si="149"/>
        <v>43596</v>
      </c>
      <c r="S363" s="39">
        <f t="shared" si="150"/>
        <v>43603</v>
      </c>
      <c r="U363" s="122"/>
      <c r="V363" s="60"/>
      <c r="W363" s="60"/>
      <c r="X363" s="60"/>
      <c r="Y363" s="60"/>
      <c r="Z363" s="60"/>
      <c r="AA363" s="60"/>
      <c r="AB363" s="60"/>
      <c r="AC363" s="60"/>
      <c r="AD363" s="60"/>
      <c r="AE363" s="60"/>
      <c r="AF363" s="60"/>
    </row>
    <row r="364" spans="1:32" ht="36" customHeight="1" x14ac:dyDescent="0.25">
      <c r="A364" s="45"/>
      <c r="B364" s="2"/>
      <c r="C364" s="44" t="s">
        <v>1752</v>
      </c>
      <c r="D364" s="7" t="s">
        <v>1753</v>
      </c>
      <c r="E364" s="7" t="s">
        <v>3</v>
      </c>
      <c r="F364" s="30" t="s">
        <v>535</v>
      </c>
      <c r="G364" s="30" t="s">
        <v>54</v>
      </c>
      <c r="H364" s="174">
        <v>45600</v>
      </c>
      <c r="I364" s="40" t="s">
        <v>321</v>
      </c>
      <c r="J364" s="39">
        <v>43656</v>
      </c>
      <c r="K364" s="39">
        <f t="shared" si="144"/>
        <v>43661</v>
      </c>
      <c r="L364" s="39">
        <f t="shared" ref="L364:M369" si="151">K364+21</f>
        <v>43682</v>
      </c>
      <c r="M364" s="39">
        <f t="shared" si="151"/>
        <v>43703</v>
      </c>
      <c r="N364" s="39">
        <f t="shared" si="147"/>
        <v>43710</v>
      </c>
      <c r="O364" s="39">
        <f t="shared" si="148"/>
        <v>43715</v>
      </c>
      <c r="P364" s="39">
        <f t="shared" si="149"/>
        <v>43722</v>
      </c>
      <c r="Q364" s="39">
        <f t="shared" si="149"/>
        <v>43729</v>
      </c>
      <c r="R364" s="39">
        <f t="shared" si="149"/>
        <v>43736</v>
      </c>
      <c r="S364" s="39">
        <f t="shared" si="150"/>
        <v>43743</v>
      </c>
      <c r="U364" s="45"/>
    </row>
    <row r="365" spans="1:32" ht="28.5" x14ac:dyDescent="0.25">
      <c r="A365" s="45"/>
      <c r="B365" s="2"/>
      <c r="C365" s="3" t="s">
        <v>1754</v>
      </c>
      <c r="D365" s="7" t="s">
        <v>1755</v>
      </c>
      <c r="E365" s="7" t="s">
        <v>3</v>
      </c>
      <c r="F365" s="7" t="s">
        <v>535</v>
      </c>
      <c r="G365" s="7" t="s">
        <v>54</v>
      </c>
      <c r="H365" s="174">
        <v>30000</v>
      </c>
      <c r="I365" s="7" t="s">
        <v>321</v>
      </c>
      <c r="J365" s="39">
        <v>43660</v>
      </c>
      <c r="K365" s="39">
        <f t="shared" si="144"/>
        <v>43665</v>
      </c>
      <c r="L365" s="39">
        <f t="shared" si="151"/>
        <v>43686</v>
      </c>
      <c r="M365" s="39">
        <f t="shared" si="151"/>
        <v>43707</v>
      </c>
      <c r="N365" s="39">
        <f t="shared" si="147"/>
        <v>43714</v>
      </c>
      <c r="O365" s="39">
        <f t="shared" si="148"/>
        <v>43719</v>
      </c>
      <c r="P365" s="39">
        <f t="shared" si="149"/>
        <v>43726</v>
      </c>
      <c r="Q365" s="39">
        <f t="shared" si="149"/>
        <v>43733</v>
      </c>
      <c r="R365" s="39">
        <f t="shared" si="149"/>
        <v>43740</v>
      </c>
      <c r="S365" s="39">
        <f t="shared" si="150"/>
        <v>43747</v>
      </c>
      <c r="U365" s="45"/>
    </row>
    <row r="366" spans="1:32" ht="28.5" x14ac:dyDescent="0.25">
      <c r="A366" s="45"/>
      <c r="B366" s="2"/>
      <c r="C366" s="41" t="s">
        <v>1756</v>
      </c>
      <c r="D366" s="7" t="s">
        <v>1757</v>
      </c>
      <c r="E366" s="42" t="s">
        <v>3</v>
      </c>
      <c r="F366" s="42" t="s">
        <v>535</v>
      </c>
      <c r="G366" s="42" t="s">
        <v>54</v>
      </c>
      <c r="H366" s="174">
        <v>19200</v>
      </c>
      <c r="I366" s="40" t="s">
        <v>321</v>
      </c>
      <c r="J366" s="39">
        <v>43664</v>
      </c>
      <c r="K366" s="39">
        <f t="shared" si="144"/>
        <v>43669</v>
      </c>
      <c r="L366" s="39">
        <f t="shared" si="151"/>
        <v>43690</v>
      </c>
      <c r="M366" s="39">
        <f t="shared" si="151"/>
        <v>43711</v>
      </c>
      <c r="N366" s="39">
        <f t="shared" si="147"/>
        <v>43718</v>
      </c>
      <c r="O366" s="39">
        <f t="shared" si="148"/>
        <v>43723</v>
      </c>
      <c r="P366" s="39">
        <f t="shared" si="149"/>
        <v>43730</v>
      </c>
      <c r="Q366" s="39">
        <f t="shared" si="149"/>
        <v>43737</v>
      </c>
      <c r="R366" s="39">
        <f t="shared" si="149"/>
        <v>43744</v>
      </c>
      <c r="S366" s="39">
        <f t="shared" si="150"/>
        <v>43751</v>
      </c>
      <c r="U366" s="45"/>
    </row>
    <row r="367" spans="1:32" ht="38.25" customHeight="1" x14ac:dyDescent="0.25">
      <c r="A367" s="45"/>
      <c r="B367" s="2"/>
      <c r="C367" s="4" t="s">
        <v>3889</v>
      </c>
      <c r="D367" s="7" t="s">
        <v>1758</v>
      </c>
      <c r="E367" s="42" t="s">
        <v>3</v>
      </c>
      <c r="F367" s="42" t="s">
        <v>535</v>
      </c>
      <c r="G367" s="42" t="s">
        <v>54</v>
      </c>
      <c r="H367" s="174">
        <v>7488</v>
      </c>
      <c r="I367" s="9" t="s">
        <v>321</v>
      </c>
      <c r="J367" s="39">
        <v>43678</v>
      </c>
      <c r="K367" s="39">
        <f t="shared" si="144"/>
        <v>43683</v>
      </c>
      <c r="L367" s="39">
        <f t="shared" si="151"/>
        <v>43704</v>
      </c>
      <c r="M367" s="39">
        <f t="shared" si="151"/>
        <v>43725</v>
      </c>
      <c r="N367" s="39">
        <f t="shared" si="147"/>
        <v>43732</v>
      </c>
      <c r="O367" s="39">
        <f t="shared" si="148"/>
        <v>43737</v>
      </c>
      <c r="P367" s="39">
        <f t="shared" si="149"/>
        <v>43744</v>
      </c>
      <c r="Q367" s="39">
        <f t="shared" si="149"/>
        <v>43751</v>
      </c>
      <c r="R367" s="39">
        <f t="shared" si="149"/>
        <v>43758</v>
      </c>
      <c r="S367" s="39">
        <f t="shared" si="150"/>
        <v>43765</v>
      </c>
      <c r="U367" s="45"/>
    </row>
    <row r="368" spans="1:32" ht="33.75" customHeight="1" x14ac:dyDescent="0.25">
      <c r="A368" s="45"/>
      <c r="B368" s="2"/>
      <c r="C368" s="4" t="s">
        <v>1759</v>
      </c>
      <c r="D368" s="7" t="s">
        <v>1760</v>
      </c>
      <c r="E368" s="42" t="s">
        <v>3</v>
      </c>
      <c r="F368" s="42" t="s">
        <v>535</v>
      </c>
      <c r="G368" s="42" t="s">
        <v>54</v>
      </c>
      <c r="H368" s="174">
        <v>87298.9</v>
      </c>
      <c r="I368" s="9" t="s">
        <v>321</v>
      </c>
      <c r="J368" s="39">
        <v>43678</v>
      </c>
      <c r="K368" s="39">
        <f t="shared" si="144"/>
        <v>43683</v>
      </c>
      <c r="L368" s="39">
        <f t="shared" si="151"/>
        <v>43704</v>
      </c>
      <c r="M368" s="39">
        <f t="shared" si="151"/>
        <v>43725</v>
      </c>
      <c r="N368" s="39">
        <f t="shared" si="147"/>
        <v>43732</v>
      </c>
      <c r="O368" s="39">
        <f t="shared" si="148"/>
        <v>43737</v>
      </c>
      <c r="P368" s="39">
        <f t="shared" si="149"/>
        <v>43744</v>
      </c>
      <c r="Q368" s="39">
        <f t="shared" si="149"/>
        <v>43751</v>
      </c>
      <c r="R368" s="39">
        <f t="shared" si="149"/>
        <v>43758</v>
      </c>
      <c r="S368" s="39">
        <f t="shared" si="150"/>
        <v>43765</v>
      </c>
      <c r="U368" s="45"/>
    </row>
    <row r="369" spans="1:21" ht="36.75" customHeight="1" x14ac:dyDescent="0.25">
      <c r="A369" s="45"/>
      <c r="B369" s="2"/>
      <c r="C369" s="41" t="s">
        <v>3890</v>
      </c>
      <c r="D369" s="7" t="s">
        <v>1761</v>
      </c>
      <c r="E369" s="42" t="s">
        <v>3</v>
      </c>
      <c r="F369" s="42" t="s">
        <v>535</v>
      </c>
      <c r="G369" s="42" t="s">
        <v>54</v>
      </c>
      <c r="H369" s="174">
        <v>38080</v>
      </c>
      <c r="I369" s="9" t="s">
        <v>112</v>
      </c>
      <c r="J369" s="39">
        <v>43647</v>
      </c>
      <c r="K369" s="39">
        <f t="shared" si="144"/>
        <v>43652</v>
      </c>
      <c r="L369" s="39">
        <f t="shared" si="151"/>
        <v>43673</v>
      </c>
      <c r="M369" s="39">
        <f t="shared" si="151"/>
        <v>43694</v>
      </c>
      <c r="N369" s="39">
        <f t="shared" si="147"/>
        <v>43701</v>
      </c>
      <c r="O369" s="39">
        <f t="shared" si="148"/>
        <v>43706</v>
      </c>
      <c r="P369" s="39">
        <f t="shared" ref="P369:R369" si="152">O369+7</f>
        <v>43713</v>
      </c>
      <c r="Q369" s="39">
        <f t="shared" si="152"/>
        <v>43720</v>
      </c>
      <c r="R369" s="39">
        <f t="shared" si="152"/>
        <v>43727</v>
      </c>
      <c r="S369" s="39">
        <f t="shared" si="150"/>
        <v>43734</v>
      </c>
      <c r="U369" s="45"/>
    </row>
    <row r="370" spans="1:21" ht="27.75" customHeight="1" x14ac:dyDescent="0.2">
      <c r="A370" s="45"/>
      <c r="B370" s="2"/>
      <c r="C370" s="54" t="s">
        <v>2687</v>
      </c>
      <c r="D370" s="49" t="s">
        <v>2688</v>
      </c>
      <c r="E370" s="49" t="s">
        <v>3</v>
      </c>
      <c r="F370" s="49" t="s">
        <v>67</v>
      </c>
      <c r="G370" s="49" t="s">
        <v>53</v>
      </c>
      <c r="H370" s="176">
        <v>90000</v>
      </c>
      <c r="I370" s="49" t="s">
        <v>1251</v>
      </c>
      <c r="J370" s="102">
        <v>43607</v>
      </c>
      <c r="K370" s="102">
        <f t="shared" si="144"/>
        <v>43612</v>
      </c>
      <c r="L370" s="39">
        <f>K370+15</f>
        <v>43627</v>
      </c>
      <c r="M370" s="39">
        <f>L370+21</f>
        <v>43648</v>
      </c>
      <c r="N370" s="39">
        <f t="shared" si="147"/>
        <v>43655</v>
      </c>
      <c r="O370" s="39" t="s">
        <v>91</v>
      </c>
      <c r="P370" s="39" t="s">
        <v>91</v>
      </c>
      <c r="Q370" s="39" t="s">
        <v>91</v>
      </c>
      <c r="R370" s="39">
        <f>N370+7</f>
        <v>43662</v>
      </c>
      <c r="S370" s="39">
        <f t="shared" si="150"/>
        <v>43669</v>
      </c>
      <c r="T370" s="2"/>
      <c r="U370" s="45"/>
    </row>
    <row r="371" spans="1:21" ht="28.5" x14ac:dyDescent="0.2">
      <c r="A371" s="45"/>
      <c r="B371" s="2"/>
      <c r="C371" s="54" t="s">
        <v>3909</v>
      </c>
      <c r="D371" s="49" t="s">
        <v>2689</v>
      </c>
      <c r="E371" s="49" t="s">
        <v>3</v>
      </c>
      <c r="F371" s="49" t="s">
        <v>67</v>
      </c>
      <c r="G371" s="49" t="s">
        <v>53</v>
      </c>
      <c r="H371" s="176">
        <v>10000</v>
      </c>
      <c r="I371" s="49" t="s">
        <v>1251</v>
      </c>
      <c r="J371" s="102">
        <v>43508</v>
      </c>
      <c r="K371" s="102">
        <f t="shared" si="144"/>
        <v>43513</v>
      </c>
      <c r="L371" s="39">
        <f>K371+21</f>
        <v>43534</v>
      </c>
      <c r="M371" s="39">
        <f>L371+21</f>
        <v>43555</v>
      </c>
      <c r="N371" s="39">
        <f t="shared" si="147"/>
        <v>43562</v>
      </c>
      <c r="O371" s="39">
        <f>N371+5</f>
        <v>43567</v>
      </c>
      <c r="P371" s="39">
        <f>O371+7</f>
        <v>43574</v>
      </c>
      <c r="Q371" s="39">
        <f>P371+7</f>
        <v>43581</v>
      </c>
      <c r="R371" s="39">
        <f>Q371+7</f>
        <v>43588</v>
      </c>
      <c r="S371" s="39">
        <f t="shared" si="150"/>
        <v>43595</v>
      </c>
      <c r="T371" s="2"/>
      <c r="U371" s="45"/>
    </row>
    <row r="372" spans="1:21" ht="19.5" customHeight="1" x14ac:dyDescent="0.2">
      <c r="A372" s="45"/>
      <c r="B372" s="2"/>
      <c r="C372" s="54" t="s">
        <v>2690</v>
      </c>
      <c r="D372" s="49" t="s">
        <v>2691</v>
      </c>
      <c r="E372" s="49" t="s">
        <v>3</v>
      </c>
      <c r="F372" s="49" t="s">
        <v>67</v>
      </c>
      <c r="G372" s="49" t="s">
        <v>53</v>
      </c>
      <c r="H372" s="176">
        <v>90002</v>
      </c>
      <c r="I372" s="49" t="s">
        <v>1251</v>
      </c>
      <c r="J372" s="102">
        <v>43556</v>
      </c>
      <c r="K372" s="102">
        <f t="shared" si="144"/>
        <v>43561</v>
      </c>
      <c r="L372" s="39">
        <f t="shared" ref="L372:M373" si="153">K372+21</f>
        <v>43582</v>
      </c>
      <c r="M372" s="39">
        <f t="shared" si="153"/>
        <v>43603</v>
      </c>
      <c r="N372" s="39">
        <f t="shared" si="147"/>
        <v>43610</v>
      </c>
      <c r="O372" s="39">
        <f t="shared" ref="O372:O373" si="154">N372+5</f>
        <v>43615</v>
      </c>
      <c r="P372" s="39">
        <f t="shared" ref="P372:R373" si="155">O372+7</f>
        <v>43622</v>
      </c>
      <c r="Q372" s="39">
        <f t="shared" si="155"/>
        <v>43629</v>
      </c>
      <c r="R372" s="39">
        <f t="shared" si="155"/>
        <v>43636</v>
      </c>
      <c r="S372" s="39">
        <f t="shared" si="150"/>
        <v>43643</v>
      </c>
      <c r="T372" s="2"/>
      <c r="U372" s="45"/>
    </row>
    <row r="373" spans="1:21" ht="21" customHeight="1" x14ac:dyDescent="0.2">
      <c r="A373" s="45"/>
      <c r="B373" s="2"/>
      <c r="C373" s="54" t="s">
        <v>2692</v>
      </c>
      <c r="D373" s="49" t="s">
        <v>2693</v>
      </c>
      <c r="E373" s="49" t="s">
        <v>3</v>
      </c>
      <c r="F373" s="49" t="s">
        <v>67</v>
      </c>
      <c r="G373" s="49" t="s">
        <v>53</v>
      </c>
      <c r="H373" s="176">
        <v>90003</v>
      </c>
      <c r="I373" s="49" t="s">
        <v>1251</v>
      </c>
      <c r="J373" s="102">
        <v>43630</v>
      </c>
      <c r="K373" s="102">
        <f t="shared" si="144"/>
        <v>43635</v>
      </c>
      <c r="L373" s="39">
        <f t="shared" si="153"/>
        <v>43656</v>
      </c>
      <c r="M373" s="39">
        <f t="shared" si="153"/>
        <v>43677</v>
      </c>
      <c r="N373" s="39">
        <f t="shared" si="147"/>
        <v>43684</v>
      </c>
      <c r="O373" s="39">
        <f t="shared" si="154"/>
        <v>43689</v>
      </c>
      <c r="P373" s="39">
        <f t="shared" si="155"/>
        <v>43696</v>
      </c>
      <c r="Q373" s="39">
        <f t="shared" si="155"/>
        <v>43703</v>
      </c>
      <c r="R373" s="39">
        <f t="shared" si="155"/>
        <v>43710</v>
      </c>
      <c r="S373" s="39">
        <f t="shared" si="150"/>
        <v>43717</v>
      </c>
      <c r="T373" s="2"/>
      <c r="U373" s="45"/>
    </row>
    <row r="374" spans="1:21" ht="28.5" x14ac:dyDescent="0.2">
      <c r="A374" s="45"/>
      <c r="B374" s="2"/>
      <c r="C374" s="54" t="s">
        <v>2694</v>
      </c>
      <c r="D374" s="49" t="s">
        <v>2695</v>
      </c>
      <c r="E374" s="185" t="s">
        <v>3</v>
      </c>
      <c r="F374" s="185" t="s">
        <v>67</v>
      </c>
      <c r="G374" s="49" t="s">
        <v>53</v>
      </c>
      <c r="H374" s="176">
        <v>54000</v>
      </c>
      <c r="I374" s="49" t="s">
        <v>1251</v>
      </c>
      <c r="J374" s="102">
        <v>43536</v>
      </c>
      <c r="K374" s="102">
        <f>J374+5</f>
        <v>43541</v>
      </c>
      <c r="L374" s="39">
        <f>K374+30</f>
        <v>43571</v>
      </c>
      <c r="M374" s="39">
        <f>L374+21</f>
        <v>43592</v>
      </c>
      <c r="N374" s="39">
        <f t="shared" si="147"/>
        <v>43599</v>
      </c>
      <c r="O374" s="39">
        <f>N374+5</f>
        <v>43604</v>
      </c>
      <c r="P374" s="39">
        <f>O374+7</f>
        <v>43611</v>
      </c>
      <c r="Q374" s="39">
        <f>P374+7</f>
        <v>43618</v>
      </c>
      <c r="R374" s="39">
        <f>Q374+7</f>
        <v>43625</v>
      </c>
      <c r="S374" s="39">
        <f t="shared" si="150"/>
        <v>43632</v>
      </c>
      <c r="T374" s="2"/>
      <c r="U374" s="45"/>
    </row>
    <row r="375" spans="1:21" ht="15" x14ac:dyDescent="0.2">
      <c r="A375" s="45"/>
      <c r="B375" s="2"/>
      <c r="C375" s="54" t="s">
        <v>2696</v>
      </c>
      <c r="D375" s="49" t="s">
        <v>2697</v>
      </c>
      <c r="E375" s="185" t="s">
        <v>3</v>
      </c>
      <c r="F375" s="185" t="s">
        <v>67</v>
      </c>
      <c r="G375" s="49" t="s">
        <v>53</v>
      </c>
      <c r="H375" s="176">
        <v>13800</v>
      </c>
      <c r="I375" s="49" t="s">
        <v>1251</v>
      </c>
      <c r="J375" s="102">
        <v>43607</v>
      </c>
      <c r="K375" s="102">
        <f t="shared" ref="K375:K383" si="156">J375+5</f>
        <v>43612</v>
      </c>
      <c r="L375" s="39">
        <f>K375+15</f>
        <v>43627</v>
      </c>
      <c r="M375" s="39">
        <f>L375+21</f>
        <v>43648</v>
      </c>
      <c r="N375" s="39">
        <f t="shared" si="147"/>
        <v>43655</v>
      </c>
      <c r="O375" s="39" t="s">
        <v>91</v>
      </c>
      <c r="P375" s="39" t="s">
        <v>91</v>
      </c>
      <c r="Q375" s="39" t="s">
        <v>91</v>
      </c>
      <c r="R375" s="39">
        <f>N375+7</f>
        <v>43662</v>
      </c>
      <c r="S375" s="39">
        <f t="shared" si="150"/>
        <v>43669</v>
      </c>
      <c r="T375" s="2"/>
      <c r="U375" s="45"/>
    </row>
    <row r="376" spans="1:21" ht="27" customHeight="1" x14ac:dyDescent="0.2">
      <c r="A376" s="45"/>
      <c r="B376" s="2"/>
      <c r="C376" s="213" t="s">
        <v>2698</v>
      </c>
      <c r="D376" s="49" t="s">
        <v>2699</v>
      </c>
      <c r="E376" s="472" t="s">
        <v>3</v>
      </c>
      <c r="F376" s="472" t="s">
        <v>67</v>
      </c>
      <c r="G376" s="49" t="s">
        <v>53</v>
      </c>
      <c r="H376" s="176">
        <v>15000</v>
      </c>
      <c r="I376" s="49" t="s">
        <v>1251</v>
      </c>
      <c r="J376" s="473">
        <v>43508</v>
      </c>
      <c r="K376" s="473">
        <f t="shared" si="156"/>
        <v>43513</v>
      </c>
      <c r="L376" s="72">
        <f>K376+21</f>
        <v>43534</v>
      </c>
      <c r="M376" s="72">
        <f>L376+21</f>
        <v>43555</v>
      </c>
      <c r="N376" s="72">
        <f t="shared" si="147"/>
        <v>43562</v>
      </c>
      <c r="O376" s="72">
        <f>N376+5</f>
        <v>43567</v>
      </c>
      <c r="P376" s="72">
        <f>O376+7</f>
        <v>43574</v>
      </c>
      <c r="Q376" s="72">
        <f>P376+7</f>
        <v>43581</v>
      </c>
      <c r="R376" s="72">
        <f>Q376+7</f>
        <v>43588</v>
      </c>
      <c r="S376" s="72">
        <f t="shared" si="150"/>
        <v>43595</v>
      </c>
      <c r="U376" s="45"/>
    </row>
    <row r="377" spans="1:21" ht="21.6" customHeight="1" x14ac:dyDescent="0.2">
      <c r="A377" s="45"/>
      <c r="B377" s="2"/>
      <c r="C377" s="54" t="s">
        <v>2700</v>
      </c>
      <c r="D377" s="49" t="s">
        <v>2701</v>
      </c>
      <c r="E377" s="472" t="s">
        <v>3</v>
      </c>
      <c r="F377" s="472" t="s">
        <v>67</v>
      </c>
      <c r="G377" s="49" t="s">
        <v>53</v>
      </c>
      <c r="H377" s="174">
        <v>88800</v>
      </c>
      <c r="I377" s="49" t="s">
        <v>1251</v>
      </c>
      <c r="J377" s="474">
        <v>43647</v>
      </c>
      <c r="K377" s="102">
        <f t="shared" si="156"/>
        <v>43652</v>
      </c>
      <c r="L377" s="39">
        <f t="shared" ref="L377:M383" si="157">K377+21</f>
        <v>43673</v>
      </c>
      <c r="M377" s="39">
        <f t="shared" si="157"/>
        <v>43694</v>
      </c>
      <c r="N377" s="39">
        <f t="shared" si="147"/>
        <v>43701</v>
      </c>
      <c r="O377" s="39">
        <f t="shared" ref="O377:O383" si="158">N377+5</f>
        <v>43706</v>
      </c>
      <c r="P377" s="39">
        <f t="shared" ref="P377:R383" si="159">O377+7</f>
        <v>43713</v>
      </c>
      <c r="Q377" s="39">
        <f t="shared" si="159"/>
        <v>43720</v>
      </c>
      <c r="R377" s="39">
        <f t="shared" si="159"/>
        <v>43727</v>
      </c>
      <c r="S377" s="39">
        <f t="shared" si="150"/>
        <v>43734</v>
      </c>
      <c r="U377" s="45"/>
    </row>
    <row r="378" spans="1:21" ht="28.5" x14ac:dyDescent="0.2">
      <c r="A378" s="45"/>
      <c r="B378" s="2"/>
      <c r="C378" s="54" t="s">
        <v>3910</v>
      </c>
      <c r="D378" s="49" t="s">
        <v>3911</v>
      </c>
      <c r="E378" s="472" t="s">
        <v>3</v>
      </c>
      <c r="F378" s="472" t="s">
        <v>67</v>
      </c>
      <c r="G378" s="49" t="s">
        <v>53</v>
      </c>
      <c r="H378" s="176">
        <v>27000</v>
      </c>
      <c r="I378" s="49" t="s">
        <v>1251</v>
      </c>
      <c r="J378" s="474">
        <v>43661</v>
      </c>
      <c r="K378" s="102">
        <f t="shared" si="156"/>
        <v>43666</v>
      </c>
      <c r="L378" s="39">
        <f t="shared" si="157"/>
        <v>43687</v>
      </c>
      <c r="M378" s="39">
        <f t="shared" si="157"/>
        <v>43708</v>
      </c>
      <c r="N378" s="39">
        <f t="shared" si="147"/>
        <v>43715</v>
      </c>
      <c r="O378" s="39">
        <f t="shared" si="158"/>
        <v>43720</v>
      </c>
      <c r="P378" s="39">
        <f t="shared" si="159"/>
        <v>43727</v>
      </c>
      <c r="Q378" s="39">
        <f t="shared" si="159"/>
        <v>43734</v>
      </c>
      <c r="R378" s="39">
        <f t="shared" si="159"/>
        <v>43741</v>
      </c>
      <c r="S378" s="39">
        <f t="shared" si="150"/>
        <v>43748</v>
      </c>
      <c r="U378" s="45"/>
    </row>
    <row r="379" spans="1:21" ht="57" x14ac:dyDescent="0.2">
      <c r="A379" s="45"/>
      <c r="B379" s="2"/>
      <c r="C379" s="54" t="s">
        <v>3912</v>
      </c>
      <c r="D379" s="49" t="s">
        <v>3913</v>
      </c>
      <c r="E379" s="472" t="s">
        <v>3</v>
      </c>
      <c r="F379" s="472" t="s">
        <v>67</v>
      </c>
      <c r="G379" s="49" t="s">
        <v>53</v>
      </c>
      <c r="H379" s="176">
        <v>10000</v>
      </c>
      <c r="I379" s="49" t="s">
        <v>1251</v>
      </c>
      <c r="J379" s="474">
        <v>43646</v>
      </c>
      <c r="K379" s="102">
        <f t="shared" si="156"/>
        <v>43651</v>
      </c>
      <c r="L379" s="39">
        <f t="shared" si="157"/>
        <v>43672</v>
      </c>
      <c r="M379" s="39">
        <f t="shared" si="157"/>
        <v>43693</v>
      </c>
      <c r="N379" s="39">
        <f t="shared" si="147"/>
        <v>43700</v>
      </c>
      <c r="O379" s="39">
        <f t="shared" si="158"/>
        <v>43705</v>
      </c>
      <c r="P379" s="39">
        <f t="shared" si="159"/>
        <v>43712</v>
      </c>
      <c r="Q379" s="39">
        <f t="shared" si="159"/>
        <v>43719</v>
      </c>
      <c r="R379" s="39">
        <f t="shared" si="159"/>
        <v>43726</v>
      </c>
      <c r="S379" s="39">
        <f t="shared" si="150"/>
        <v>43733</v>
      </c>
      <c r="U379" s="45"/>
    </row>
    <row r="380" spans="1:21" ht="19.149999999999999" customHeight="1" x14ac:dyDescent="0.2">
      <c r="A380" s="45"/>
      <c r="B380" s="2"/>
      <c r="C380" s="475" t="s">
        <v>3914</v>
      </c>
      <c r="D380" s="49" t="s">
        <v>3915</v>
      </c>
      <c r="E380" s="472" t="s">
        <v>3</v>
      </c>
      <c r="F380" s="472" t="s">
        <v>67</v>
      </c>
      <c r="G380" s="49" t="s">
        <v>53</v>
      </c>
      <c r="H380" s="174">
        <v>45000</v>
      </c>
      <c r="I380" s="49" t="s">
        <v>1251</v>
      </c>
      <c r="J380" s="474">
        <v>43678</v>
      </c>
      <c r="K380" s="102">
        <f t="shared" si="156"/>
        <v>43683</v>
      </c>
      <c r="L380" s="39">
        <f t="shared" si="157"/>
        <v>43704</v>
      </c>
      <c r="M380" s="39">
        <f t="shared" si="157"/>
        <v>43725</v>
      </c>
      <c r="N380" s="39">
        <f t="shared" si="147"/>
        <v>43732</v>
      </c>
      <c r="O380" s="39">
        <f t="shared" si="158"/>
        <v>43737</v>
      </c>
      <c r="P380" s="39">
        <f t="shared" si="159"/>
        <v>43744</v>
      </c>
      <c r="Q380" s="39">
        <f t="shared" si="159"/>
        <v>43751</v>
      </c>
      <c r="R380" s="39">
        <f t="shared" si="159"/>
        <v>43758</v>
      </c>
      <c r="S380" s="39">
        <f t="shared" si="150"/>
        <v>43765</v>
      </c>
      <c r="U380" s="45"/>
    </row>
    <row r="381" spans="1:21" ht="19.149999999999999" customHeight="1" x14ac:dyDescent="0.2">
      <c r="A381" s="45"/>
      <c r="B381" s="2"/>
      <c r="C381" s="475" t="s">
        <v>3916</v>
      </c>
      <c r="D381" s="49" t="s">
        <v>3917</v>
      </c>
      <c r="E381" s="472" t="s">
        <v>3</v>
      </c>
      <c r="F381" s="472" t="s">
        <v>67</v>
      </c>
      <c r="G381" s="49" t="s">
        <v>53</v>
      </c>
      <c r="H381" s="174">
        <v>37500</v>
      </c>
      <c r="I381" s="49" t="s">
        <v>1251</v>
      </c>
      <c r="J381" s="474">
        <v>43662</v>
      </c>
      <c r="K381" s="102">
        <f t="shared" si="156"/>
        <v>43667</v>
      </c>
      <c r="L381" s="39">
        <f t="shared" si="157"/>
        <v>43688</v>
      </c>
      <c r="M381" s="39">
        <f t="shared" si="157"/>
        <v>43709</v>
      </c>
      <c r="N381" s="39">
        <f t="shared" si="147"/>
        <v>43716</v>
      </c>
      <c r="O381" s="39">
        <f t="shared" si="158"/>
        <v>43721</v>
      </c>
      <c r="P381" s="39">
        <f t="shared" si="159"/>
        <v>43728</v>
      </c>
      <c r="Q381" s="39">
        <f t="shared" si="159"/>
        <v>43735</v>
      </c>
      <c r="R381" s="39">
        <f t="shared" si="159"/>
        <v>43742</v>
      </c>
      <c r="S381" s="39">
        <f t="shared" si="150"/>
        <v>43749</v>
      </c>
      <c r="U381" s="45"/>
    </row>
    <row r="382" spans="1:21" ht="19.149999999999999" customHeight="1" x14ac:dyDescent="0.2">
      <c r="A382" s="45"/>
      <c r="B382" s="2"/>
      <c r="C382" s="475" t="s">
        <v>3918</v>
      </c>
      <c r="D382" s="49" t="s">
        <v>3919</v>
      </c>
      <c r="E382" s="472" t="s">
        <v>3</v>
      </c>
      <c r="F382" s="472" t="s">
        <v>67</v>
      </c>
      <c r="G382" s="49" t="s">
        <v>53</v>
      </c>
      <c r="H382" s="174">
        <v>20000</v>
      </c>
      <c r="I382" s="49" t="s">
        <v>1251</v>
      </c>
      <c r="J382" s="474">
        <v>43688</v>
      </c>
      <c r="K382" s="102">
        <f t="shared" si="156"/>
        <v>43693</v>
      </c>
      <c r="L382" s="39">
        <f t="shared" si="157"/>
        <v>43714</v>
      </c>
      <c r="M382" s="39">
        <f t="shared" si="157"/>
        <v>43735</v>
      </c>
      <c r="N382" s="39">
        <f t="shared" si="147"/>
        <v>43742</v>
      </c>
      <c r="O382" s="39">
        <f t="shared" si="158"/>
        <v>43747</v>
      </c>
      <c r="P382" s="39">
        <f t="shared" si="159"/>
        <v>43754</v>
      </c>
      <c r="Q382" s="39">
        <f t="shared" si="159"/>
        <v>43761</v>
      </c>
      <c r="R382" s="39">
        <f t="shared" si="159"/>
        <v>43768</v>
      </c>
      <c r="S382" s="39">
        <f t="shared" si="150"/>
        <v>43775</v>
      </c>
      <c r="U382" s="45"/>
    </row>
    <row r="383" spans="1:21" ht="19.149999999999999" customHeight="1" x14ac:dyDescent="0.2">
      <c r="A383" s="45"/>
      <c r="B383" s="2"/>
      <c r="C383" s="475" t="s">
        <v>3920</v>
      </c>
      <c r="D383" s="49" t="s">
        <v>3921</v>
      </c>
      <c r="E383" s="472" t="s">
        <v>3</v>
      </c>
      <c r="F383" s="472" t="s">
        <v>67</v>
      </c>
      <c r="G383" s="49" t="s">
        <v>53</v>
      </c>
      <c r="H383" s="174">
        <v>20000</v>
      </c>
      <c r="I383" s="49" t="s">
        <v>1251</v>
      </c>
      <c r="J383" s="474">
        <v>43647</v>
      </c>
      <c r="K383" s="102">
        <f t="shared" si="156"/>
        <v>43652</v>
      </c>
      <c r="L383" s="39">
        <f t="shared" si="157"/>
        <v>43673</v>
      </c>
      <c r="M383" s="39">
        <f t="shared" si="157"/>
        <v>43694</v>
      </c>
      <c r="N383" s="39">
        <f t="shared" si="147"/>
        <v>43701</v>
      </c>
      <c r="O383" s="39">
        <f t="shared" si="158"/>
        <v>43706</v>
      </c>
      <c r="P383" s="39">
        <f t="shared" si="159"/>
        <v>43713</v>
      </c>
      <c r="Q383" s="39">
        <f t="shared" si="159"/>
        <v>43720</v>
      </c>
      <c r="R383" s="39">
        <f t="shared" si="159"/>
        <v>43727</v>
      </c>
      <c r="S383" s="39">
        <f t="shared" si="150"/>
        <v>43734</v>
      </c>
      <c r="U383" s="45"/>
    </row>
    <row r="384" spans="1:21" s="2" customFormat="1" ht="54" customHeight="1" x14ac:dyDescent="0.25">
      <c r="A384" s="45"/>
      <c r="C384" s="144" t="s">
        <v>2680</v>
      </c>
      <c r="D384" s="206"/>
      <c r="E384" s="206"/>
      <c r="F384" s="206"/>
      <c r="G384" s="206"/>
      <c r="H384" s="183">
        <f>SUM(H5:H383)</f>
        <v>17950570.102940001</v>
      </c>
      <c r="I384" s="73"/>
      <c r="J384" s="61"/>
      <c r="K384" s="61"/>
      <c r="L384" s="61"/>
      <c r="M384" s="61"/>
      <c r="N384" s="61"/>
      <c r="O384" s="61"/>
      <c r="P384" s="61"/>
      <c r="Q384" s="61"/>
      <c r="R384" s="61"/>
      <c r="S384" s="61"/>
      <c r="U384" s="45"/>
    </row>
    <row r="385" spans="1:21" ht="56.25" customHeight="1" x14ac:dyDescent="0.25">
      <c r="A385" s="45"/>
      <c r="B385" s="45"/>
      <c r="C385" s="45"/>
      <c r="D385" s="46"/>
      <c r="E385" s="46"/>
      <c r="F385" s="46"/>
      <c r="G385" s="46"/>
      <c r="H385" s="171"/>
      <c r="I385" s="46"/>
      <c r="J385" s="46"/>
      <c r="K385" s="46"/>
      <c r="L385" s="46"/>
      <c r="M385" s="46"/>
      <c r="N385" s="46"/>
      <c r="O385" s="46"/>
      <c r="P385" s="46"/>
      <c r="Q385" s="46"/>
      <c r="R385" s="46"/>
      <c r="S385" s="46"/>
      <c r="T385" s="45"/>
      <c r="U385" s="45"/>
    </row>
  </sheetData>
  <mergeCells count="1">
    <mergeCell ref="C4:R4"/>
  </mergeCells>
  <dataValidations count="2">
    <dataValidation type="textLength" allowBlank="1" showInputMessage="1" showErrorMessage="1" errorTitle="Character Length" error="Value can not exceed 250 characters" sqref="C81:C82 C93:C94 C308 C360 C31:C53 C5:C25 C303:C304 C66 C85:C90 C119 C163 C165:C166 C169:C171 C176 C235 C265 C297 C313:C328 C310 C367 C334:C335 C363:C365 C343:C354">
      <formula1>0</formula1>
      <formula2>250</formula2>
    </dataValidation>
    <dataValidation allowBlank="1" showErrorMessage="1" sqref="D5:D30"/>
  </dataValidations>
  <pageMargins left="0.7" right="0.7" top="0.75" bottom="0.75" header="0.3" footer="0.3"/>
  <pageSetup scale="25" orientation="portrait" r:id="rId1"/>
  <colBreaks count="1" manualBreakCount="1">
    <brk id="20" max="3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CY1124"/>
  <sheetViews>
    <sheetView tabSelected="1" zoomScale="87" zoomScaleNormal="87" workbookViewId="0">
      <selection activeCell="D172" sqref="D172"/>
    </sheetView>
  </sheetViews>
  <sheetFormatPr defaultColWidth="9.25" defaultRowHeight="14.25" x14ac:dyDescent="0.2"/>
  <cols>
    <col min="1" max="1" width="2.75" style="1" customWidth="1"/>
    <col min="2" max="2" width="3.75" style="2" customWidth="1"/>
    <col min="3" max="3" width="63.875" style="1" customWidth="1"/>
    <col min="4" max="4" width="24.875" style="5" customWidth="1"/>
    <col min="5" max="5" width="13.25" style="192" customWidth="1"/>
    <col min="6" max="7" width="14.5" style="5" customWidth="1"/>
    <col min="8" max="8" width="26.625" style="172" customWidth="1"/>
    <col min="9" max="9" width="15.625" style="5" customWidth="1"/>
    <col min="10" max="19" width="14.75" style="5" customWidth="1"/>
    <col min="20" max="20" width="7.5" style="1" customWidth="1"/>
    <col min="21" max="21" width="3" style="1" customWidth="1"/>
    <col min="22" max="16384" width="9.25" style="1"/>
  </cols>
  <sheetData>
    <row r="1" spans="1:21" x14ac:dyDescent="0.2">
      <c r="A1" s="45"/>
      <c r="B1" s="47"/>
      <c r="C1" s="45"/>
      <c r="D1" s="46"/>
      <c r="E1" s="191"/>
      <c r="F1" s="46"/>
      <c r="G1" s="46"/>
      <c r="H1" s="171"/>
      <c r="I1" s="46"/>
      <c r="J1" s="46"/>
      <c r="K1" s="46"/>
      <c r="L1" s="46"/>
      <c r="M1" s="46"/>
      <c r="N1" s="46"/>
      <c r="O1" s="46"/>
      <c r="P1" s="46"/>
      <c r="Q1" s="46"/>
      <c r="R1" s="46"/>
      <c r="S1" s="46"/>
      <c r="T1" s="45"/>
      <c r="U1" s="45"/>
    </row>
    <row r="2" spans="1:21" x14ac:dyDescent="0.2">
      <c r="A2" s="45"/>
      <c r="U2" s="45"/>
    </row>
    <row r="3" spans="1:21" s="63" customFormat="1" ht="38.25" x14ac:dyDescent="0.2">
      <c r="A3" s="62"/>
      <c r="B3" s="162"/>
      <c r="C3" s="145" t="s">
        <v>319</v>
      </c>
      <c r="D3" s="66" t="s">
        <v>153</v>
      </c>
      <c r="E3" s="193" t="s">
        <v>81</v>
      </c>
      <c r="F3" s="67" t="s">
        <v>80</v>
      </c>
      <c r="G3" s="67" t="s">
        <v>59</v>
      </c>
      <c r="H3" s="184" t="s">
        <v>154</v>
      </c>
      <c r="I3" s="66" t="s">
        <v>155</v>
      </c>
      <c r="J3" s="67" t="s">
        <v>66</v>
      </c>
      <c r="K3" s="67" t="s">
        <v>60</v>
      </c>
      <c r="L3" s="67" t="s">
        <v>61</v>
      </c>
      <c r="M3" s="67" t="s">
        <v>62</v>
      </c>
      <c r="N3" s="67" t="s">
        <v>63</v>
      </c>
      <c r="O3" s="67" t="s">
        <v>69</v>
      </c>
      <c r="P3" s="67" t="s">
        <v>68</v>
      </c>
      <c r="Q3" s="67" t="s">
        <v>63</v>
      </c>
      <c r="R3" s="67" t="s">
        <v>64</v>
      </c>
      <c r="S3" s="67" t="s">
        <v>65</v>
      </c>
      <c r="U3" s="62"/>
    </row>
    <row r="4" spans="1:21" ht="15" x14ac:dyDescent="0.25">
      <c r="A4" s="45"/>
      <c r="C4" s="146" t="s">
        <v>82</v>
      </c>
      <c r="D4" s="554"/>
      <c r="E4" s="555"/>
      <c r="F4" s="555"/>
      <c r="G4" s="555"/>
      <c r="H4" s="555"/>
      <c r="I4" s="555"/>
      <c r="J4" s="555"/>
      <c r="K4" s="555"/>
      <c r="L4" s="555"/>
      <c r="M4" s="555"/>
      <c r="N4" s="555"/>
      <c r="O4" s="555"/>
      <c r="P4" s="555"/>
      <c r="Q4" s="555"/>
      <c r="R4" s="555"/>
      <c r="S4" s="556"/>
      <c r="U4" s="45"/>
    </row>
    <row r="5" spans="1:21" ht="28.5" x14ac:dyDescent="0.25">
      <c r="A5" s="45"/>
      <c r="C5" s="44" t="s">
        <v>3181</v>
      </c>
      <c r="D5" s="7" t="s">
        <v>156</v>
      </c>
      <c r="E5" s="30" t="s">
        <v>6</v>
      </c>
      <c r="F5" s="30" t="s">
        <v>85</v>
      </c>
      <c r="G5" s="30" t="s">
        <v>54</v>
      </c>
      <c r="H5" s="174">
        <v>2000</v>
      </c>
      <c r="I5" s="40" t="s">
        <v>90</v>
      </c>
      <c r="J5" s="39">
        <v>43556</v>
      </c>
      <c r="K5" s="39">
        <f t="shared" ref="K5:K51" si="0">J5+5</f>
        <v>43561</v>
      </c>
      <c r="L5" s="39">
        <f>K5+7</f>
        <v>43568</v>
      </c>
      <c r="M5" s="39">
        <f>L5+21</f>
        <v>43589</v>
      </c>
      <c r="N5" s="39">
        <f t="shared" ref="N5:N51" si="1">M5+7</f>
        <v>43596</v>
      </c>
      <c r="O5" s="39" t="s">
        <v>91</v>
      </c>
      <c r="P5" s="39" t="s">
        <v>91</v>
      </c>
      <c r="Q5" s="39" t="s">
        <v>91</v>
      </c>
      <c r="R5" s="39">
        <f t="shared" ref="R5:R51" si="2">N5+7</f>
        <v>43603</v>
      </c>
      <c r="S5" s="39">
        <f t="shared" ref="S5:S51" si="3">R5+7</f>
        <v>43610</v>
      </c>
      <c r="U5" s="45"/>
    </row>
    <row r="6" spans="1:21" ht="28.5" x14ac:dyDescent="0.25">
      <c r="A6" s="45"/>
      <c r="C6" s="44" t="s">
        <v>3182</v>
      </c>
      <c r="D6" s="7" t="s">
        <v>157</v>
      </c>
      <c r="E6" s="30" t="s">
        <v>6</v>
      </c>
      <c r="F6" s="30" t="s">
        <v>85</v>
      </c>
      <c r="G6" s="30" t="s">
        <v>55</v>
      </c>
      <c r="H6" s="174">
        <v>4000</v>
      </c>
      <c r="I6" s="40" t="s">
        <v>90</v>
      </c>
      <c r="J6" s="39">
        <v>43647</v>
      </c>
      <c r="K6" s="39">
        <f t="shared" si="0"/>
        <v>43652</v>
      </c>
      <c r="L6" s="39">
        <f t="shared" ref="L6:L51" si="4">K6+7</f>
        <v>43659</v>
      </c>
      <c r="M6" s="39">
        <f t="shared" ref="M6:M51" si="5">L6+21</f>
        <v>43680</v>
      </c>
      <c r="N6" s="39">
        <f t="shared" si="1"/>
        <v>43687</v>
      </c>
      <c r="O6" s="39" t="s">
        <v>91</v>
      </c>
      <c r="P6" s="39" t="s">
        <v>91</v>
      </c>
      <c r="Q6" s="39" t="s">
        <v>91</v>
      </c>
      <c r="R6" s="39">
        <f t="shared" si="2"/>
        <v>43694</v>
      </c>
      <c r="S6" s="39">
        <f t="shared" si="3"/>
        <v>43701</v>
      </c>
      <c r="U6" s="45"/>
    </row>
    <row r="7" spans="1:21" ht="45" customHeight="1" x14ac:dyDescent="0.25">
      <c r="A7" s="45"/>
      <c r="C7" s="44" t="s">
        <v>3183</v>
      </c>
      <c r="D7" s="7" t="s">
        <v>158</v>
      </c>
      <c r="E7" s="30" t="s">
        <v>6</v>
      </c>
      <c r="F7" s="30" t="s">
        <v>85</v>
      </c>
      <c r="G7" s="30" t="s">
        <v>54</v>
      </c>
      <c r="H7" s="174">
        <v>10000</v>
      </c>
      <c r="I7" s="40" t="s">
        <v>90</v>
      </c>
      <c r="J7" s="39">
        <v>43773</v>
      </c>
      <c r="K7" s="39">
        <f t="shared" si="0"/>
        <v>43778</v>
      </c>
      <c r="L7" s="39">
        <f t="shared" si="4"/>
        <v>43785</v>
      </c>
      <c r="M7" s="39">
        <f t="shared" si="5"/>
        <v>43806</v>
      </c>
      <c r="N7" s="39">
        <f t="shared" si="1"/>
        <v>43813</v>
      </c>
      <c r="O7" s="39" t="s">
        <v>91</v>
      </c>
      <c r="P7" s="39" t="s">
        <v>91</v>
      </c>
      <c r="Q7" s="39" t="s">
        <v>91</v>
      </c>
      <c r="R7" s="39">
        <f t="shared" si="2"/>
        <v>43820</v>
      </c>
      <c r="S7" s="39">
        <f t="shared" si="3"/>
        <v>43827</v>
      </c>
      <c r="U7" s="45"/>
    </row>
    <row r="8" spans="1:21" ht="57" x14ac:dyDescent="0.25">
      <c r="A8" s="45"/>
      <c r="C8" s="44" t="s">
        <v>159</v>
      </c>
      <c r="D8" s="7" t="s">
        <v>160</v>
      </c>
      <c r="E8" s="30" t="s">
        <v>6</v>
      </c>
      <c r="F8" s="30" t="s">
        <v>89</v>
      </c>
      <c r="G8" s="30" t="s">
        <v>55</v>
      </c>
      <c r="H8" s="174">
        <v>7500</v>
      </c>
      <c r="I8" s="40" t="s">
        <v>90</v>
      </c>
      <c r="J8" s="39">
        <v>43773</v>
      </c>
      <c r="K8" s="39">
        <f t="shared" si="0"/>
        <v>43778</v>
      </c>
      <c r="L8" s="39">
        <f t="shared" si="4"/>
        <v>43785</v>
      </c>
      <c r="M8" s="39">
        <f t="shared" si="5"/>
        <v>43806</v>
      </c>
      <c r="N8" s="39">
        <f t="shared" si="1"/>
        <v>43813</v>
      </c>
      <c r="O8" s="39" t="s">
        <v>91</v>
      </c>
      <c r="P8" s="39" t="s">
        <v>91</v>
      </c>
      <c r="Q8" s="39" t="s">
        <v>91</v>
      </c>
      <c r="R8" s="39">
        <f t="shared" si="2"/>
        <v>43820</v>
      </c>
      <c r="S8" s="39">
        <f t="shared" si="3"/>
        <v>43827</v>
      </c>
      <c r="U8" s="45"/>
    </row>
    <row r="9" spans="1:21" ht="42.75" x14ac:dyDescent="0.25">
      <c r="A9" s="45"/>
      <c r="C9" s="44" t="s">
        <v>3184</v>
      </c>
      <c r="D9" s="7" t="s">
        <v>161</v>
      </c>
      <c r="E9" s="30" t="s">
        <v>6</v>
      </c>
      <c r="F9" s="30" t="s">
        <v>85</v>
      </c>
      <c r="G9" s="30" t="s">
        <v>54</v>
      </c>
      <c r="H9" s="174">
        <v>4500</v>
      </c>
      <c r="I9" s="40" t="s">
        <v>90</v>
      </c>
      <c r="J9" s="39">
        <v>43773</v>
      </c>
      <c r="K9" s="39">
        <f t="shared" si="0"/>
        <v>43778</v>
      </c>
      <c r="L9" s="39">
        <f t="shared" si="4"/>
        <v>43785</v>
      </c>
      <c r="M9" s="39">
        <f t="shared" si="5"/>
        <v>43806</v>
      </c>
      <c r="N9" s="39">
        <f t="shared" si="1"/>
        <v>43813</v>
      </c>
      <c r="O9" s="39" t="s">
        <v>91</v>
      </c>
      <c r="P9" s="39" t="s">
        <v>91</v>
      </c>
      <c r="Q9" s="39" t="s">
        <v>91</v>
      </c>
      <c r="R9" s="39">
        <f t="shared" si="2"/>
        <v>43820</v>
      </c>
      <c r="S9" s="39">
        <f t="shared" si="3"/>
        <v>43827</v>
      </c>
      <c r="U9" s="45"/>
    </row>
    <row r="10" spans="1:21" ht="34.5" customHeight="1" x14ac:dyDescent="0.25">
      <c r="A10" s="45"/>
      <c r="C10" s="44" t="s">
        <v>162</v>
      </c>
      <c r="D10" s="7" t="s">
        <v>163</v>
      </c>
      <c r="E10" s="30" t="s">
        <v>6</v>
      </c>
      <c r="F10" s="30" t="s">
        <v>85</v>
      </c>
      <c r="G10" s="30" t="s">
        <v>54</v>
      </c>
      <c r="H10" s="174">
        <v>1650</v>
      </c>
      <c r="I10" s="40" t="s">
        <v>90</v>
      </c>
      <c r="J10" s="39">
        <v>43501</v>
      </c>
      <c r="K10" s="39">
        <f t="shared" si="0"/>
        <v>43506</v>
      </c>
      <c r="L10" s="39">
        <f t="shared" si="4"/>
        <v>43513</v>
      </c>
      <c r="M10" s="39">
        <f t="shared" si="5"/>
        <v>43534</v>
      </c>
      <c r="N10" s="39">
        <f t="shared" si="1"/>
        <v>43541</v>
      </c>
      <c r="O10" s="39" t="s">
        <v>91</v>
      </c>
      <c r="P10" s="39" t="s">
        <v>91</v>
      </c>
      <c r="Q10" s="39" t="s">
        <v>91</v>
      </c>
      <c r="R10" s="39">
        <f t="shared" si="2"/>
        <v>43548</v>
      </c>
      <c r="S10" s="39">
        <f t="shared" si="3"/>
        <v>43555</v>
      </c>
      <c r="U10" s="45"/>
    </row>
    <row r="11" spans="1:21" ht="38.25" customHeight="1" x14ac:dyDescent="0.25">
      <c r="A11" s="45"/>
      <c r="C11" s="44" t="s">
        <v>3185</v>
      </c>
      <c r="D11" s="7" t="s">
        <v>164</v>
      </c>
      <c r="E11" s="30" t="s">
        <v>6</v>
      </c>
      <c r="F11" s="30" t="s">
        <v>85</v>
      </c>
      <c r="G11" s="30" t="s">
        <v>54</v>
      </c>
      <c r="H11" s="174">
        <v>90000</v>
      </c>
      <c r="I11" s="40" t="s">
        <v>90</v>
      </c>
      <c r="J11" s="39">
        <v>43501</v>
      </c>
      <c r="K11" s="39">
        <f t="shared" si="0"/>
        <v>43506</v>
      </c>
      <c r="L11" s="39">
        <f t="shared" si="4"/>
        <v>43513</v>
      </c>
      <c r="M11" s="39">
        <f t="shared" si="5"/>
        <v>43534</v>
      </c>
      <c r="N11" s="39">
        <f t="shared" si="1"/>
        <v>43541</v>
      </c>
      <c r="O11" s="39" t="s">
        <v>91</v>
      </c>
      <c r="P11" s="39" t="s">
        <v>91</v>
      </c>
      <c r="Q11" s="39" t="s">
        <v>91</v>
      </c>
      <c r="R11" s="39">
        <f t="shared" si="2"/>
        <v>43548</v>
      </c>
      <c r="S11" s="39">
        <f t="shared" si="3"/>
        <v>43555</v>
      </c>
      <c r="U11" s="45"/>
    </row>
    <row r="12" spans="1:21" ht="28.5" x14ac:dyDescent="0.25">
      <c r="A12" s="45"/>
      <c r="C12" s="44" t="s">
        <v>3186</v>
      </c>
      <c r="D12" s="7" t="s">
        <v>165</v>
      </c>
      <c r="E12" s="30" t="s">
        <v>6</v>
      </c>
      <c r="F12" s="30" t="s">
        <v>85</v>
      </c>
      <c r="G12" s="30" t="s">
        <v>54</v>
      </c>
      <c r="H12" s="174">
        <v>7500</v>
      </c>
      <c r="I12" s="40" t="s">
        <v>90</v>
      </c>
      <c r="J12" s="39">
        <v>43501</v>
      </c>
      <c r="K12" s="39">
        <f t="shared" si="0"/>
        <v>43506</v>
      </c>
      <c r="L12" s="39">
        <f t="shared" si="4"/>
        <v>43513</v>
      </c>
      <c r="M12" s="39">
        <f t="shared" si="5"/>
        <v>43534</v>
      </c>
      <c r="N12" s="39">
        <f t="shared" si="1"/>
        <v>43541</v>
      </c>
      <c r="O12" s="39" t="s">
        <v>91</v>
      </c>
      <c r="P12" s="39" t="s">
        <v>91</v>
      </c>
      <c r="Q12" s="39" t="s">
        <v>91</v>
      </c>
      <c r="R12" s="39">
        <f t="shared" si="2"/>
        <v>43548</v>
      </c>
      <c r="S12" s="39">
        <f t="shared" si="3"/>
        <v>43555</v>
      </c>
      <c r="U12" s="45"/>
    </row>
    <row r="13" spans="1:21" ht="28.5" x14ac:dyDescent="0.25">
      <c r="A13" s="45"/>
      <c r="C13" s="44" t="s">
        <v>3187</v>
      </c>
      <c r="D13" s="7" t="s">
        <v>166</v>
      </c>
      <c r="E13" s="30" t="s">
        <v>6</v>
      </c>
      <c r="F13" s="30" t="s">
        <v>85</v>
      </c>
      <c r="G13" s="30" t="s">
        <v>54</v>
      </c>
      <c r="H13" s="174">
        <v>750</v>
      </c>
      <c r="I13" s="40" t="s">
        <v>90</v>
      </c>
      <c r="J13" s="39">
        <v>43501</v>
      </c>
      <c r="K13" s="39">
        <f t="shared" si="0"/>
        <v>43506</v>
      </c>
      <c r="L13" s="39">
        <f t="shared" si="4"/>
        <v>43513</v>
      </c>
      <c r="M13" s="39">
        <f t="shared" si="5"/>
        <v>43534</v>
      </c>
      <c r="N13" s="39">
        <f t="shared" si="1"/>
        <v>43541</v>
      </c>
      <c r="O13" s="39" t="s">
        <v>91</v>
      </c>
      <c r="P13" s="39" t="s">
        <v>91</v>
      </c>
      <c r="Q13" s="39" t="s">
        <v>91</v>
      </c>
      <c r="R13" s="39">
        <f t="shared" si="2"/>
        <v>43548</v>
      </c>
      <c r="S13" s="39">
        <f t="shared" si="3"/>
        <v>43555</v>
      </c>
      <c r="U13" s="45"/>
    </row>
    <row r="14" spans="1:21" ht="28.5" x14ac:dyDescent="0.25">
      <c r="A14" s="45"/>
      <c r="C14" s="44" t="s">
        <v>167</v>
      </c>
      <c r="D14" s="7" t="s">
        <v>168</v>
      </c>
      <c r="E14" s="30" t="s">
        <v>6</v>
      </c>
      <c r="F14" s="30" t="s">
        <v>85</v>
      </c>
      <c r="G14" s="30" t="s">
        <v>54</v>
      </c>
      <c r="H14" s="174">
        <v>10000</v>
      </c>
      <c r="I14" s="40" t="s">
        <v>90</v>
      </c>
      <c r="J14" s="39">
        <v>43501</v>
      </c>
      <c r="K14" s="39">
        <f t="shared" si="0"/>
        <v>43506</v>
      </c>
      <c r="L14" s="39">
        <f t="shared" si="4"/>
        <v>43513</v>
      </c>
      <c r="M14" s="39">
        <f t="shared" si="5"/>
        <v>43534</v>
      </c>
      <c r="N14" s="39">
        <f t="shared" si="1"/>
        <v>43541</v>
      </c>
      <c r="O14" s="39" t="s">
        <v>91</v>
      </c>
      <c r="P14" s="39" t="s">
        <v>91</v>
      </c>
      <c r="Q14" s="39" t="s">
        <v>91</v>
      </c>
      <c r="R14" s="39">
        <f t="shared" si="2"/>
        <v>43548</v>
      </c>
      <c r="S14" s="39">
        <f t="shared" si="3"/>
        <v>43555</v>
      </c>
      <c r="U14" s="45"/>
    </row>
    <row r="15" spans="1:21" ht="28.5" x14ac:dyDescent="0.25">
      <c r="A15" s="45"/>
      <c r="C15" s="44" t="s">
        <v>169</v>
      </c>
      <c r="D15" s="7" t="s">
        <v>170</v>
      </c>
      <c r="E15" s="30" t="s">
        <v>6</v>
      </c>
      <c r="F15" s="30" t="s">
        <v>85</v>
      </c>
      <c r="G15" s="30" t="s">
        <v>54</v>
      </c>
      <c r="H15" s="174">
        <v>1500</v>
      </c>
      <c r="I15" s="40" t="s">
        <v>90</v>
      </c>
      <c r="J15" s="39">
        <v>43501</v>
      </c>
      <c r="K15" s="39">
        <f t="shared" si="0"/>
        <v>43506</v>
      </c>
      <c r="L15" s="39">
        <f t="shared" si="4"/>
        <v>43513</v>
      </c>
      <c r="M15" s="39">
        <f t="shared" si="5"/>
        <v>43534</v>
      </c>
      <c r="N15" s="39">
        <f t="shared" si="1"/>
        <v>43541</v>
      </c>
      <c r="O15" s="39" t="s">
        <v>91</v>
      </c>
      <c r="P15" s="39" t="s">
        <v>91</v>
      </c>
      <c r="Q15" s="39" t="s">
        <v>91</v>
      </c>
      <c r="R15" s="39">
        <f t="shared" si="2"/>
        <v>43548</v>
      </c>
      <c r="S15" s="39">
        <f t="shared" si="3"/>
        <v>43555</v>
      </c>
      <c r="U15" s="45"/>
    </row>
    <row r="16" spans="1:21" ht="28.5" x14ac:dyDescent="0.25">
      <c r="A16" s="45"/>
      <c r="C16" s="44" t="s">
        <v>171</v>
      </c>
      <c r="D16" s="7" t="s">
        <v>172</v>
      </c>
      <c r="E16" s="30" t="s">
        <v>6</v>
      </c>
      <c r="F16" s="30" t="s">
        <v>89</v>
      </c>
      <c r="G16" s="30" t="s">
        <v>55</v>
      </c>
      <c r="H16" s="174">
        <v>9000</v>
      </c>
      <c r="I16" s="40" t="s">
        <v>90</v>
      </c>
      <c r="J16" s="39">
        <v>43501</v>
      </c>
      <c r="K16" s="39">
        <f t="shared" si="0"/>
        <v>43506</v>
      </c>
      <c r="L16" s="39">
        <f t="shared" si="4"/>
        <v>43513</v>
      </c>
      <c r="M16" s="39">
        <f t="shared" si="5"/>
        <v>43534</v>
      </c>
      <c r="N16" s="39">
        <f t="shared" si="1"/>
        <v>43541</v>
      </c>
      <c r="O16" s="39" t="s">
        <v>91</v>
      </c>
      <c r="P16" s="39" t="s">
        <v>91</v>
      </c>
      <c r="Q16" s="39" t="s">
        <v>91</v>
      </c>
      <c r="R16" s="39">
        <f t="shared" si="2"/>
        <v>43548</v>
      </c>
      <c r="S16" s="39">
        <f t="shared" si="3"/>
        <v>43555</v>
      </c>
      <c r="U16" s="45"/>
    </row>
    <row r="17" spans="1:21" ht="28.5" x14ac:dyDescent="0.25">
      <c r="A17" s="45"/>
      <c r="C17" s="44" t="s">
        <v>173</v>
      </c>
      <c r="D17" s="7" t="s">
        <v>174</v>
      </c>
      <c r="E17" s="30" t="s">
        <v>6</v>
      </c>
      <c r="F17" s="30" t="s">
        <v>85</v>
      </c>
      <c r="G17" s="30" t="s">
        <v>54</v>
      </c>
      <c r="H17" s="174">
        <v>12500</v>
      </c>
      <c r="I17" s="40" t="s">
        <v>112</v>
      </c>
      <c r="J17" s="39">
        <v>43598</v>
      </c>
      <c r="K17" s="39">
        <f t="shared" si="0"/>
        <v>43603</v>
      </c>
      <c r="L17" s="39">
        <f t="shared" si="4"/>
        <v>43610</v>
      </c>
      <c r="M17" s="39">
        <f t="shared" si="5"/>
        <v>43631</v>
      </c>
      <c r="N17" s="39">
        <f t="shared" si="1"/>
        <v>43638</v>
      </c>
      <c r="O17" s="39" t="s">
        <v>91</v>
      </c>
      <c r="P17" s="39" t="s">
        <v>91</v>
      </c>
      <c r="Q17" s="39" t="s">
        <v>91</v>
      </c>
      <c r="R17" s="39">
        <f t="shared" si="2"/>
        <v>43645</v>
      </c>
      <c r="S17" s="39">
        <f t="shared" si="3"/>
        <v>43652</v>
      </c>
      <c r="U17" s="45"/>
    </row>
    <row r="18" spans="1:21" ht="42.75" x14ac:dyDescent="0.25">
      <c r="A18" s="45"/>
      <c r="C18" s="44" t="s">
        <v>175</v>
      </c>
      <c r="D18" s="7" t="s">
        <v>176</v>
      </c>
      <c r="E18" s="30" t="s">
        <v>6</v>
      </c>
      <c r="F18" s="30" t="s">
        <v>85</v>
      </c>
      <c r="G18" s="30" t="s">
        <v>54</v>
      </c>
      <c r="H18" s="174">
        <v>7500</v>
      </c>
      <c r="I18" s="40" t="s">
        <v>112</v>
      </c>
      <c r="J18" s="39">
        <v>43598</v>
      </c>
      <c r="K18" s="39">
        <f t="shared" si="0"/>
        <v>43603</v>
      </c>
      <c r="L18" s="39">
        <f t="shared" si="4"/>
        <v>43610</v>
      </c>
      <c r="M18" s="39">
        <f t="shared" si="5"/>
        <v>43631</v>
      </c>
      <c r="N18" s="39">
        <f t="shared" si="1"/>
        <v>43638</v>
      </c>
      <c r="O18" s="39" t="s">
        <v>91</v>
      </c>
      <c r="P18" s="39" t="s">
        <v>91</v>
      </c>
      <c r="Q18" s="39" t="s">
        <v>91</v>
      </c>
      <c r="R18" s="39">
        <f t="shared" si="2"/>
        <v>43645</v>
      </c>
      <c r="S18" s="39">
        <f t="shared" si="3"/>
        <v>43652</v>
      </c>
      <c r="U18" s="45"/>
    </row>
    <row r="19" spans="1:21" ht="42.75" x14ac:dyDescent="0.25">
      <c r="A19" s="45"/>
      <c r="C19" s="44" t="s">
        <v>177</v>
      </c>
      <c r="D19" s="7" t="s">
        <v>178</v>
      </c>
      <c r="E19" s="30" t="s">
        <v>6</v>
      </c>
      <c r="F19" s="30" t="s">
        <v>85</v>
      </c>
      <c r="G19" s="30" t="s">
        <v>54</v>
      </c>
      <c r="H19" s="174">
        <v>40000</v>
      </c>
      <c r="I19" s="40" t="s">
        <v>112</v>
      </c>
      <c r="J19" s="39">
        <v>43598</v>
      </c>
      <c r="K19" s="39">
        <f t="shared" si="0"/>
        <v>43603</v>
      </c>
      <c r="L19" s="39">
        <f t="shared" si="4"/>
        <v>43610</v>
      </c>
      <c r="M19" s="39">
        <f t="shared" si="5"/>
        <v>43631</v>
      </c>
      <c r="N19" s="39">
        <f t="shared" si="1"/>
        <v>43638</v>
      </c>
      <c r="O19" s="39" t="s">
        <v>91</v>
      </c>
      <c r="P19" s="39" t="s">
        <v>91</v>
      </c>
      <c r="Q19" s="39" t="s">
        <v>91</v>
      </c>
      <c r="R19" s="39">
        <f t="shared" si="2"/>
        <v>43645</v>
      </c>
      <c r="S19" s="39">
        <f t="shared" si="3"/>
        <v>43652</v>
      </c>
      <c r="U19" s="45"/>
    </row>
    <row r="20" spans="1:21" ht="28.5" x14ac:dyDescent="0.25">
      <c r="A20" s="45"/>
      <c r="C20" s="44" t="s">
        <v>179</v>
      </c>
      <c r="D20" s="7" t="s">
        <v>180</v>
      </c>
      <c r="E20" s="30" t="s">
        <v>6</v>
      </c>
      <c r="F20" s="30" t="s">
        <v>85</v>
      </c>
      <c r="G20" s="30" t="s">
        <v>55</v>
      </c>
      <c r="H20" s="174">
        <v>21.8</v>
      </c>
      <c r="I20" s="40" t="s">
        <v>112</v>
      </c>
      <c r="J20" s="39">
        <v>43598</v>
      </c>
      <c r="K20" s="39">
        <f t="shared" si="0"/>
        <v>43603</v>
      </c>
      <c r="L20" s="39">
        <f t="shared" si="4"/>
        <v>43610</v>
      </c>
      <c r="M20" s="39">
        <f t="shared" si="5"/>
        <v>43631</v>
      </c>
      <c r="N20" s="39">
        <f t="shared" si="1"/>
        <v>43638</v>
      </c>
      <c r="O20" s="39" t="s">
        <v>91</v>
      </c>
      <c r="P20" s="39" t="s">
        <v>91</v>
      </c>
      <c r="Q20" s="39" t="s">
        <v>91</v>
      </c>
      <c r="R20" s="39">
        <f t="shared" si="2"/>
        <v>43645</v>
      </c>
      <c r="S20" s="39">
        <f t="shared" si="3"/>
        <v>43652</v>
      </c>
      <c r="U20" s="45"/>
    </row>
    <row r="21" spans="1:21" ht="45.75" customHeight="1" x14ac:dyDescent="0.25">
      <c r="A21" s="45"/>
      <c r="C21" s="44" t="s">
        <v>181</v>
      </c>
      <c r="D21" s="7" t="s">
        <v>182</v>
      </c>
      <c r="E21" s="30" t="s">
        <v>6</v>
      </c>
      <c r="F21" s="30" t="s">
        <v>85</v>
      </c>
      <c r="G21" s="30" t="s">
        <v>54</v>
      </c>
      <c r="H21" s="174">
        <v>12500</v>
      </c>
      <c r="I21" s="40" t="s">
        <v>112</v>
      </c>
      <c r="J21" s="39">
        <v>43556</v>
      </c>
      <c r="K21" s="39">
        <f t="shared" si="0"/>
        <v>43561</v>
      </c>
      <c r="L21" s="39">
        <f t="shared" si="4"/>
        <v>43568</v>
      </c>
      <c r="M21" s="39">
        <f t="shared" si="5"/>
        <v>43589</v>
      </c>
      <c r="N21" s="39">
        <f t="shared" si="1"/>
        <v>43596</v>
      </c>
      <c r="O21" s="39" t="s">
        <v>91</v>
      </c>
      <c r="P21" s="39" t="s">
        <v>91</v>
      </c>
      <c r="Q21" s="39" t="s">
        <v>91</v>
      </c>
      <c r="R21" s="39">
        <f t="shared" si="2"/>
        <v>43603</v>
      </c>
      <c r="S21" s="39">
        <f t="shared" si="3"/>
        <v>43610</v>
      </c>
      <c r="U21" s="45"/>
    </row>
    <row r="22" spans="1:21" ht="50.25" customHeight="1" x14ac:dyDescent="0.25">
      <c r="A22" s="45"/>
      <c r="C22" s="44" t="s">
        <v>3188</v>
      </c>
      <c r="D22" s="7" t="s">
        <v>183</v>
      </c>
      <c r="E22" s="30" t="s">
        <v>6</v>
      </c>
      <c r="F22" s="30" t="s">
        <v>85</v>
      </c>
      <c r="G22" s="30" t="s">
        <v>54</v>
      </c>
      <c r="H22" s="174">
        <v>7500</v>
      </c>
      <c r="I22" s="40" t="s">
        <v>112</v>
      </c>
      <c r="J22" s="39">
        <v>43556</v>
      </c>
      <c r="K22" s="39">
        <f t="shared" si="0"/>
        <v>43561</v>
      </c>
      <c r="L22" s="39">
        <f t="shared" si="4"/>
        <v>43568</v>
      </c>
      <c r="M22" s="39">
        <f t="shared" si="5"/>
        <v>43589</v>
      </c>
      <c r="N22" s="39">
        <f t="shared" si="1"/>
        <v>43596</v>
      </c>
      <c r="O22" s="39" t="s">
        <v>91</v>
      </c>
      <c r="P22" s="39" t="s">
        <v>91</v>
      </c>
      <c r="Q22" s="39" t="s">
        <v>91</v>
      </c>
      <c r="R22" s="39">
        <f t="shared" si="2"/>
        <v>43603</v>
      </c>
      <c r="S22" s="39">
        <f t="shared" si="3"/>
        <v>43610</v>
      </c>
      <c r="U22" s="45"/>
    </row>
    <row r="23" spans="1:21" ht="28.5" x14ac:dyDescent="0.25">
      <c r="A23" s="45"/>
      <c r="C23" s="44" t="s">
        <v>3189</v>
      </c>
      <c r="D23" s="7" t="s">
        <v>184</v>
      </c>
      <c r="E23" s="30" t="s">
        <v>6</v>
      </c>
      <c r="F23" s="30" t="s">
        <v>85</v>
      </c>
      <c r="G23" s="30" t="s">
        <v>54</v>
      </c>
      <c r="H23" s="174">
        <v>40000</v>
      </c>
      <c r="I23" s="40" t="s">
        <v>112</v>
      </c>
      <c r="J23" s="39">
        <v>43556</v>
      </c>
      <c r="K23" s="39">
        <f t="shared" si="0"/>
        <v>43561</v>
      </c>
      <c r="L23" s="39">
        <f t="shared" si="4"/>
        <v>43568</v>
      </c>
      <c r="M23" s="39">
        <f t="shared" si="5"/>
        <v>43589</v>
      </c>
      <c r="N23" s="39">
        <f t="shared" si="1"/>
        <v>43596</v>
      </c>
      <c r="O23" s="39" t="s">
        <v>91</v>
      </c>
      <c r="P23" s="39" t="s">
        <v>91</v>
      </c>
      <c r="Q23" s="39" t="s">
        <v>91</v>
      </c>
      <c r="R23" s="39">
        <f t="shared" si="2"/>
        <v>43603</v>
      </c>
      <c r="S23" s="39">
        <f t="shared" si="3"/>
        <v>43610</v>
      </c>
      <c r="U23" s="45"/>
    </row>
    <row r="24" spans="1:21" ht="42.75" x14ac:dyDescent="0.25">
      <c r="A24" s="45"/>
      <c r="C24" s="44" t="s">
        <v>185</v>
      </c>
      <c r="D24" s="7" t="s">
        <v>186</v>
      </c>
      <c r="E24" s="30" t="s">
        <v>6</v>
      </c>
      <c r="F24" s="30" t="s">
        <v>85</v>
      </c>
      <c r="G24" s="30" t="s">
        <v>54</v>
      </c>
      <c r="H24" s="174">
        <v>25000</v>
      </c>
      <c r="I24" s="40" t="s">
        <v>112</v>
      </c>
      <c r="J24" s="39">
        <v>43633</v>
      </c>
      <c r="K24" s="39">
        <f t="shared" si="0"/>
        <v>43638</v>
      </c>
      <c r="L24" s="39">
        <f t="shared" si="4"/>
        <v>43645</v>
      </c>
      <c r="M24" s="39">
        <f t="shared" si="5"/>
        <v>43666</v>
      </c>
      <c r="N24" s="39">
        <f t="shared" si="1"/>
        <v>43673</v>
      </c>
      <c r="O24" s="39" t="s">
        <v>91</v>
      </c>
      <c r="P24" s="39" t="s">
        <v>91</v>
      </c>
      <c r="Q24" s="39" t="s">
        <v>91</v>
      </c>
      <c r="R24" s="39">
        <f t="shared" si="2"/>
        <v>43680</v>
      </c>
      <c r="S24" s="39">
        <f t="shared" si="3"/>
        <v>43687</v>
      </c>
      <c r="U24" s="45"/>
    </row>
    <row r="25" spans="1:21" ht="42.75" x14ac:dyDescent="0.25">
      <c r="A25" s="45"/>
      <c r="C25" s="44" t="s">
        <v>187</v>
      </c>
      <c r="D25" s="7" t="s">
        <v>188</v>
      </c>
      <c r="E25" s="30" t="s">
        <v>6</v>
      </c>
      <c r="F25" s="30" t="s">
        <v>85</v>
      </c>
      <c r="G25" s="30" t="s">
        <v>54</v>
      </c>
      <c r="H25" s="174">
        <v>69875</v>
      </c>
      <c r="I25" s="40" t="s">
        <v>112</v>
      </c>
      <c r="J25" s="39">
        <v>43633</v>
      </c>
      <c r="K25" s="39">
        <f t="shared" si="0"/>
        <v>43638</v>
      </c>
      <c r="L25" s="39">
        <f t="shared" si="4"/>
        <v>43645</v>
      </c>
      <c r="M25" s="39">
        <f t="shared" si="5"/>
        <v>43666</v>
      </c>
      <c r="N25" s="39">
        <f t="shared" si="1"/>
        <v>43673</v>
      </c>
      <c r="O25" s="39" t="s">
        <v>91</v>
      </c>
      <c r="P25" s="39" t="s">
        <v>91</v>
      </c>
      <c r="Q25" s="39" t="s">
        <v>91</v>
      </c>
      <c r="R25" s="39">
        <f t="shared" si="2"/>
        <v>43680</v>
      </c>
      <c r="S25" s="39">
        <f t="shared" si="3"/>
        <v>43687</v>
      </c>
      <c r="U25" s="45"/>
    </row>
    <row r="26" spans="1:21" ht="42.75" x14ac:dyDescent="0.25">
      <c r="A26" s="45"/>
      <c r="C26" s="44" t="s">
        <v>189</v>
      </c>
      <c r="D26" s="7" t="s">
        <v>190</v>
      </c>
      <c r="E26" s="30" t="s">
        <v>6</v>
      </c>
      <c r="F26" s="30" t="s">
        <v>85</v>
      </c>
      <c r="G26" s="30" t="s">
        <v>54</v>
      </c>
      <c r="H26" s="174">
        <v>6250</v>
      </c>
      <c r="I26" s="40" t="s">
        <v>112</v>
      </c>
      <c r="J26" s="39">
        <v>43633</v>
      </c>
      <c r="K26" s="39">
        <f t="shared" si="0"/>
        <v>43638</v>
      </c>
      <c r="L26" s="39">
        <f t="shared" si="4"/>
        <v>43645</v>
      </c>
      <c r="M26" s="39">
        <f t="shared" si="5"/>
        <v>43666</v>
      </c>
      <c r="N26" s="39">
        <f t="shared" si="1"/>
        <v>43673</v>
      </c>
      <c r="O26" s="39" t="s">
        <v>91</v>
      </c>
      <c r="P26" s="39" t="s">
        <v>91</v>
      </c>
      <c r="Q26" s="39" t="s">
        <v>91</v>
      </c>
      <c r="R26" s="39">
        <f t="shared" si="2"/>
        <v>43680</v>
      </c>
      <c r="S26" s="39">
        <f t="shared" si="3"/>
        <v>43687</v>
      </c>
      <c r="U26" s="45"/>
    </row>
    <row r="27" spans="1:21" ht="42.75" x14ac:dyDescent="0.25">
      <c r="A27" s="45"/>
      <c r="C27" s="44" t="s">
        <v>191</v>
      </c>
      <c r="D27" s="7" t="s">
        <v>192</v>
      </c>
      <c r="E27" s="30" t="s">
        <v>6</v>
      </c>
      <c r="F27" s="30" t="s">
        <v>85</v>
      </c>
      <c r="G27" s="30" t="s">
        <v>54</v>
      </c>
      <c r="H27" s="174">
        <v>12000</v>
      </c>
      <c r="I27" s="40" t="s">
        <v>112</v>
      </c>
      <c r="J27" s="39">
        <v>43668</v>
      </c>
      <c r="K27" s="39">
        <f t="shared" si="0"/>
        <v>43673</v>
      </c>
      <c r="L27" s="39">
        <f t="shared" si="4"/>
        <v>43680</v>
      </c>
      <c r="M27" s="39">
        <f t="shared" si="5"/>
        <v>43701</v>
      </c>
      <c r="N27" s="39">
        <f t="shared" si="1"/>
        <v>43708</v>
      </c>
      <c r="O27" s="39" t="s">
        <v>91</v>
      </c>
      <c r="P27" s="39" t="s">
        <v>91</v>
      </c>
      <c r="Q27" s="39" t="s">
        <v>91</v>
      </c>
      <c r="R27" s="39">
        <f t="shared" si="2"/>
        <v>43715</v>
      </c>
      <c r="S27" s="39">
        <f t="shared" si="3"/>
        <v>43722</v>
      </c>
      <c r="U27" s="45"/>
    </row>
    <row r="28" spans="1:21" ht="42.75" x14ac:dyDescent="0.25">
      <c r="A28" s="45"/>
      <c r="C28" s="44" t="s">
        <v>3190</v>
      </c>
      <c r="D28" s="7" t="s">
        <v>193</v>
      </c>
      <c r="E28" s="30" t="s">
        <v>6</v>
      </c>
      <c r="F28" s="30" t="s">
        <v>85</v>
      </c>
      <c r="G28" s="30" t="s">
        <v>54</v>
      </c>
      <c r="H28" s="174">
        <v>64000</v>
      </c>
      <c r="I28" s="40" t="s">
        <v>112</v>
      </c>
      <c r="J28" s="39">
        <v>43668</v>
      </c>
      <c r="K28" s="39">
        <f t="shared" si="0"/>
        <v>43673</v>
      </c>
      <c r="L28" s="39">
        <f t="shared" si="4"/>
        <v>43680</v>
      </c>
      <c r="M28" s="39">
        <f t="shared" si="5"/>
        <v>43701</v>
      </c>
      <c r="N28" s="39">
        <f t="shared" si="1"/>
        <v>43708</v>
      </c>
      <c r="O28" s="39" t="s">
        <v>91</v>
      </c>
      <c r="P28" s="39" t="s">
        <v>91</v>
      </c>
      <c r="Q28" s="39" t="s">
        <v>91</v>
      </c>
      <c r="R28" s="39">
        <f t="shared" si="2"/>
        <v>43715</v>
      </c>
      <c r="S28" s="39">
        <f t="shared" si="3"/>
        <v>43722</v>
      </c>
      <c r="U28" s="45"/>
    </row>
    <row r="29" spans="1:21" ht="42.75" x14ac:dyDescent="0.25">
      <c r="A29" s="45"/>
      <c r="C29" s="44" t="s">
        <v>194</v>
      </c>
      <c r="D29" s="7" t="s">
        <v>195</v>
      </c>
      <c r="E29" s="30" t="s">
        <v>6</v>
      </c>
      <c r="F29" s="30" t="s">
        <v>85</v>
      </c>
      <c r="G29" s="30" t="s">
        <v>54</v>
      </c>
      <c r="H29" s="174">
        <v>12500</v>
      </c>
      <c r="I29" s="40" t="s">
        <v>112</v>
      </c>
      <c r="J29" s="39">
        <v>43689</v>
      </c>
      <c r="K29" s="39">
        <f t="shared" si="0"/>
        <v>43694</v>
      </c>
      <c r="L29" s="39">
        <f t="shared" si="4"/>
        <v>43701</v>
      </c>
      <c r="M29" s="39">
        <f t="shared" si="5"/>
        <v>43722</v>
      </c>
      <c r="N29" s="39">
        <f t="shared" si="1"/>
        <v>43729</v>
      </c>
      <c r="O29" s="39" t="s">
        <v>91</v>
      </c>
      <c r="P29" s="39" t="s">
        <v>91</v>
      </c>
      <c r="Q29" s="39" t="s">
        <v>91</v>
      </c>
      <c r="R29" s="39">
        <f t="shared" si="2"/>
        <v>43736</v>
      </c>
      <c r="S29" s="39">
        <f t="shared" si="3"/>
        <v>43743</v>
      </c>
      <c r="U29" s="45"/>
    </row>
    <row r="30" spans="1:21" ht="42.75" x14ac:dyDescent="0.25">
      <c r="A30" s="45"/>
      <c r="C30" s="44" t="s">
        <v>3191</v>
      </c>
      <c r="D30" s="7" t="s">
        <v>196</v>
      </c>
      <c r="E30" s="30" t="s">
        <v>6</v>
      </c>
      <c r="F30" s="30" t="s">
        <v>85</v>
      </c>
      <c r="G30" s="30" t="s">
        <v>54</v>
      </c>
      <c r="H30" s="174">
        <v>7500</v>
      </c>
      <c r="I30" s="40" t="s">
        <v>112</v>
      </c>
      <c r="J30" s="39">
        <v>43689</v>
      </c>
      <c r="K30" s="39">
        <f t="shared" si="0"/>
        <v>43694</v>
      </c>
      <c r="L30" s="39">
        <f t="shared" si="4"/>
        <v>43701</v>
      </c>
      <c r="M30" s="39">
        <f t="shared" si="5"/>
        <v>43722</v>
      </c>
      <c r="N30" s="39">
        <f t="shared" si="1"/>
        <v>43729</v>
      </c>
      <c r="O30" s="39" t="s">
        <v>91</v>
      </c>
      <c r="P30" s="39" t="s">
        <v>91</v>
      </c>
      <c r="Q30" s="39" t="s">
        <v>91</v>
      </c>
      <c r="R30" s="39">
        <f t="shared" si="2"/>
        <v>43736</v>
      </c>
      <c r="S30" s="39">
        <f t="shared" si="3"/>
        <v>43743</v>
      </c>
      <c r="U30" s="45"/>
    </row>
    <row r="31" spans="1:21" ht="42.75" x14ac:dyDescent="0.25">
      <c r="A31" s="45"/>
      <c r="C31" s="44" t="s">
        <v>3192</v>
      </c>
      <c r="D31" s="7" t="s">
        <v>197</v>
      </c>
      <c r="E31" s="30" t="s">
        <v>6</v>
      </c>
      <c r="F31" s="30" t="s">
        <v>85</v>
      </c>
      <c r="G31" s="30" t="s">
        <v>54</v>
      </c>
      <c r="H31" s="174">
        <v>5000</v>
      </c>
      <c r="I31" s="40" t="s">
        <v>112</v>
      </c>
      <c r="J31" s="39">
        <v>43689</v>
      </c>
      <c r="K31" s="39">
        <f t="shared" si="0"/>
        <v>43694</v>
      </c>
      <c r="L31" s="39">
        <f t="shared" si="4"/>
        <v>43701</v>
      </c>
      <c r="M31" s="39">
        <f t="shared" si="5"/>
        <v>43722</v>
      </c>
      <c r="N31" s="39">
        <f t="shared" si="1"/>
        <v>43729</v>
      </c>
      <c r="O31" s="39" t="s">
        <v>91</v>
      </c>
      <c r="P31" s="39" t="s">
        <v>91</v>
      </c>
      <c r="Q31" s="39" t="s">
        <v>91</v>
      </c>
      <c r="R31" s="39">
        <f t="shared" si="2"/>
        <v>43736</v>
      </c>
      <c r="S31" s="39">
        <f t="shared" si="3"/>
        <v>43743</v>
      </c>
      <c r="U31" s="45"/>
    </row>
    <row r="32" spans="1:21" ht="42.75" x14ac:dyDescent="0.25">
      <c r="A32" s="45"/>
      <c r="C32" s="44" t="s">
        <v>198</v>
      </c>
      <c r="D32" s="7" t="s">
        <v>199</v>
      </c>
      <c r="E32" s="30" t="s">
        <v>6</v>
      </c>
      <c r="F32" s="30" t="s">
        <v>85</v>
      </c>
      <c r="G32" s="30" t="s">
        <v>54</v>
      </c>
      <c r="H32" s="174">
        <v>12500</v>
      </c>
      <c r="I32" s="40" t="s">
        <v>112</v>
      </c>
      <c r="J32" s="39">
        <v>43724</v>
      </c>
      <c r="K32" s="39">
        <f t="shared" si="0"/>
        <v>43729</v>
      </c>
      <c r="L32" s="39">
        <f t="shared" si="4"/>
        <v>43736</v>
      </c>
      <c r="M32" s="39">
        <f t="shared" si="5"/>
        <v>43757</v>
      </c>
      <c r="N32" s="39">
        <f t="shared" si="1"/>
        <v>43764</v>
      </c>
      <c r="O32" s="39" t="s">
        <v>91</v>
      </c>
      <c r="P32" s="39" t="s">
        <v>91</v>
      </c>
      <c r="Q32" s="39" t="s">
        <v>91</v>
      </c>
      <c r="R32" s="39">
        <f t="shared" si="2"/>
        <v>43771</v>
      </c>
      <c r="S32" s="39">
        <f t="shared" si="3"/>
        <v>43778</v>
      </c>
      <c r="U32" s="45"/>
    </row>
    <row r="33" spans="1:21" ht="42.75" x14ac:dyDescent="0.25">
      <c r="A33" s="45"/>
      <c r="C33" s="44" t="s">
        <v>3193</v>
      </c>
      <c r="D33" s="7" t="s">
        <v>200</v>
      </c>
      <c r="E33" s="30" t="s">
        <v>6</v>
      </c>
      <c r="F33" s="30" t="s">
        <v>85</v>
      </c>
      <c r="G33" s="30" t="s">
        <v>54</v>
      </c>
      <c r="H33" s="174">
        <v>7500</v>
      </c>
      <c r="I33" s="40" t="s">
        <v>112</v>
      </c>
      <c r="J33" s="39">
        <v>43724</v>
      </c>
      <c r="K33" s="39">
        <f t="shared" si="0"/>
        <v>43729</v>
      </c>
      <c r="L33" s="39">
        <f t="shared" si="4"/>
        <v>43736</v>
      </c>
      <c r="M33" s="39">
        <f t="shared" si="5"/>
        <v>43757</v>
      </c>
      <c r="N33" s="39">
        <f t="shared" si="1"/>
        <v>43764</v>
      </c>
      <c r="O33" s="39" t="s">
        <v>91</v>
      </c>
      <c r="P33" s="39" t="s">
        <v>91</v>
      </c>
      <c r="Q33" s="39" t="s">
        <v>91</v>
      </c>
      <c r="R33" s="39">
        <f t="shared" si="2"/>
        <v>43771</v>
      </c>
      <c r="S33" s="39">
        <f t="shared" si="3"/>
        <v>43778</v>
      </c>
      <c r="U33" s="45"/>
    </row>
    <row r="34" spans="1:21" ht="42.75" x14ac:dyDescent="0.25">
      <c r="A34" s="45"/>
      <c r="C34" s="44" t="s">
        <v>3194</v>
      </c>
      <c r="D34" s="7" t="s">
        <v>201</v>
      </c>
      <c r="E34" s="30" t="s">
        <v>6</v>
      </c>
      <c r="F34" s="30" t="s">
        <v>85</v>
      </c>
      <c r="G34" s="30" t="s">
        <v>54</v>
      </c>
      <c r="H34" s="174">
        <v>40000</v>
      </c>
      <c r="I34" s="40" t="s">
        <v>112</v>
      </c>
      <c r="J34" s="39">
        <v>43724</v>
      </c>
      <c r="K34" s="39">
        <f t="shared" si="0"/>
        <v>43729</v>
      </c>
      <c r="L34" s="39">
        <f t="shared" si="4"/>
        <v>43736</v>
      </c>
      <c r="M34" s="39">
        <f t="shared" si="5"/>
        <v>43757</v>
      </c>
      <c r="N34" s="39">
        <f t="shared" si="1"/>
        <v>43764</v>
      </c>
      <c r="O34" s="39" t="s">
        <v>91</v>
      </c>
      <c r="P34" s="39" t="s">
        <v>91</v>
      </c>
      <c r="Q34" s="39" t="s">
        <v>91</v>
      </c>
      <c r="R34" s="39">
        <f t="shared" si="2"/>
        <v>43771</v>
      </c>
      <c r="S34" s="39">
        <f t="shared" si="3"/>
        <v>43778</v>
      </c>
      <c r="U34" s="45"/>
    </row>
    <row r="35" spans="1:21" ht="42.75" x14ac:dyDescent="0.25">
      <c r="A35" s="45"/>
      <c r="C35" s="44" t="s">
        <v>202</v>
      </c>
      <c r="D35" s="7" t="s">
        <v>203</v>
      </c>
      <c r="E35" s="30" t="s">
        <v>6</v>
      </c>
      <c r="F35" s="30" t="s">
        <v>85</v>
      </c>
      <c r="G35" s="30" t="s">
        <v>54</v>
      </c>
      <c r="H35" s="174">
        <v>18750</v>
      </c>
      <c r="I35" s="40" t="s">
        <v>112</v>
      </c>
      <c r="J35" s="39">
        <v>43528</v>
      </c>
      <c r="K35" s="39">
        <f t="shared" si="0"/>
        <v>43533</v>
      </c>
      <c r="L35" s="39">
        <f t="shared" si="4"/>
        <v>43540</v>
      </c>
      <c r="M35" s="39">
        <f t="shared" si="5"/>
        <v>43561</v>
      </c>
      <c r="N35" s="39">
        <f t="shared" si="1"/>
        <v>43568</v>
      </c>
      <c r="O35" s="39" t="s">
        <v>91</v>
      </c>
      <c r="P35" s="39" t="s">
        <v>91</v>
      </c>
      <c r="Q35" s="39" t="s">
        <v>91</v>
      </c>
      <c r="R35" s="39">
        <f t="shared" si="2"/>
        <v>43575</v>
      </c>
      <c r="S35" s="39">
        <f t="shared" si="3"/>
        <v>43582</v>
      </c>
      <c r="U35" s="45"/>
    </row>
    <row r="36" spans="1:21" ht="42.75" x14ac:dyDescent="0.25">
      <c r="A36" s="45"/>
      <c r="C36" s="44" t="s">
        <v>3195</v>
      </c>
      <c r="D36" s="7" t="s">
        <v>204</v>
      </c>
      <c r="E36" s="30" t="s">
        <v>6</v>
      </c>
      <c r="F36" s="30" t="s">
        <v>85</v>
      </c>
      <c r="G36" s="30" t="s">
        <v>54</v>
      </c>
      <c r="H36" s="174">
        <v>69875</v>
      </c>
      <c r="I36" s="40" t="s">
        <v>112</v>
      </c>
      <c r="J36" s="39">
        <v>43528</v>
      </c>
      <c r="K36" s="39">
        <f t="shared" si="0"/>
        <v>43533</v>
      </c>
      <c r="L36" s="39">
        <f t="shared" si="4"/>
        <v>43540</v>
      </c>
      <c r="M36" s="39">
        <f t="shared" si="5"/>
        <v>43561</v>
      </c>
      <c r="N36" s="39">
        <f t="shared" si="1"/>
        <v>43568</v>
      </c>
      <c r="O36" s="39" t="s">
        <v>91</v>
      </c>
      <c r="P36" s="39" t="s">
        <v>91</v>
      </c>
      <c r="Q36" s="39" t="s">
        <v>91</v>
      </c>
      <c r="R36" s="39">
        <f t="shared" si="2"/>
        <v>43575</v>
      </c>
      <c r="S36" s="39">
        <f t="shared" si="3"/>
        <v>43582</v>
      </c>
      <c r="U36" s="45"/>
    </row>
    <row r="37" spans="1:21" ht="42.75" x14ac:dyDescent="0.25">
      <c r="A37" s="45"/>
      <c r="C37" s="44" t="s">
        <v>3195</v>
      </c>
      <c r="D37" s="7" t="s">
        <v>205</v>
      </c>
      <c r="E37" s="30" t="s">
        <v>6</v>
      </c>
      <c r="F37" s="30" t="s">
        <v>85</v>
      </c>
      <c r="G37" s="30" t="s">
        <v>54</v>
      </c>
      <c r="H37" s="174">
        <v>8750</v>
      </c>
      <c r="I37" s="40" t="s">
        <v>112</v>
      </c>
      <c r="J37" s="39">
        <v>43528</v>
      </c>
      <c r="K37" s="39">
        <f t="shared" si="0"/>
        <v>43533</v>
      </c>
      <c r="L37" s="39">
        <f t="shared" si="4"/>
        <v>43540</v>
      </c>
      <c r="M37" s="39">
        <f t="shared" si="5"/>
        <v>43561</v>
      </c>
      <c r="N37" s="39">
        <f t="shared" si="1"/>
        <v>43568</v>
      </c>
      <c r="O37" s="39" t="s">
        <v>91</v>
      </c>
      <c r="P37" s="39" t="s">
        <v>91</v>
      </c>
      <c r="Q37" s="39" t="s">
        <v>91</v>
      </c>
      <c r="R37" s="39">
        <f t="shared" si="2"/>
        <v>43575</v>
      </c>
      <c r="S37" s="39">
        <f t="shared" si="3"/>
        <v>43582</v>
      </c>
      <c r="U37" s="45"/>
    </row>
    <row r="38" spans="1:21" ht="42.75" x14ac:dyDescent="0.25">
      <c r="A38" s="45"/>
      <c r="C38" s="44" t="s">
        <v>3196</v>
      </c>
      <c r="D38" s="7" t="s">
        <v>206</v>
      </c>
      <c r="E38" s="30" t="s">
        <v>6</v>
      </c>
      <c r="F38" s="30" t="s">
        <v>85</v>
      </c>
      <c r="G38" s="30" t="s">
        <v>54</v>
      </c>
      <c r="H38" s="174">
        <v>25000</v>
      </c>
      <c r="I38" s="40" t="s">
        <v>112</v>
      </c>
      <c r="J38" s="39">
        <v>43528</v>
      </c>
      <c r="K38" s="39">
        <f t="shared" si="0"/>
        <v>43533</v>
      </c>
      <c r="L38" s="39">
        <f t="shared" si="4"/>
        <v>43540</v>
      </c>
      <c r="M38" s="39">
        <f t="shared" si="5"/>
        <v>43561</v>
      </c>
      <c r="N38" s="39">
        <f t="shared" si="1"/>
        <v>43568</v>
      </c>
      <c r="O38" s="39" t="s">
        <v>91</v>
      </c>
      <c r="P38" s="39" t="s">
        <v>91</v>
      </c>
      <c r="Q38" s="39" t="s">
        <v>91</v>
      </c>
      <c r="R38" s="39">
        <f t="shared" si="2"/>
        <v>43575</v>
      </c>
      <c r="S38" s="39">
        <f t="shared" si="3"/>
        <v>43582</v>
      </c>
      <c r="U38" s="45"/>
    </row>
    <row r="39" spans="1:21" ht="28.5" x14ac:dyDescent="0.25">
      <c r="A39" s="45"/>
      <c r="C39" s="44" t="s">
        <v>3197</v>
      </c>
      <c r="D39" s="7" t="s">
        <v>207</v>
      </c>
      <c r="E39" s="30" t="s">
        <v>6</v>
      </c>
      <c r="F39" s="30" t="s">
        <v>85</v>
      </c>
      <c r="G39" s="30" t="s">
        <v>54</v>
      </c>
      <c r="H39" s="174">
        <v>105000</v>
      </c>
      <c r="I39" s="7" t="s">
        <v>90</v>
      </c>
      <c r="J39" s="39">
        <v>43527</v>
      </c>
      <c r="K39" s="39">
        <f t="shared" si="0"/>
        <v>43532</v>
      </c>
      <c r="L39" s="39">
        <f t="shared" si="4"/>
        <v>43539</v>
      </c>
      <c r="M39" s="39">
        <f t="shared" si="5"/>
        <v>43560</v>
      </c>
      <c r="N39" s="39">
        <f t="shared" si="1"/>
        <v>43567</v>
      </c>
      <c r="O39" s="39" t="s">
        <v>91</v>
      </c>
      <c r="P39" s="39" t="s">
        <v>91</v>
      </c>
      <c r="Q39" s="39" t="s">
        <v>91</v>
      </c>
      <c r="R39" s="39">
        <f t="shared" si="2"/>
        <v>43574</v>
      </c>
      <c r="S39" s="39">
        <f t="shared" si="3"/>
        <v>43581</v>
      </c>
      <c r="U39" s="45"/>
    </row>
    <row r="40" spans="1:21" ht="28.5" x14ac:dyDescent="0.25">
      <c r="A40" s="45"/>
      <c r="C40" s="44" t="s">
        <v>208</v>
      </c>
      <c r="D40" s="7" t="s">
        <v>209</v>
      </c>
      <c r="E40" s="30" t="s">
        <v>6</v>
      </c>
      <c r="F40" s="30" t="s">
        <v>85</v>
      </c>
      <c r="G40" s="30" t="s">
        <v>54</v>
      </c>
      <c r="H40" s="174">
        <v>7500</v>
      </c>
      <c r="I40" s="7" t="s">
        <v>90</v>
      </c>
      <c r="J40" s="39">
        <v>43527</v>
      </c>
      <c r="K40" s="39">
        <f t="shared" si="0"/>
        <v>43532</v>
      </c>
      <c r="L40" s="39">
        <f t="shared" si="4"/>
        <v>43539</v>
      </c>
      <c r="M40" s="39">
        <f t="shared" si="5"/>
        <v>43560</v>
      </c>
      <c r="N40" s="39">
        <f t="shared" si="1"/>
        <v>43567</v>
      </c>
      <c r="O40" s="39" t="s">
        <v>91</v>
      </c>
      <c r="P40" s="39" t="s">
        <v>91</v>
      </c>
      <c r="Q40" s="39" t="s">
        <v>91</v>
      </c>
      <c r="R40" s="39">
        <f t="shared" si="2"/>
        <v>43574</v>
      </c>
      <c r="S40" s="39">
        <f t="shared" si="3"/>
        <v>43581</v>
      </c>
      <c r="U40" s="45"/>
    </row>
    <row r="41" spans="1:21" ht="28.5" x14ac:dyDescent="0.25">
      <c r="A41" s="45"/>
      <c r="C41" s="44" t="s">
        <v>3198</v>
      </c>
      <c r="D41" s="7" t="s">
        <v>210</v>
      </c>
      <c r="E41" s="30" t="s">
        <v>6</v>
      </c>
      <c r="F41" s="30" t="s">
        <v>85</v>
      </c>
      <c r="G41" s="30" t="s">
        <v>54</v>
      </c>
      <c r="H41" s="174">
        <v>30000</v>
      </c>
      <c r="I41" s="7" t="s">
        <v>90</v>
      </c>
      <c r="J41" s="39">
        <v>43527</v>
      </c>
      <c r="K41" s="39">
        <f t="shared" si="0"/>
        <v>43532</v>
      </c>
      <c r="L41" s="39">
        <f t="shared" si="4"/>
        <v>43539</v>
      </c>
      <c r="M41" s="39">
        <f t="shared" si="5"/>
        <v>43560</v>
      </c>
      <c r="N41" s="39">
        <f t="shared" si="1"/>
        <v>43567</v>
      </c>
      <c r="O41" s="39" t="s">
        <v>91</v>
      </c>
      <c r="P41" s="39" t="s">
        <v>91</v>
      </c>
      <c r="Q41" s="39" t="s">
        <v>91</v>
      </c>
      <c r="R41" s="39">
        <f t="shared" si="2"/>
        <v>43574</v>
      </c>
      <c r="S41" s="39">
        <f t="shared" si="3"/>
        <v>43581</v>
      </c>
      <c r="U41" s="45"/>
    </row>
    <row r="42" spans="1:21" ht="42.75" x14ac:dyDescent="0.25">
      <c r="A42" s="45"/>
      <c r="C42" s="44" t="s">
        <v>211</v>
      </c>
      <c r="D42" s="7" t="s">
        <v>212</v>
      </c>
      <c r="E42" s="30" t="s">
        <v>6</v>
      </c>
      <c r="F42" s="30" t="s">
        <v>85</v>
      </c>
      <c r="G42" s="30" t="s">
        <v>54</v>
      </c>
      <c r="H42" s="174">
        <v>93600</v>
      </c>
      <c r="I42" s="40" t="s">
        <v>90</v>
      </c>
      <c r="J42" s="39">
        <v>43605</v>
      </c>
      <c r="K42" s="39">
        <f t="shared" si="0"/>
        <v>43610</v>
      </c>
      <c r="L42" s="39">
        <f t="shared" si="4"/>
        <v>43617</v>
      </c>
      <c r="M42" s="39">
        <f t="shared" si="5"/>
        <v>43638</v>
      </c>
      <c r="N42" s="39">
        <f t="shared" si="1"/>
        <v>43645</v>
      </c>
      <c r="O42" s="39" t="s">
        <v>91</v>
      </c>
      <c r="P42" s="39" t="s">
        <v>91</v>
      </c>
      <c r="Q42" s="39" t="s">
        <v>91</v>
      </c>
      <c r="R42" s="39">
        <f t="shared" si="2"/>
        <v>43652</v>
      </c>
      <c r="S42" s="39">
        <f t="shared" si="3"/>
        <v>43659</v>
      </c>
      <c r="U42" s="45"/>
    </row>
    <row r="43" spans="1:21" ht="42.75" x14ac:dyDescent="0.25">
      <c r="A43" s="45"/>
      <c r="C43" s="44" t="s">
        <v>3199</v>
      </c>
      <c r="D43" s="7" t="s">
        <v>213</v>
      </c>
      <c r="E43" s="30" t="s">
        <v>6</v>
      </c>
      <c r="F43" s="30" t="s">
        <v>85</v>
      </c>
      <c r="G43" s="30" t="s">
        <v>54</v>
      </c>
      <c r="H43" s="174">
        <v>5000</v>
      </c>
      <c r="I43" s="40" t="s">
        <v>90</v>
      </c>
      <c r="J43" s="39">
        <v>43605</v>
      </c>
      <c r="K43" s="39">
        <f t="shared" si="0"/>
        <v>43610</v>
      </c>
      <c r="L43" s="39">
        <f t="shared" si="4"/>
        <v>43617</v>
      </c>
      <c r="M43" s="39">
        <f t="shared" si="5"/>
        <v>43638</v>
      </c>
      <c r="N43" s="39">
        <f t="shared" si="1"/>
        <v>43645</v>
      </c>
      <c r="O43" s="39" t="s">
        <v>91</v>
      </c>
      <c r="P43" s="39" t="s">
        <v>91</v>
      </c>
      <c r="Q43" s="39" t="s">
        <v>91</v>
      </c>
      <c r="R43" s="39">
        <f t="shared" si="2"/>
        <v>43652</v>
      </c>
      <c r="S43" s="39">
        <f t="shared" si="3"/>
        <v>43659</v>
      </c>
      <c r="U43" s="45"/>
    </row>
    <row r="44" spans="1:21" ht="42.75" x14ac:dyDescent="0.25">
      <c r="A44" s="45"/>
      <c r="C44" s="44" t="s">
        <v>214</v>
      </c>
      <c r="D44" s="7" t="s">
        <v>215</v>
      </c>
      <c r="E44" s="30" t="s">
        <v>6</v>
      </c>
      <c r="F44" s="30" t="s">
        <v>85</v>
      </c>
      <c r="G44" s="30" t="s">
        <v>54</v>
      </c>
      <c r="H44" s="174">
        <v>5000</v>
      </c>
      <c r="I44" s="40" t="s">
        <v>90</v>
      </c>
      <c r="J44" s="39">
        <v>43605</v>
      </c>
      <c r="K44" s="39">
        <f t="shared" si="0"/>
        <v>43610</v>
      </c>
      <c r="L44" s="39">
        <f t="shared" si="4"/>
        <v>43617</v>
      </c>
      <c r="M44" s="39">
        <f t="shared" si="5"/>
        <v>43638</v>
      </c>
      <c r="N44" s="39">
        <f t="shared" si="1"/>
        <v>43645</v>
      </c>
      <c r="O44" s="39" t="s">
        <v>91</v>
      </c>
      <c r="P44" s="39" t="s">
        <v>91</v>
      </c>
      <c r="Q44" s="39" t="s">
        <v>91</v>
      </c>
      <c r="R44" s="39">
        <f t="shared" si="2"/>
        <v>43652</v>
      </c>
      <c r="S44" s="39">
        <f t="shared" si="3"/>
        <v>43659</v>
      </c>
      <c r="U44" s="45"/>
    </row>
    <row r="45" spans="1:21" ht="42.75" x14ac:dyDescent="0.25">
      <c r="A45" s="45"/>
      <c r="C45" s="44" t="s">
        <v>216</v>
      </c>
      <c r="D45" s="7" t="s">
        <v>217</v>
      </c>
      <c r="E45" s="30" t="s">
        <v>6</v>
      </c>
      <c r="F45" s="30" t="s">
        <v>85</v>
      </c>
      <c r="G45" s="30" t="s">
        <v>54</v>
      </c>
      <c r="H45" s="174">
        <v>125000</v>
      </c>
      <c r="I45" s="40" t="s">
        <v>90</v>
      </c>
      <c r="J45" s="39" t="s">
        <v>129</v>
      </c>
      <c r="K45" s="39" t="e">
        <f t="shared" si="0"/>
        <v>#VALUE!</v>
      </c>
      <c r="L45" s="39" t="e">
        <f t="shared" si="4"/>
        <v>#VALUE!</v>
      </c>
      <c r="M45" s="39" t="e">
        <f t="shared" si="5"/>
        <v>#VALUE!</v>
      </c>
      <c r="N45" s="39" t="e">
        <f t="shared" si="1"/>
        <v>#VALUE!</v>
      </c>
      <c r="O45" s="39" t="s">
        <v>91</v>
      </c>
      <c r="P45" s="39" t="s">
        <v>91</v>
      </c>
      <c r="Q45" s="39" t="s">
        <v>91</v>
      </c>
      <c r="R45" s="39" t="e">
        <f t="shared" si="2"/>
        <v>#VALUE!</v>
      </c>
      <c r="S45" s="39" t="e">
        <f t="shared" si="3"/>
        <v>#VALUE!</v>
      </c>
      <c r="U45" s="45"/>
    </row>
    <row r="46" spans="1:21" ht="42.75" x14ac:dyDescent="0.25">
      <c r="A46" s="45"/>
      <c r="C46" s="44" t="s">
        <v>218</v>
      </c>
      <c r="D46" s="7" t="s">
        <v>219</v>
      </c>
      <c r="E46" s="30" t="s">
        <v>6</v>
      </c>
      <c r="F46" s="30" t="s">
        <v>89</v>
      </c>
      <c r="G46" s="30" t="s">
        <v>55</v>
      </c>
      <c r="H46" s="174">
        <v>105000</v>
      </c>
      <c r="I46" s="40" t="s">
        <v>112</v>
      </c>
      <c r="J46" s="39">
        <v>43466</v>
      </c>
      <c r="K46" s="39">
        <f t="shared" si="0"/>
        <v>43471</v>
      </c>
      <c r="L46" s="39">
        <f t="shared" si="4"/>
        <v>43478</v>
      </c>
      <c r="M46" s="39">
        <f t="shared" si="5"/>
        <v>43499</v>
      </c>
      <c r="N46" s="39">
        <f t="shared" si="1"/>
        <v>43506</v>
      </c>
      <c r="O46" s="39" t="s">
        <v>91</v>
      </c>
      <c r="P46" s="39" t="s">
        <v>91</v>
      </c>
      <c r="Q46" s="39" t="s">
        <v>91</v>
      </c>
      <c r="R46" s="39">
        <f t="shared" si="2"/>
        <v>43513</v>
      </c>
      <c r="S46" s="39">
        <f t="shared" si="3"/>
        <v>43520</v>
      </c>
      <c r="U46" s="45"/>
    </row>
    <row r="47" spans="1:21" ht="28.5" x14ac:dyDescent="0.25">
      <c r="A47" s="45"/>
      <c r="C47" s="44" t="s">
        <v>3200</v>
      </c>
      <c r="D47" s="7" t="s">
        <v>220</v>
      </c>
      <c r="E47" s="30" t="s">
        <v>6</v>
      </c>
      <c r="F47" s="30" t="s">
        <v>85</v>
      </c>
      <c r="G47" s="30" t="s">
        <v>54</v>
      </c>
      <c r="H47" s="174">
        <v>12500</v>
      </c>
      <c r="I47" s="40" t="s">
        <v>90</v>
      </c>
      <c r="J47" s="39">
        <v>43516</v>
      </c>
      <c r="K47" s="39">
        <f t="shared" si="0"/>
        <v>43521</v>
      </c>
      <c r="L47" s="39">
        <f t="shared" si="4"/>
        <v>43528</v>
      </c>
      <c r="M47" s="39">
        <f t="shared" si="5"/>
        <v>43549</v>
      </c>
      <c r="N47" s="39">
        <f t="shared" si="1"/>
        <v>43556</v>
      </c>
      <c r="O47" s="39" t="s">
        <v>91</v>
      </c>
      <c r="P47" s="39" t="s">
        <v>91</v>
      </c>
      <c r="Q47" s="39" t="s">
        <v>91</v>
      </c>
      <c r="R47" s="39">
        <f t="shared" si="2"/>
        <v>43563</v>
      </c>
      <c r="S47" s="39">
        <f t="shared" si="3"/>
        <v>43570</v>
      </c>
      <c r="U47" s="45"/>
    </row>
    <row r="48" spans="1:21" ht="28.5" x14ac:dyDescent="0.25">
      <c r="A48" s="45"/>
      <c r="C48" s="44" t="s">
        <v>3201</v>
      </c>
      <c r="D48" s="7" t="s">
        <v>221</v>
      </c>
      <c r="E48" s="30" t="s">
        <v>6</v>
      </c>
      <c r="F48" s="30" t="s">
        <v>85</v>
      </c>
      <c r="G48" s="30" t="s">
        <v>54</v>
      </c>
      <c r="H48" s="174">
        <v>5000</v>
      </c>
      <c r="I48" s="40" t="s">
        <v>90</v>
      </c>
      <c r="J48" s="39">
        <v>43516</v>
      </c>
      <c r="K48" s="39">
        <f t="shared" si="0"/>
        <v>43521</v>
      </c>
      <c r="L48" s="39">
        <f t="shared" si="4"/>
        <v>43528</v>
      </c>
      <c r="M48" s="39">
        <f t="shared" si="5"/>
        <v>43549</v>
      </c>
      <c r="N48" s="39">
        <f t="shared" si="1"/>
        <v>43556</v>
      </c>
      <c r="O48" s="39" t="s">
        <v>91</v>
      </c>
      <c r="P48" s="39" t="s">
        <v>91</v>
      </c>
      <c r="Q48" s="39" t="s">
        <v>91</v>
      </c>
      <c r="R48" s="39">
        <f t="shared" si="2"/>
        <v>43563</v>
      </c>
      <c r="S48" s="39">
        <f t="shared" si="3"/>
        <v>43570</v>
      </c>
      <c r="U48" s="45"/>
    </row>
    <row r="49" spans="1:21" ht="28.5" x14ac:dyDescent="0.25">
      <c r="A49" s="45"/>
      <c r="C49" s="44" t="s">
        <v>222</v>
      </c>
      <c r="D49" s="7" t="s">
        <v>223</v>
      </c>
      <c r="E49" s="30" t="s">
        <v>6</v>
      </c>
      <c r="F49" s="30" t="s">
        <v>85</v>
      </c>
      <c r="G49" s="30" t="s">
        <v>54</v>
      </c>
      <c r="H49" s="174">
        <v>2000</v>
      </c>
      <c r="I49" s="40" t="s">
        <v>90</v>
      </c>
      <c r="J49" s="39">
        <v>43516</v>
      </c>
      <c r="K49" s="39">
        <f t="shared" si="0"/>
        <v>43521</v>
      </c>
      <c r="L49" s="39">
        <f t="shared" si="4"/>
        <v>43528</v>
      </c>
      <c r="M49" s="39">
        <f t="shared" si="5"/>
        <v>43549</v>
      </c>
      <c r="N49" s="39">
        <f t="shared" si="1"/>
        <v>43556</v>
      </c>
      <c r="O49" s="39" t="s">
        <v>91</v>
      </c>
      <c r="P49" s="39" t="s">
        <v>91</v>
      </c>
      <c r="Q49" s="39" t="s">
        <v>91</v>
      </c>
      <c r="R49" s="39">
        <f t="shared" si="2"/>
        <v>43563</v>
      </c>
      <c r="S49" s="39">
        <f t="shared" si="3"/>
        <v>43570</v>
      </c>
      <c r="U49" s="45"/>
    </row>
    <row r="50" spans="1:21" ht="28.5" x14ac:dyDescent="0.25">
      <c r="A50" s="45"/>
      <c r="C50" s="44" t="s">
        <v>3202</v>
      </c>
      <c r="D50" s="7" t="s">
        <v>225</v>
      </c>
      <c r="E50" s="30" t="s">
        <v>6</v>
      </c>
      <c r="F50" s="30" t="s">
        <v>85</v>
      </c>
      <c r="G50" s="30" t="s">
        <v>54</v>
      </c>
      <c r="H50" s="174">
        <v>12500</v>
      </c>
      <c r="I50" s="40" t="s">
        <v>90</v>
      </c>
      <c r="J50" s="39">
        <v>43497</v>
      </c>
      <c r="K50" s="39">
        <f t="shared" si="0"/>
        <v>43502</v>
      </c>
      <c r="L50" s="39">
        <f t="shared" si="4"/>
        <v>43509</v>
      </c>
      <c r="M50" s="39">
        <f t="shared" si="5"/>
        <v>43530</v>
      </c>
      <c r="N50" s="39">
        <f t="shared" si="1"/>
        <v>43537</v>
      </c>
      <c r="O50" s="39" t="s">
        <v>91</v>
      </c>
      <c r="P50" s="39" t="s">
        <v>91</v>
      </c>
      <c r="Q50" s="39" t="s">
        <v>91</v>
      </c>
      <c r="R50" s="39">
        <f t="shared" si="2"/>
        <v>43544</v>
      </c>
      <c r="S50" s="39">
        <f t="shared" si="3"/>
        <v>43551</v>
      </c>
      <c r="U50" s="45"/>
    </row>
    <row r="51" spans="1:21" ht="28.5" x14ac:dyDescent="0.25">
      <c r="A51" s="45"/>
      <c r="C51" s="44" t="s">
        <v>226</v>
      </c>
      <c r="D51" s="7" t="s">
        <v>227</v>
      </c>
      <c r="E51" s="30" t="s">
        <v>6</v>
      </c>
      <c r="F51" s="30" t="s">
        <v>85</v>
      </c>
      <c r="G51" s="30" t="s">
        <v>54</v>
      </c>
      <c r="H51" s="174">
        <v>2000</v>
      </c>
      <c r="I51" s="40" t="s">
        <v>90</v>
      </c>
      <c r="J51" s="39">
        <v>43497</v>
      </c>
      <c r="K51" s="39">
        <f t="shared" si="0"/>
        <v>43502</v>
      </c>
      <c r="L51" s="39">
        <f t="shared" si="4"/>
        <v>43509</v>
      </c>
      <c r="M51" s="39">
        <f t="shared" si="5"/>
        <v>43530</v>
      </c>
      <c r="N51" s="39">
        <f t="shared" si="1"/>
        <v>43537</v>
      </c>
      <c r="O51" s="39" t="s">
        <v>91</v>
      </c>
      <c r="P51" s="39" t="s">
        <v>91</v>
      </c>
      <c r="Q51" s="39" t="s">
        <v>91</v>
      </c>
      <c r="R51" s="39">
        <f t="shared" si="2"/>
        <v>43544</v>
      </c>
      <c r="S51" s="39">
        <f t="shared" si="3"/>
        <v>43551</v>
      </c>
      <c r="U51" s="45"/>
    </row>
    <row r="52" spans="1:21" x14ac:dyDescent="0.25">
      <c r="B52" s="1"/>
      <c r="E52" s="5"/>
      <c r="U52" s="45"/>
    </row>
    <row r="53" spans="1:21" ht="28.5" x14ac:dyDescent="0.25">
      <c r="A53" s="45"/>
      <c r="C53" s="44" t="s">
        <v>229</v>
      </c>
      <c r="D53" s="7" t="s">
        <v>230</v>
      </c>
      <c r="E53" s="30" t="s">
        <v>6</v>
      </c>
      <c r="F53" s="30" t="s">
        <v>85</v>
      </c>
      <c r="G53" s="30" t="s">
        <v>54</v>
      </c>
      <c r="H53" s="174">
        <v>50000</v>
      </c>
      <c r="I53" s="40" t="s">
        <v>90</v>
      </c>
      <c r="J53" s="39">
        <v>43525</v>
      </c>
      <c r="K53" s="39">
        <f t="shared" ref="K53:K113" si="6">J53+5</f>
        <v>43530</v>
      </c>
      <c r="L53" s="39">
        <f t="shared" ref="L53:L113" si="7">K53+7</f>
        <v>43537</v>
      </c>
      <c r="M53" s="39">
        <f t="shared" ref="M53:M113" si="8">L53+21</f>
        <v>43558</v>
      </c>
      <c r="N53" s="39">
        <f t="shared" ref="N53:N113" si="9">M53+7</f>
        <v>43565</v>
      </c>
      <c r="O53" s="39" t="s">
        <v>91</v>
      </c>
      <c r="P53" s="39" t="s">
        <v>91</v>
      </c>
      <c r="Q53" s="39" t="s">
        <v>91</v>
      </c>
      <c r="R53" s="39">
        <f t="shared" ref="R53:R113" si="10">N53+7</f>
        <v>43572</v>
      </c>
      <c r="S53" s="39">
        <f t="shared" ref="S53:S113" si="11">R53+7</f>
        <v>43579</v>
      </c>
      <c r="U53" s="45"/>
    </row>
    <row r="54" spans="1:21" ht="42.75" x14ac:dyDescent="0.25">
      <c r="A54" s="45"/>
      <c r="C54" s="44" t="s">
        <v>3203</v>
      </c>
      <c r="D54" s="7" t="s">
        <v>231</v>
      </c>
      <c r="E54" s="30" t="s">
        <v>6</v>
      </c>
      <c r="F54" s="30" t="s">
        <v>85</v>
      </c>
      <c r="G54" s="30" t="s">
        <v>54</v>
      </c>
      <c r="H54" s="174">
        <v>15000</v>
      </c>
      <c r="I54" s="40" t="s">
        <v>90</v>
      </c>
      <c r="J54" s="39">
        <v>43557</v>
      </c>
      <c r="K54" s="39">
        <f t="shared" si="6"/>
        <v>43562</v>
      </c>
      <c r="L54" s="39">
        <f t="shared" si="7"/>
        <v>43569</v>
      </c>
      <c r="M54" s="39">
        <f t="shared" si="8"/>
        <v>43590</v>
      </c>
      <c r="N54" s="39">
        <f t="shared" si="9"/>
        <v>43597</v>
      </c>
      <c r="O54" s="39" t="s">
        <v>91</v>
      </c>
      <c r="P54" s="39" t="s">
        <v>91</v>
      </c>
      <c r="Q54" s="39" t="s">
        <v>91</v>
      </c>
      <c r="R54" s="39">
        <f t="shared" si="10"/>
        <v>43604</v>
      </c>
      <c r="S54" s="39">
        <f t="shared" si="11"/>
        <v>43611</v>
      </c>
      <c r="U54" s="45"/>
    </row>
    <row r="55" spans="1:21" ht="42.75" x14ac:dyDescent="0.25">
      <c r="A55" s="45"/>
      <c r="C55" s="44" t="s">
        <v>3204</v>
      </c>
      <c r="D55" s="7" t="s">
        <v>233</v>
      </c>
      <c r="E55" s="30" t="s">
        <v>6</v>
      </c>
      <c r="F55" s="30" t="s">
        <v>85</v>
      </c>
      <c r="G55" s="30" t="s">
        <v>54</v>
      </c>
      <c r="H55" s="174">
        <v>4000</v>
      </c>
      <c r="I55" s="40" t="s">
        <v>90</v>
      </c>
      <c r="J55" s="39">
        <v>43557</v>
      </c>
      <c r="K55" s="39">
        <f t="shared" si="6"/>
        <v>43562</v>
      </c>
      <c r="L55" s="39">
        <f t="shared" si="7"/>
        <v>43569</v>
      </c>
      <c r="M55" s="39">
        <f t="shared" si="8"/>
        <v>43590</v>
      </c>
      <c r="N55" s="39">
        <f t="shared" si="9"/>
        <v>43597</v>
      </c>
      <c r="O55" s="39" t="s">
        <v>91</v>
      </c>
      <c r="P55" s="39" t="s">
        <v>91</v>
      </c>
      <c r="Q55" s="39" t="s">
        <v>91</v>
      </c>
      <c r="R55" s="39">
        <f t="shared" si="10"/>
        <v>43604</v>
      </c>
      <c r="S55" s="39">
        <f t="shared" si="11"/>
        <v>43611</v>
      </c>
      <c r="U55" s="45"/>
    </row>
    <row r="56" spans="1:21" ht="36.75" customHeight="1" x14ac:dyDescent="0.25">
      <c r="A56" s="45"/>
      <c r="C56" s="44" t="s">
        <v>3205</v>
      </c>
      <c r="D56" s="7" t="s">
        <v>234</v>
      </c>
      <c r="E56" s="30" t="s">
        <v>6</v>
      </c>
      <c r="F56" s="30" t="s">
        <v>85</v>
      </c>
      <c r="G56" s="30" t="s">
        <v>54</v>
      </c>
      <c r="H56" s="174">
        <v>45500</v>
      </c>
      <c r="I56" s="40" t="s">
        <v>90</v>
      </c>
      <c r="J56" s="39">
        <v>43557</v>
      </c>
      <c r="K56" s="39">
        <f t="shared" si="6"/>
        <v>43562</v>
      </c>
      <c r="L56" s="39">
        <f t="shared" si="7"/>
        <v>43569</v>
      </c>
      <c r="M56" s="39">
        <f t="shared" si="8"/>
        <v>43590</v>
      </c>
      <c r="N56" s="39">
        <f t="shared" si="9"/>
        <v>43597</v>
      </c>
      <c r="O56" s="39" t="s">
        <v>91</v>
      </c>
      <c r="P56" s="39" t="s">
        <v>91</v>
      </c>
      <c r="Q56" s="39" t="s">
        <v>91</v>
      </c>
      <c r="R56" s="39">
        <f t="shared" si="10"/>
        <v>43604</v>
      </c>
      <c r="S56" s="39">
        <f t="shared" si="11"/>
        <v>43611</v>
      </c>
      <c r="U56" s="45"/>
    </row>
    <row r="57" spans="1:21" ht="28.5" x14ac:dyDescent="0.25">
      <c r="A57" s="45"/>
      <c r="C57" s="44" t="s">
        <v>3206</v>
      </c>
      <c r="D57" s="7" t="s">
        <v>235</v>
      </c>
      <c r="E57" s="30" t="s">
        <v>6</v>
      </c>
      <c r="F57" s="30" t="s">
        <v>89</v>
      </c>
      <c r="G57" s="30" t="s">
        <v>55</v>
      </c>
      <c r="H57" s="174">
        <v>90000</v>
      </c>
      <c r="I57" s="40" t="s">
        <v>90</v>
      </c>
      <c r="J57" s="39">
        <v>43557</v>
      </c>
      <c r="K57" s="39">
        <f t="shared" si="6"/>
        <v>43562</v>
      </c>
      <c r="L57" s="39">
        <f t="shared" si="7"/>
        <v>43569</v>
      </c>
      <c r="M57" s="39">
        <f t="shared" si="8"/>
        <v>43590</v>
      </c>
      <c r="N57" s="39">
        <f t="shared" si="9"/>
        <v>43597</v>
      </c>
      <c r="O57" s="39" t="s">
        <v>91</v>
      </c>
      <c r="P57" s="39" t="s">
        <v>91</v>
      </c>
      <c r="Q57" s="39" t="s">
        <v>91</v>
      </c>
      <c r="R57" s="39">
        <f t="shared" si="10"/>
        <v>43604</v>
      </c>
      <c r="S57" s="39">
        <f t="shared" si="11"/>
        <v>43611</v>
      </c>
      <c r="U57" s="45"/>
    </row>
    <row r="58" spans="1:21" ht="35.25" customHeight="1" x14ac:dyDescent="0.25">
      <c r="A58" s="45"/>
      <c r="C58" s="44" t="s">
        <v>3207</v>
      </c>
      <c r="D58" s="7" t="s">
        <v>236</v>
      </c>
      <c r="E58" s="30" t="s">
        <v>6</v>
      </c>
      <c r="F58" s="30" t="s">
        <v>85</v>
      </c>
      <c r="G58" s="30" t="s">
        <v>54</v>
      </c>
      <c r="H58" s="174">
        <v>10000</v>
      </c>
      <c r="I58" s="40" t="s">
        <v>90</v>
      </c>
      <c r="J58" s="39">
        <v>43511</v>
      </c>
      <c r="K58" s="39">
        <f t="shared" si="6"/>
        <v>43516</v>
      </c>
      <c r="L58" s="39">
        <f t="shared" si="7"/>
        <v>43523</v>
      </c>
      <c r="M58" s="39">
        <f t="shared" si="8"/>
        <v>43544</v>
      </c>
      <c r="N58" s="39">
        <f t="shared" si="9"/>
        <v>43551</v>
      </c>
      <c r="O58" s="39" t="s">
        <v>91</v>
      </c>
      <c r="P58" s="39" t="s">
        <v>91</v>
      </c>
      <c r="Q58" s="39" t="s">
        <v>91</v>
      </c>
      <c r="R58" s="39">
        <f t="shared" si="10"/>
        <v>43558</v>
      </c>
      <c r="S58" s="39">
        <f t="shared" si="11"/>
        <v>43565</v>
      </c>
      <c r="U58" s="45"/>
    </row>
    <row r="59" spans="1:21" ht="66" customHeight="1" x14ac:dyDescent="0.25">
      <c r="A59" s="45"/>
      <c r="C59" s="44" t="s">
        <v>3208</v>
      </c>
      <c r="D59" s="7" t="s">
        <v>237</v>
      </c>
      <c r="E59" s="30" t="s">
        <v>6</v>
      </c>
      <c r="F59" s="30" t="s">
        <v>85</v>
      </c>
      <c r="G59" s="30" t="s">
        <v>54</v>
      </c>
      <c r="H59" s="174">
        <v>11250</v>
      </c>
      <c r="I59" s="40" t="s">
        <v>90</v>
      </c>
      <c r="J59" s="39">
        <v>43549</v>
      </c>
      <c r="K59" s="39">
        <f t="shared" si="6"/>
        <v>43554</v>
      </c>
      <c r="L59" s="39">
        <f t="shared" si="7"/>
        <v>43561</v>
      </c>
      <c r="M59" s="39">
        <f t="shared" si="8"/>
        <v>43582</v>
      </c>
      <c r="N59" s="39">
        <f t="shared" si="9"/>
        <v>43589</v>
      </c>
      <c r="O59" s="39" t="s">
        <v>91</v>
      </c>
      <c r="P59" s="39" t="s">
        <v>91</v>
      </c>
      <c r="Q59" s="39" t="s">
        <v>91</v>
      </c>
      <c r="R59" s="39">
        <f t="shared" si="10"/>
        <v>43596</v>
      </c>
      <c r="S59" s="39">
        <f t="shared" si="11"/>
        <v>43603</v>
      </c>
      <c r="U59" s="45"/>
    </row>
    <row r="60" spans="1:21" ht="40.5" customHeight="1" x14ac:dyDescent="0.25">
      <c r="A60" s="45"/>
      <c r="C60" s="44" t="s">
        <v>3209</v>
      </c>
      <c r="D60" s="7" t="s">
        <v>238</v>
      </c>
      <c r="E60" s="30" t="s">
        <v>6</v>
      </c>
      <c r="F60" s="30" t="s">
        <v>85</v>
      </c>
      <c r="G60" s="30" t="s">
        <v>54</v>
      </c>
      <c r="H60" s="174">
        <v>10500</v>
      </c>
      <c r="I60" s="40" t="s">
        <v>112</v>
      </c>
      <c r="J60" s="39"/>
      <c r="K60" s="39">
        <f t="shared" si="6"/>
        <v>5</v>
      </c>
      <c r="L60" s="39">
        <f t="shared" si="7"/>
        <v>12</v>
      </c>
      <c r="M60" s="39">
        <f t="shared" si="8"/>
        <v>33</v>
      </c>
      <c r="N60" s="39">
        <f t="shared" si="9"/>
        <v>40</v>
      </c>
      <c r="O60" s="39" t="s">
        <v>91</v>
      </c>
      <c r="P60" s="39" t="s">
        <v>91</v>
      </c>
      <c r="Q60" s="39" t="s">
        <v>91</v>
      </c>
      <c r="R60" s="39">
        <f t="shared" si="10"/>
        <v>47</v>
      </c>
      <c r="S60" s="39">
        <f t="shared" si="11"/>
        <v>54</v>
      </c>
      <c r="U60" s="45"/>
    </row>
    <row r="61" spans="1:21" ht="28.5" x14ac:dyDescent="0.25">
      <c r="A61" s="45"/>
      <c r="C61" s="44" t="s">
        <v>3210</v>
      </c>
      <c r="D61" s="7" t="s">
        <v>239</v>
      </c>
      <c r="E61" s="30" t="s">
        <v>6</v>
      </c>
      <c r="F61" s="30" t="s">
        <v>89</v>
      </c>
      <c r="G61" s="30" t="s">
        <v>55</v>
      </c>
      <c r="H61" s="174">
        <v>2000</v>
      </c>
      <c r="I61" s="40" t="s">
        <v>112</v>
      </c>
      <c r="J61" s="39">
        <v>43647</v>
      </c>
      <c r="K61" s="39">
        <f t="shared" si="6"/>
        <v>43652</v>
      </c>
      <c r="L61" s="39">
        <f t="shared" si="7"/>
        <v>43659</v>
      </c>
      <c r="M61" s="39">
        <f t="shared" si="8"/>
        <v>43680</v>
      </c>
      <c r="N61" s="39">
        <f t="shared" si="9"/>
        <v>43687</v>
      </c>
      <c r="O61" s="39" t="s">
        <v>91</v>
      </c>
      <c r="P61" s="39" t="s">
        <v>91</v>
      </c>
      <c r="Q61" s="39" t="s">
        <v>91</v>
      </c>
      <c r="R61" s="39">
        <f t="shared" si="10"/>
        <v>43694</v>
      </c>
      <c r="S61" s="39">
        <f t="shared" si="11"/>
        <v>43701</v>
      </c>
      <c r="U61" s="45"/>
    </row>
    <row r="62" spans="1:21" ht="42" customHeight="1" x14ac:dyDescent="0.25">
      <c r="A62" s="45"/>
      <c r="C62" s="44" t="s">
        <v>3211</v>
      </c>
      <c r="D62" s="7" t="s">
        <v>240</v>
      </c>
      <c r="E62" s="30" t="s">
        <v>6</v>
      </c>
      <c r="F62" s="30" t="s">
        <v>85</v>
      </c>
      <c r="G62" s="30" t="s">
        <v>54</v>
      </c>
      <c r="H62" s="174">
        <v>15600</v>
      </c>
      <c r="I62" s="40" t="s">
        <v>112</v>
      </c>
      <c r="J62" s="39">
        <v>43647</v>
      </c>
      <c r="K62" s="39">
        <f t="shared" si="6"/>
        <v>43652</v>
      </c>
      <c r="L62" s="39">
        <f t="shared" si="7"/>
        <v>43659</v>
      </c>
      <c r="M62" s="39">
        <f t="shared" si="8"/>
        <v>43680</v>
      </c>
      <c r="N62" s="39">
        <f t="shared" si="9"/>
        <v>43687</v>
      </c>
      <c r="O62" s="39" t="s">
        <v>91</v>
      </c>
      <c r="P62" s="39" t="s">
        <v>91</v>
      </c>
      <c r="Q62" s="39" t="s">
        <v>91</v>
      </c>
      <c r="R62" s="39">
        <f t="shared" si="10"/>
        <v>43694</v>
      </c>
      <c r="S62" s="39">
        <f t="shared" si="11"/>
        <v>43701</v>
      </c>
      <c r="U62" s="45"/>
    </row>
    <row r="63" spans="1:21" ht="42.75" x14ac:dyDescent="0.25">
      <c r="A63" s="45"/>
      <c r="C63" s="44" t="s">
        <v>3212</v>
      </c>
      <c r="D63" s="7" t="s">
        <v>241</v>
      </c>
      <c r="E63" s="30" t="s">
        <v>6</v>
      </c>
      <c r="F63" s="30" t="s">
        <v>85</v>
      </c>
      <c r="G63" s="30" t="s">
        <v>54</v>
      </c>
      <c r="H63" s="174">
        <v>8750</v>
      </c>
      <c r="I63" s="40" t="s">
        <v>90</v>
      </c>
      <c r="J63" s="39">
        <v>43535</v>
      </c>
      <c r="K63" s="39">
        <f t="shared" si="6"/>
        <v>43540</v>
      </c>
      <c r="L63" s="39">
        <f t="shared" si="7"/>
        <v>43547</v>
      </c>
      <c r="M63" s="39">
        <f t="shared" si="8"/>
        <v>43568</v>
      </c>
      <c r="N63" s="39">
        <f t="shared" si="9"/>
        <v>43575</v>
      </c>
      <c r="O63" s="39" t="s">
        <v>91</v>
      </c>
      <c r="P63" s="39" t="s">
        <v>91</v>
      </c>
      <c r="Q63" s="39" t="s">
        <v>91</v>
      </c>
      <c r="R63" s="39">
        <f t="shared" si="10"/>
        <v>43582</v>
      </c>
      <c r="S63" s="39">
        <f t="shared" si="11"/>
        <v>43589</v>
      </c>
      <c r="U63" s="45"/>
    </row>
    <row r="64" spans="1:21" ht="42.75" x14ac:dyDescent="0.25">
      <c r="A64" s="45"/>
      <c r="C64" s="44" t="s">
        <v>3213</v>
      </c>
      <c r="D64" s="7" t="s">
        <v>242</v>
      </c>
      <c r="E64" s="30" t="s">
        <v>6</v>
      </c>
      <c r="F64" s="30" t="s">
        <v>85</v>
      </c>
      <c r="G64" s="30" t="s">
        <v>54</v>
      </c>
      <c r="H64" s="174">
        <v>5000</v>
      </c>
      <c r="I64" s="40" t="s">
        <v>90</v>
      </c>
      <c r="J64" s="39">
        <v>43535</v>
      </c>
      <c r="K64" s="39">
        <f t="shared" si="6"/>
        <v>43540</v>
      </c>
      <c r="L64" s="39">
        <f t="shared" si="7"/>
        <v>43547</v>
      </c>
      <c r="M64" s="39">
        <f t="shared" si="8"/>
        <v>43568</v>
      </c>
      <c r="N64" s="39">
        <f t="shared" si="9"/>
        <v>43575</v>
      </c>
      <c r="O64" s="39" t="s">
        <v>91</v>
      </c>
      <c r="P64" s="39" t="s">
        <v>91</v>
      </c>
      <c r="Q64" s="39" t="s">
        <v>91</v>
      </c>
      <c r="R64" s="39">
        <f t="shared" si="10"/>
        <v>43582</v>
      </c>
      <c r="S64" s="39">
        <f t="shared" si="11"/>
        <v>43589</v>
      </c>
      <c r="U64" s="45"/>
    </row>
    <row r="65" spans="1:21" ht="42.75" x14ac:dyDescent="0.25">
      <c r="A65" s="45"/>
      <c r="C65" s="44" t="s">
        <v>243</v>
      </c>
      <c r="D65" s="7" t="s">
        <v>244</v>
      </c>
      <c r="E65" s="30" t="s">
        <v>6</v>
      </c>
      <c r="F65" s="30" t="s">
        <v>85</v>
      </c>
      <c r="G65" s="30" t="s">
        <v>54</v>
      </c>
      <c r="H65" s="174">
        <v>39000</v>
      </c>
      <c r="I65" s="40" t="s">
        <v>90</v>
      </c>
      <c r="J65" s="39">
        <v>43535</v>
      </c>
      <c r="K65" s="39">
        <f t="shared" si="6"/>
        <v>43540</v>
      </c>
      <c r="L65" s="39">
        <f t="shared" si="7"/>
        <v>43547</v>
      </c>
      <c r="M65" s="39">
        <f t="shared" si="8"/>
        <v>43568</v>
      </c>
      <c r="N65" s="39">
        <f t="shared" si="9"/>
        <v>43575</v>
      </c>
      <c r="O65" s="39" t="s">
        <v>91</v>
      </c>
      <c r="P65" s="39" t="s">
        <v>91</v>
      </c>
      <c r="Q65" s="39" t="s">
        <v>91</v>
      </c>
      <c r="R65" s="39">
        <f t="shared" si="10"/>
        <v>43582</v>
      </c>
      <c r="S65" s="39">
        <f t="shared" si="11"/>
        <v>43589</v>
      </c>
      <c r="U65" s="45"/>
    </row>
    <row r="66" spans="1:21" ht="57" x14ac:dyDescent="0.25">
      <c r="A66" s="45"/>
      <c r="C66" s="44" t="s">
        <v>245</v>
      </c>
      <c r="D66" s="7" t="s">
        <v>246</v>
      </c>
      <c r="E66" s="30" t="s">
        <v>6</v>
      </c>
      <c r="F66" s="30" t="s">
        <v>89</v>
      </c>
      <c r="G66" s="30" t="s">
        <v>55</v>
      </c>
      <c r="H66" s="174">
        <v>120000</v>
      </c>
      <c r="I66" s="40" t="s">
        <v>90</v>
      </c>
      <c r="J66" s="39">
        <v>43535</v>
      </c>
      <c r="K66" s="39">
        <f t="shared" si="6"/>
        <v>43540</v>
      </c>
      <c r="L66" s="39">
        <f t="shared" si="7"/>
        <v>43547</v>
      </c>
      <c r="M66" s="39">
        <f t="shared" si="8"/>
        <v>43568</v>
      </c>
      <c r="N66" s="39">
        <f t="shared" si="9"/>
        <v>43575</v>
      </c>
      <c r="O66" s="39" t="s">
        <v>91</v>
      </c>
      <c r="P66" s="39" t="s">
        <v>91</v>
      </c>
      <c r="Q66" s="39" t="s">
        <v>91</v>
      </c>
      <c r="R66" s="39">
        <f t="shared" si="10"/>
        <v>43582</v>
      </c>
      <c r="S66" s="39">
        <f t="shared" si="11"/>
        <v>43589</v>
      </c>
      <c r="U66" s="45"/>
    </row>
    <row r="67" spans="1:21" ht="28.5" x14ac:dyDescent="0.25">
      <c r="A67" s="45"/>
      <c r="C67" s="44" t="s">
        <v>3214</v>
      </c>
      <c r="D67" s="7" t="s">
        <v>247</v>
      </c>
      <c r="E67" s="30" t="s">
        <v>6</v>
      </c>
      <c r="F67" s="30" t="s">
        <v>85</v>
      </c>
      <c r="G67" s="30" t="s">
        <v>54</v>
      </c>
      <c r="H67" s="174">
        <v>12500</v>
      </c>
      <c r="I67" s="40" t="s">
        <v>90</v>
      </c>
      <c r="J67" s="39">
        <v>43647</v>
      </c>
      <c r="K67" s="39">
        <f t="shared" si="6"/>
        <v>43652</v>
      </c>
      <c r="L67" s="39">
        <f t="shared" si="7"/>
        <v>43659</v>
      </c>
      <c r="M67" s="39">
        <f t="shared" si="8"/>
        <v>43680</v>
      </c>
      <c r="N67" s="39">
        <f t="shared" si="9"/>
        <v>43687</v>
      </c>
      <c r="O67" s="39" t="s">
        <v>91</v>
      </c>
      <c r="P67" s="39" t="s">
        <v>91</v>
      </c>
      <c r="Q67" s="39" t="s">
        <v>91</v>
      </c>
      <c r="R67" s="39">
        <f t="shared" si="10"/>
        <v>43694</v>
      </c>
      <c r="S67" s="39">
        <f t="shared" si="11"/>
        <v>43701</v>
      </c>
      <c r="U67" s="45"/>
    </row>
    <row r="68" spans="1:21" ht="21" customHeight="1" x14ac:dyDescent="0.25">
      <c r="A68" s="45"/>
      <c r="C68" s="44" t="s">
        <v>3215</v>
      </c>
      <c r="D68" s="7" t="s">
        <v>248</v>
      </c>
      <c r="E68" s="30" t="s">
        <v>6</v>
      </c>
      <c r="F68" s="30" t="s">
        <v>85</v>
      </c>
      <c r="G68" s="30" t="s">
        <v>54</v>
      </c>
      <c r="H68" s="174">
        <v>200</v>
      </c>
      <c r="I68" s="40" t="s">
        <v>90</v>
      </c>
      <c r="J68" s="39">
        <v>43612</v>
      </c>
      <c r="K68" s="39">
        <f t="shared" si="6"/>
        <v>43617</v>
      </c>
      <c r="L68" s="39">
        <f t="shared" si="7"/>
        <v>43624</v>
      </c>
      <c r="M68" s="39">
        <f t="shared" si="8"/>
        <v>43645</v>
      </c>
      <c r="N68" s="39">
        <f t="shared" si="9"/>
        <v>43652</v>
      </c>
      <c r="O68" s="39" t="s">
        <v>91</v>
      </c>
      <c r="P68" s="39" t="s">
        <v>91</v>
      </c>
      <c r="Q68" s="39" t="s">
        <v>91</v>
      </c>
      <c r="R68" s="39">
        <f t="shared" si="10"/>
        <v>43659</v>
      </c>
      <c r="S68" s="39">
        <f t="shared" si="11"/>
        <v>43666</v>
      </c>
      <c r="U68" s="45"/>
    </row>
    <row r="69" spans="1:21" ht="38.25" customHeight="1" x14ac:dyDescent="0.25">
      <c r="A69" s="45"/>
      <c r="C69" s="44" t="s">
        <v>249</v>
      </c>
      <c r="D69" s="7" t="s">
        <v>250</v>
      </c>
      <c r="E69" s="30" t="s">
        <v>6</v>
      </c>
      <c r="F69" s="30" t="s">
        <v>85</v>
      </c>
      <c r="G69" s="30" t="s">
        <v>54</v>
      </c>
      <c r="H69" s="174">
        <v>1400</v>
      </c>
      <c r="I69" s="40" t="s">
        <v>90</v>
      </c>
      <c r="J69" s="39">
        <v>43612</v>
      </c>
      <c r="K69" s="39">
        <f t="shared" si="6"/>
        <v>43617</v>
      </c>
      <c r="L69" s="39">
        <f t="shared" si="7"/>
        <v>43624</v>
      </c>
      <c r="M69" s="39">
        <f t="shared" si="8"/>
        <v>43645</v>
      </c>
      <c r="N69" s="39">
        <f t="shared" si="9"/>
        <v>43652</v>
      </c>
      <c r="O69" s="39" t="s">
        <v>91</v>
      </c>
      <c r="P69" s="39" t="s">
        <v>91</v>
      </c>
      <c r="Q69" s="39" t="s">
        <v>91</v>
      </c>
      <c r="R69" s="39">
        <f t="shared" si="10"/>
        <v>43659</v>
      </c>
      <c r="S69" s="39">
        <f t="shared" si="11"/>
        <v>43666</v>
      </c>
      <c r="U69" s="45"/>
    </row>
    <row r="70" spans="1:21" ht="28.5" x14ac:dyDescent="0.25">
      <c r="A70" s="45"/>
      <c r="C70" s="44" t="s">
        <v>3216</v>
      </c>
      <c r="D70" s="7" t="s">
        <v>251</v>
      </c>
      <c r="E70" s="30" t="s">
        <v>6</v>
      </c>
      <c r="F70" s="30" t="s">
        <v>85</v>
      </c>
      <c r="G70" s="30" t="s">
        <v>54</v>
      </c>
      <c r="H70" s="174">
        <v>2500</v>
      </c>
      <c r="I70" s="40" t="s">
        <v>90</v>
      </c>
      <c r="J70" s="39">
        <v>43612</v>
      </c>
      <c r="K70" s="39">
        <f t="shared" si="6"/>
        <v>43617</v>
      </c>
      <c r="L70" s="39">
        <f t="shared" si="7"/>
        <v>43624</v>
      </c>
      <c r="M70" s="39">
        <f t="shared" si="8"/>
        <v>43645</v>
      </c>
      <c r="N70" s="39">
        <f t="shared" si="9"/>
        <v>43652</v>
      </c>
      <c r="O70" s="39" t="s">
        <v>91</v>
      </c>
      <c r="P70" s="39" t="s">
        <v>91</v>
      </c>
      <c r="Q70" s="39" t="s">
        <v>91</v>
      </c>
      <c r="R70" s="39">
        <f t="shared" si="10"/>
        <v>43659</v>
      </c>
      <c r="S70" s="39">
        <f t="shared" si="11"/>
        <v>43666</v>
      </c>
      <c r="U70" s="45"/>
    </row>
    <row r="71" spans="1:21" ht="28.5" x14ac:dyDescent="0.25">
      <c r="A71" s="45"/>
      <c r="C71" s="44" t="s">
        <v>253</v>
      </c>
      <c r="D71" s="7" t="s">
        <v>254</v>
      </c>
      <c r="E71" s="30" t="s">
        <v>6</v>
      </c>
      <c r="F71" s="30" t="s">
        <v>89</v>
      </c>
      <c r="G71" s="30" t="s">
        <v>55</v>
      </c>
      <c r="H71" s="174">
        <v>12000</v>
      </c>
      <c r="I71" s="40" t="s">
        <v>90</v>
      </c>
      <c r="J71" s="39">
        <v>43612</v>
      </c>
      <c r="K71" s="39">
        <f t="shared" si="6"/>
        <v>43617</v>
      </c>
      <c r="L71" s="39">
        <f t="shared" si="7"/>
        <v>43624</v>
      </c>
      <c r="M71" s="39">
        <f t="shared" si="8"/>
        <v>43645</v>
      </c>
      <c r="N71" s="39">
        <f t="shared" si="9"/>
        <v>43652</v>
      </c>
      <c r="O71" s="39" t="s">
        <v>91</v>
      </c>
      <c r="P71" s="39" t="s">
        <v>91</v>
      </c>
      <c r="Q71" s="39" t="s">
        <v>91</v>
      </c>
      <c r="R71" s="39">
        <f t="shared" si="10"/>
        <v>43659</v>
      </c>
      <c r="S71" s="39">
        <f t="shared" si="11"/>
        <v>43666</v>
      </c>
      <c r="U71" s="45"/>
    </row>
    <row r="72" spans="1:21" ht="32.25" customHeight="1" x14ac:dyDescent="0.25">
      <c r="A72" s="45"/>
      <c r="C72" s="44" t="s">
        <v>255</v>
      </c>
      <c r="D72" s="7" t="s">
        <v>256</v>
      </c>
      <c r="E72" s="30" t="s">
        <v>6</v>
      </c>
      <c r="F72" s="30" t="s">
        <v>85</v>
      </c>
      <c r="G72" s="30" t="s">
        <v>54</v>
      </c>
      <c r="H72" s="174">
        <v>875</v>
      </c>
      <c r="I72" s="40" t="s">
        <v>90</v>
      </c>
      <c r="J72" s="39">
        <v>43522</v>
      </c>
      <c r="K72" s="39">
        <f t="shared" si="6"/>
        <v>43527</v>
      </c>
      <c r="L72" s="39">
        <f t="shared" si="7"/>
        <v>43534</v>
      </c>
      <c r="M72" s="39">
        <f t="shared" si="8"/>
        <v>43555</v>
      </c>
      <c r="N72" s="39">
        <f t="shared" si="9"/>
        <v>43562</v>
      </c>
      <c r="O72" s="39" t="s">
        <v>91</v>
      </c>
      <c r="P72" s="39" t="s">
        <v>91</v>
      </c>
      <c r="Q72" s="39" t="s">
        <v>91</v>
      </c>
      <c r="R72" s="39">
        <f t="shared" si="10"/>
        <v>43569</v>
      </c>
      <c r="S72" s="39">
        <f t="shared" si="11"/>
        <v>43576</v>
      </c>
      <c r="U72" s="45"/>
    </row>
    <row r="73" spans="1:21" ht="21.75" customHeight="1" x14ac:dyDescent="0.25">
      <c r="A73" s="45"/>
      <c r="C73" s="44" t="s">
        <v>3217</v>
      </c>
      <c r="D73" s="7" t="s">
        <v>257</v>
      </c>
      <c r="E73" s="30" t="s">
        <v>6</v>
      </c>
      <c r="F73" s="30" t="s">
        <v>85</v>
      </c>
      <c r="G73" s="30" t="s">
        <v>54</v>
      </c>
      <c r="H73" s="174">
        <v>125</v>
      </c>
      <c r="I73" s="40" t="s">
        <v>90</v>
      </c>
      <c r="J73" s="39">
        <v>43522</v>
      </c>
      <c r="K73" s="39">
        <f t="shared" si="6"/>
        <v>43527</v>
      </c>
      <c r="L73" s="39">
        <f t="shared" si="7"/>
        <v>43534</v>
      </c>
      <c r="M73" s="39">
        <f t="shared" si="8"/>
        <v>43555</v>
      </c>
      <c r="N73" s="39">
        <f t="shared" si="9"/>
        <v>43562</v>
      </c>
      <c r="O73" s="39" t="s">
        <v>91</v>
      </c>
      <c r="P73" s="39" t="s">
        <v>91</v>
      </c>
      <c r="Q73" s="39" t="s">
        <v>91</v>
      </c>
      <c r="R73" s="39">
        <f t="shared" si="10"/>
        <v>43569</v>
      </c>
      <c r="S73" s="39">
        <f t="shared" si="11"/>
        <v>43576</v>
      </c>
      <c r="U73" s="45"/>
    </row>
    <row r="74" spans="1:21" ht="28.5" x14ac:dyDescent="0.25">
      <c r="A74" s="45"/>
      <c r="C74" s="44" t="s">
        <v>258</v>
      </c>
      <c r="D74" s="7" t="s">
        <v>259</v>
      </c>
      <c r="E74" s="30" t="s">
        <v>6</v>
      </c>
      <c r="F74" s="30" t="s">
        <v>85</v>
      </c>
      <c r="G74" s="30" t="s">
        <v>54</v>
      </c>
      <c r="H74" s="174">
        <v>750</v>
      </c>
      <c r="I74" s="40" t="s">
        <v>90</v>
      </c>
      <c r="J74" s="39">
        <v>43522</v>
      </c>
      <c r="K74" s="39">
        <f t="shared" si="6"/>
        <v>43527</v>
      </c>
      <c r="L74" s="39">
        <f t="shared" si="7"/>
        <v>43534</v>
      </c>
      <c r="M74" s="39">
        <f t="shared" si="8"/>
        <v>43555</v>
      </c>
      <c r="N74" s="39">
        <f t="shared" si="9"/>
        <v>43562</v>
      </c>
      <c r="O74" s="39" t="s">
        <v>91</v>
      </c>
      <c r="P74" s="39" t="s">
        <v>91</v>
      </c>
      <c r="Q74" s="39" t="s">
        <v>91</v>
      </c>
      <c r="R74" s="39">
        <f t="shared" si="10"/>
        <v>43569</v>
      </c>
      <c r="S74" s="39">
        <f t="shared" si="11"/>
        <v>43576</v>
      </c>
      <c r="U74" s="45"/>
    </row>
    <row r="75" spans="1:21" ht="28.5" x14ac:dyDescent="0.25">
      <c r="A75" s="45"/>
      <c r="C75" s="44" t="s">
        <v>260</v>
      </c>
      <c r="D75" s="7" t="s">
        <v>261</v>
      </c>
      <c r="E75" s="30" t="s">
        <v>6</v>
      </c>
      <c r="F75" s="30" t="s">
        <v>85</v>
      </c>
      <c r="G75" s="30" t="s">
        <v>54</v>
      </c>
      <c r="H75" s="174">
        <v>2500</v>
      </c>
      <c r="I75" s="40" t="s">
        <v>90</v>
      </c>
      <c r="J75" s="39">
        <v>43522</v>
      </c>
      <c r="K75" s="39">
        <f t="shared" si="6"/>
        <v>43527</v>
      </c>
      <c r="L75" s="39">
        <f t="shared" si="7"/>
        <v>43534</v>
      </c>
      <c r="M75" s="39">
        <f t="shared" si="8"/>
        <v>43555</v>
      </c>
      <c r="N75" s="39">
        <f t="shared" si="9"/>
        <v>43562</v>
      </c>
      <c r="O75" s="39" t="s">
        <v>91</v>
      </c>
      <c r="P75" s="39" t="s">
        <v>91</v>
      </c>
      <c r="Q75" s="39" t="s">
        <v>91</v>
      </c>
      <c r="R75" s="39">
        <f t="shared" si="10"/>
        <v>43569</v>
      </c>
      <c r="S75" s="39">
        <f t="shared" si="11"/>
        <v>43576</v>
      </c>
      <c r="U75" s="45"/>
    </row>
    <row r="76" spans="1:21" ht="28.5" x14ac:dyDescent="0.25">
      <c r="A76" s="45"/>
      <c r="C76" s="44" t="s">
        <v>262</v>
      </c>
      <c r="D76" s="7" t="s">
        <v>263</v>
      </c>
      <c r="E76" s="30" t="s">
        <v>6</v>
      </c>
      <c r="F76" s="30" t="s">
        <v>89</v>
      </c>
      <c r="G76" s="30" t="s">
        <v>55</v>
      </c>
      <c r="H76" s="174">
        <v>12000</v>
      </c>
      <c r="I76" s="40" t="s">
        <v>90</v>
      </c>
      <c r="J76" s="39">
        <v>43522</v>
      </c>
      <c r="K76" s="39">
        <f t="shared" si="6"/>
        <v>43527</v>
      </c>
      <c r="L76" s="39">
        <f t="shared" si="7"/>
        <v>43534</v>
      </c>
      <c r="M76" s="39">
        <f t="shared" si="8"/>
        <v>43555</v>
      </c>
      <c r="N76" s="39">
        <f t="shared" si="9"/>
        <v>43562</v>
      </c>
      <c r="O76" s="39" t="s">
        <v>91</v>
      </c>
      <c r="P76" s="39" t="s">
        <v>91</v>
      </c>
      <c r="Q76" s="39" t="s">
        <v>91</v>
      </c>
      <c r="R76" s="39">
        <f t="shared" si="10"/>
        <v>43569</v>
      </c>
      <c r="S76" s="39">
        <f t="shared" si="11"/>
        <v>43576</v>
      </c>
      <c r="U76" s="45"/>
    </row>
    <row r="77" spans="1:21" ht="28.5" x14ac:dyDescent="0.25">
      <c r="A77" s="45"/>
      <c r="C77" s="44" t="s">
        <v>3218</v>
      </c>
      <c r="D77" s="7" t="s">
        <v>266</v>
      </c>
      <c r="E77" s="30" t="s">
        <v>6</v>
      </c>
      <c r="F77" s="30" t="s">
        <v>85</v>
      </c>
      <c r="G77" s="30" t="s">
        <v>54</v>
      </c>
      <c r="H77" s="174">
        <v>500</v>
      </c>
      <c r="I77" s="40" t="s">
        <v>90</v>
      </c>
      <c r="J77" s="39">
        <v>43504</v>
      </c>
      <c r="K77" s="39">
        <f t="shared" si="6"/>
        <v>43509</v>
      </c>
      <c r="L77" s="39">
        <f t="shared" si="7"/>
        <v>43516</v>
      </c>
      <c r="M77" s="39">
        <f t="shared" si="8"/>
        <v>43537</v>
      </c>
      <c r="N77" s="39">
        <f t="shared" si="9"/>
        <v>43544</v>
      </c>
      <c r="O77" s="39" t="s">
        <v>91</v>
      </c>
      <c r="P77" s="39" t="s">
        <v>91</v>
      </c>
      <c r="Q77" s="39" t="s">
        <v>91</v>
      </c>
      <c r="R77" s="39">
        <f t="shared" si="10"/>
        <v>43551</v>
      </c>
      <c r="S77" s="39">
        <f t="shared" si="11"/>
        <v>43558</v>
      </c>
      <c r="U77" s="45"/>
    </row>
    <row r="78" spans="1:21" x14ac:dyDescent="0.25">
      <c r="A78" s="45"/>
      <c r="C78" s="44" t="s">
        <v>3219</v>
      </c>
      <c r="D78" s="7" t="s">
        <v>267</v>
      </c>
      <c r="E78" s="30" t="s">
        <v>6</v>
      </c>
      <c r="F78" s="30" t="s">
        <v>85</v>
      </c>
      <c r="G78" s="30" t="s">
        <v>54</v>
      </c>
      <c r="H78" s="174">
        <v>2000</v>
      </c>
      <c r="I78" s="40" t="s">
        <v>90</v>
      </c>
      <c r="J78" s="39">
        <v>43648</v>
      </c>
      <c r="K78" s="39">
        <f t="shared" si="6"/>
        <v>43653</v>
      </c>
      <c r="L78" s="39">
        <f t="shared" si="7"/>
        <v>43660</v>
      </c>
      <c r="M78" s="39">
        <f t="shared" si="8"/>
        <v>43681</v>
      </c>
      <c r="N78" s="39">
        <f t="shared" si="9"/>
        <v>43688</v>
      </c>
      <c r="O78" s="39" t="s">
        <v>91</v>
      </c>
      <c r="P78" s="39" t="s">
        <v>91</v>
      </c>
      <c r="Q78" s="39" t="s">
        <v>91</v>
      </c>
      <c r="R78" s="39">
        <f t="shared" si="10"/>
        <v>43695</v>
      </c>
      <c r="S78" s="39">
        <f t="shared" si="11"/>
        <v>43702</v>
      </c>
      <c r="U78" s="45"/>
    </row>
    <row r="79" spans="1:21" ht="28.5" x14ac:dyDescent="0.25">
      <c r="A79" s="45"/>
      <c r="C79" s="44" t="s">
        <v>3220</v>
      </c>
      <c r="D79" s="7" t="s">
        <v>268</v>
      </c>
      <c r="E79" s="30" t="s">
        <v>6</v>
      </c>
      <c r="F79" s="30" t="s">
        <v>85</v>
      </c>
      <c r="G79" s="30" t="s">
        <v>54</v>
      </c>
      <c r="H79" s="174">
        <v>1000</v>
      </c>
      <c r="I79" s="40" t="s">
        <v>90</v>
      </c>
      <c r="J79" s="39">
        <v>43648</v>
      </c>
      <c r="K79" s="39">
        <f t="shared" si="6"/>
        <v>43653</v>
      </c>
      <c r="L79" s="39">
        <f t="shared" si="7"/>
        <v>43660</v>
      </c>
      <c r="M79" s="39">
        <f t="shared" si="8"/>
        <v>43681</v>
      </c>
      <c r="N79" s="39">
        <f t="shared" si="9"/>
        <v>43688</v>
      </c>
      <c r="O79" s="39" t="s">
        <v>91</v>
      </c>
      <c r="P79" s="39" t="s">
        <v>91</v>
      </c>
      <c r="Q79" s="39" t="s">
        <v>91</v>
      </c>
      <c r="R79" s="39">
        <f t="shared" si="10"/>
        <v>43695</v>
      </c>
      <c r="S79" s="39">
        <f t="shared" si="11"/>
        <v>43702</v>
      </c>
      <c r="U79" s="45"/>
    </row>
    <row r="80" spans="1:21" ht="28.5" x14ac:dyDescent="0.25">
      <c r="A80" s="45"/>
      <c r="C80" s="44" t="s">
        <v>3221</v>
      </c>
      <c r="D80" s="7" t="s">
        <v>269</v>
      </c>
      <c r="E80" s="30" t="s">
        <v>6</v>
      </c>
      <c r="F80" s="30" t="s">
        <v>89</v>
      </c>
      <c r="G80" s="30" t="s">
        <v>55</v>
      </c>
      <c r="H80" s="174">
        <v>4</v>
      </c>
      <c r="I80" s="40" t="s">
        <v>90</v>
      </c>
      <c r="J80" s="39">
        <v>43648</v>
      </c>
      <c r="K80" s="39">
        <f t="shared" si="6"/>
        <v>43653</v>
      </c>
      <c r="L80" s="39">
        <f t="shared" si="7"/>
        <v>43660</v>
      </c>
      <c r="M80" s="39">
        <f t="shared" si="8"/>
        <v>43681</v>
      </c>
      <c r="N80" s="39">
        <f t="shared" si="9"/>
        <v>43688</v>
      </c>
      <c r="O80" s="39" t="s">
        <v>91</v>
      </c>
      <c r="P80" s="39" t="s">
        <v>91</v>
      </c>
      <c r="Q80" s="39" t="s">
        <v>91</v>
      </c>
      <c r="R80" s="39">
        <f t="shared" si="10"/>
        <v>43695</v>
      </c>
      <c r="S80" s="39">
        <f t="shared" si="11"/>
        <v>43702</v>
      </c>
      <c r="U80" s="45"/>
    </row>
    <row r="81" spans="1:21" ht="28.5" x14ac:dyDescent="0.25">
      <c r="A81" s="45"/>
      <c r="C81" s="44" t="s">
        <v>3222</v>
      </c>
      <c r="D81" s="7" t="s">
        <v>270</v>
      </c>
      <c r="E81" s="30" t="s">
        <v>6</v>
      </c>
      <c r="F81" s="30" t="s">
        <v>85</v>
      </c>
      <c r="G81" s="30" t="s">
        <v>54</v>
      </c>
      <c r="H81" s="174">
        <v>15000</v>
      </c>
      <c r="I81" s="40" t="s">
        <v>90</v>
      </c>
      <c r="J81" s="39">
        <v>43648</v>
      </c>
      <c r="K81" s="39">
        <f t="shared" si="6"/>
        <v>43653</v>
      </c>
      <c r="L81" s="39">
        <f t="shared" si="7"/>
        <v>43660</v>
      </c>
      <c r="M81" s="39">
        <f t="shared" si="8"/>
        <v>43681</v>
      </c>
      <c r="N81" s="39">
        <f t="shared" si="9"/>
        <v>43688</v>
      </c>
      <c r="O81" s="39" t="s">
        <v>91</v>
      </c>
      <c r="P81" s="39" t="s">
        <v>91</v>
      </c>
      <c r="Q81" s="39" t="s">
        <v>91</v>
      </c>
      <c r="R81" s="39">
        <f t="shared" si="10"/>
        <v>43695</v>
      </c>
      <c r="S81" s="39">
        <f t="shared" si="11"/>
        <v>43702</v>
      </c>
      <c r="U81" s="45"/>
    </row>
    <row r="82" spans="1:21" ht="28.5" x14ac:dyDescent="0.25">
      <c r="A82" s="45"/>
      <c r="C82" s="44" t="s">
        <v>271</v>
      </c>
      <c r="D82" s="7" t="s">
        <v>272</v>
      </c>
      <c r="E82" s="30" t="s">
        <v>6</v>
      </c>
      <c r="F82" s="30" t="s">
        <v>85</v>
      </c>
      <c r="G82" s="30" t="s">
        <v>54</v>
      </c>
      <c r="H82" s="174">
        <v>2500</v>
      </c>
      <c r="I82" s="40" t="s">
        <v>90</v>
      </c>
      <c r="J82" s="39">
        <v>43648</v>
      </c>
      <c r="K82" s="39">
        <f t="shared" si="6"/>
        <v>43653</v>
      </c>
      <c r="L82" s="39">
        <f t="shared" si="7"/>
        <v>43660</v>
      </c>
      <c r="M82" s="39">
        <f t="shared" si="8"/>
        <v>43681</v>
      </c>
      <c r="N82" s="39">
        <f t="shared" si="9"/>
        <v>43688</v>
      </c>
      <c r="O82" s="39" t="s">
        <v>91</v>
      </c>
      <c r="P82" s="39" t="s">
        <v>91</v>
      </c>
      <c r="Q82" s="39" t="s">
        <v>91</v>
      </c>
      <c r="R82" s="39">
        <f t="shared" si="10"/>
        <v>43695</v>
      </c>
      <c r="S82" s="39">
        <f t="shared" si="11"/>
        <v>43702</v>
      </c>
      <c r="U82" s="45"/>
    </row>
    <row r="83" spans="1:21" ht="28.5" x14ac:dyDescent="0.25">
      <c r="A83" s="45"/>
      <c r="C83" s="44" t="s">
        <v>3223</v>
      </c>
      <c r="D83" s="7" t="s">
        <v>273</v>
      </c>
      <c r="E83" s="30" t="s">
        <v>6</v>
      </c>
      <c r="F83" s="30" t="s">
        <v>89</v>
      </c>
      <c r="G83" s="30" t="s">
        <v>55</v>
      </c>
      <c r="H83" s="174">
        <v>2</v>
      </c>
      <c r="I83" s="40" t="s">
        <v>90</v>
      </c>
      <c r="J83" s="39">
        <v>43648</v>
      </c>
      <c r="K83" s="39">
        <f t="shared" si="6"/>
        <v>43653</v>
      </c>
      <c r="L83" s="39">
        <f t="shared" si="7"/>
        <v>43660</v>
      </c>
      <c r="M83" s="39">
        <f t="shared" si="8"/>
        <v>43681</v>
      </c>
      <c r="N83" s="39">
        <f t="shared" si="9"/>
        <v>43688</v>
      </c>
      <c r="O83" s="39" t="s">
        <v>91</v>
      </c>
      <c r="P83" s="39" t="s">
        <v>91</v>
      </c>
      <c r="Q83" s="39" t="s">
        <v>91</v>
      </c>
      <c r="R83" s="39">
        <f t="shared" si="10"/>
        <v>43695</v>
      </c>
      <c r="S83" s="39">
        <f t="shared" si="11"/>
        <v>43702</v>
      </c>
      <c r="U83" s="45"/>
    </row>
    <row r="84" spans="1:21" ht="28.5" x14ac:dyDescent="0.25">
      <c r="A84" s="45"/>
      <c r="C84" s="44" t="s">
        <v>3224</v>
      </c>
      <c r="D84" s="7" t="s">
        <v>274</v>
      </c>
      <c r="E84" s="30" t="s">
        <v>6</v>
      </c>
      <c r="F84" s="30" t="s">
        <v>85</v>
      </c>
      <c r="G84" s="30" t="s">
        <v>54</v>
      </c>
      <c r="H84" s="174">
        <v>2000</v>
      </c>
      <c r="I84" s="40" t="s">
        <v>90</v>
      </c>
      <c r="J84" s="39">
        <v>43506</v>
      </c>
      <c r="K84" s="39">
        <f t="shared" si="6"/>
        <v>43511</v>
      </c>
      <c r="L84" s="39">
        <f t="shared" si="7"/>
        <v>43518</v>
      </c>
      <c r="M84" s="39">
        <f t="shared" si="8"/>
        <v>43539</v>
      </c>
      <c r="N84" s="39">
        <f t="shared" si="9"/>
        <v>43546</v>
      </c>
      <c r="O84" s="39" t="s">
        <v>91</v>
      </c>
      <c r="P84" s="39" t="s">
        <v>91</v>
      </c>
      <c r="Q84" s="39" t="s">
        <v>91</v>
      </c>
      <c r="R84" s="39">
        <f t="shared" si="10"/>
        <v>43553</v>
      </c>
      <c r="S84" s="39">
        <f t="shared" si="11"/>
        <v>43560</v>
      </c>
      <c r="U84" s="45"/>
    </row>
    <row r="85" spans="1:21" ht="28.5" x14ac:dyDescent="0.25">
      <c r="A85" s="45"/>
      <c r="C85" s="44" t="s">
        <v>3225</v>
      </c>
      <c r="D85" s="7" t="s">
        <v>275</v>
      </c>
      <c r="E85" s="30" t="s">
        <v>6</v>
      </c>
      <c r="F85" s="30" t="s">
        <v>85</v>
      </c>
      <c r="G85" s="30" t="s">
        <v>54</v>
      </c>
      <c r="H85" s="174">
        <v>1000</v>
      </c>
      <c r="I85" s="40" t="s">
        <v>90</v>
      </c>
      <c r="J85" s="39">
        <v>43506</v>
      </c>
      <c r="K85" s="39">
        <f t="shared" si="6"/>
        <v>43511</v>
      </c>
      <c r="L85" s="39">
        <f t="shared" si="7"/>
        <v>43518</v>
      </c>
      <c r="M85" s="39">
        <f t="shared" si="8"/>
        <v>43539</v>
      </c>
      <c r="N85" s="39">
        <f t="shared" si="9"/>
        <v>43546</v>
      </c>
      <c r="O85" s="39" t="s">
        <v>91</v>
      </c>
      <c r="P85" s="39" t="s">
        <v>91</v>
      </c>
      <c r="Q85" s="39" t="s">
        <v>91</v>
      </c>
      <c r="R85" s="39">
        <f t="shared" si="10"/>
        <v>43553</v>
      </c>
      <c r="S85" s="39">
        <f t="shared" si="11"/>
        <v>43560</v>
      </c>
      <c r="U85" s="45"/>
    </row>
    <row r="86" spans="1:21" ht="28.5" x14ac:dyDescent="0.25">
      <c r="A86" s="45"/>
      <c r="C86" s="44" t="s">
        <v>3226</v>
      </c>
      <c r="D86" s="7" t="s">
        <v>276</v>
      </c>
      <c r="E86" s="30" t="s">
        <v>6</v>
      </c>
      <c r="F86" s="30" t="s">
        <v>89</v>
      </c>
      <c r="G86" s="30" t="s">
        <v>55</v>
      </c>
      <c r="H86" s="174">
        <v>5000</v>
      </c>
      <c r="I86" s="40" t="s">
        <v>90</v>
      </c>
      <c r="J86" s="39">
        <v>43506</v>
      </c>
      <c r="K86" s="39">
        <f t="shared" si="6"/>
        <v>43511</v>
      </c>
      <c r="L86" s="39">
        <f t="shared" si="7"/>
        <v>43518</v>
      </c>
      <c r="M86" s="39">
        <f t="shared" si="8"/>
        <v>43539</v>
      </c>
      <c r="N86" s="39">
        <f t="shared" si="9"/>
        <v>43546</v>
      </c>
      <c r="O86" s="39" t="s">
        <v>91</v>
      </c>
      <c r="P86" s="39" t="s">
        <v>91</v>
      </c>
      <c r="Q86" s="39" t="s">
        <v>91</v>
      </c>
      <c r="R86" s="39">
        <f t="shared" si="10"/>
        <v>43553</v>
      </c>
      <c r="S86" s="39">
        <f t="shared" si="11"/>
        <v>43560</v>
      </c>
      <c r="U86" s="45"/>
    </row>
    <row r="87" spans="1:21" x14ac:dyDescent="0.25">
      <c r="A87" s="45"/>
      <c r="C87" s="44" t="s">
        <v>3227</v>
      </c>
      <c r="D87" s="7" t="s">
        <v>277</v>
      </c>
      <c r="E87" s="30" t="s">
        <v>6</v>
      </c>
      <c r="F87" s="30" t="s">
        <v>85</v>
      </c>
      <c r="G87" s="30" t="s">
        <v>54</v>
      </c>
      <c r="H87" s="174">
        <v>15000</v>
      </c>
      <c r="I87" s="40" t="s">
        <v>90</v>
      </c>
      <c r="J87" s="39">
        <v>43502</v>
      </c>
      <c r="K87" s="39">
        <f t="shared" si="6"/>
        <v>43507</v>
      </c>
      <c r="L87" s="39">
        <f t="shared" si="7"/>
        <v>43514</v>
      </c>
      <c r="M87" s="39">
        <f t="shared" si="8"/>
        <v>43535</v>
      </c>
      <c r="N87" s="39">
        <f t="shared" si="9"/>
        <v>43542</v>
      </c>
      <c r="O87" s="39" t="s">
        <v>91</v>
      </c>
      <c r="P87" s="39" t="s">
        <v>91</v>
      </c>
      <c r="Q87" s="39" t="s">
        <v>91</v>
      </c>
      <c r="R87" s="39">
        <f t="shared" si="10"/>
        <v>43549</v>
      </c>
      <c r="S87" s="39">
        <f t="shared" si="11"/>
        <v>43556</v>
      </c>
      <c r="U87" s="45"/>
    </row>
    <row r="88" spans="1:21" x14ac:dyDescent="0.25">
      <c r="A88" s="45"/>
      <c r="C88" s="44" t="s">
        <v>3228</v>
      </c>
      <c r="D88" s="7" t="s">
        <v>278</v>
      </c>
      <c r="E88" s="30" t="s">
        <v>6</v>
      </c>
      <c r="F88" s="30" t="s">
        <v>89</v>
      </c>
      <c r="G88" s="30" t="s">
        <v>55</v>
      </c>
      <c r="H88" s="174">
        <v>15000</v>
      </c>
      <c r="I88" s="40" t="s">
        <v>90</v>
      </c>
      <c r="J88" s="39">
        <v>43502</v>
      </c>
      <c r="K88" s="39">
        <f t="shared" si="6"/>
        <v>43507</v>
      </c>
      <c r="L88" s="39">
        <f t="shared" si="7"/>
        <v>43514</v>
      </c>
      <c r="M88" s="39">
        <f t="shared" si="8"/>
        <v>43535</v>
      </c>
      <c r="N88" s="39">
        <f t="shared" si="9"/>
        <v>43542</v>
      </c>
      <c r="O88" s="39" t="s">
        <v>91</v>
      </c>
      <c r="P88" s="39" t="s">
        <v>91</v>
      </c>
      <c r="Q88" s="39" t="s">
        <v>91</v>
      </c>
      <c r="R88" s="39">
        <f t="shared" si="10"/>
        <v>43549</v>
      </c>
      <c r="S88" s="39">
        <f t="shared" si="11"/>
        <v>43556</v>
      </c>
      <c r="U88" s="45"/>
    </row>
    <row r="89" spans="1:21" x14ac:dyDescent="0.25">
      <c r="A89" s="45"/>
      <c r="C89" s="44" t="s">
        <v>3229</v>
      </c>
      <c r="D89" s="7" t="s">
        <v>279</v>
      </c>
      <c r="E89" s="30" t="s">
        <v>6</v>
      </c>
      <c r="F89" s="30" t="s">
        <v>85</v>
      </c>
      <c r="G89" s="30" t="s">
        <v>54</v>
      </c>
      <c r="H89" s="174">
        <v>84000</v>
      </c>
      <c r="I89" s="40" t="s">
        <v>90</v>
      </c>
      <c r="J89" s="39">
        <v>43502</v>
      </c>
      <c r="K89" s="39">
        <f t="shared" si="6"/>
        <v>43507</v>
      </c>
      <c r="L89" s="39">
        <f t="shared" si="7"/>
        <v>43514</v>
      </c>
      <c r="M89" s="39">
        <f t="shared" si="8"/>
        <v>43535</v>
      </c>
      <c r="N89" s="39">
        <f t="shared" si="9"/>
        <v>43542</v>
      </c>
      <c r="O89" s="39" t="s">
        <v>91</v>
      </c>
      <c r="P89" s="39" t="s">
        <v>91</v>
      </c>
      <c r="Q89" s="39" t="s">
        <v>91</v>
      </c>
      <c r="R89" s="39">
        <f t="shared" si="10"/>
        <v>43549</v>
      </c>
      <c r="S89" s="39">
        <f t="shared" si="11"/>
        <v>43556</v>
      </c>
      <c r="U89" s="45"/>
    </row>
    <row r="90" spans="1:21" ht="28.5" x14ac:dyDescent="0.25">
      <c r="A90" s="45"/>
      <c r="C90" s="44" t="s">
        <v>3230</v>
      </c>
      <c r="D90" s="7" t="s">
        <v>280</v>
      </c>
      <c r="E90" s="30" t="s">
        <v>6</v>
      </c>
      <c r="F90" s="30" t="s">
        <v>85</v>
      </c>
      <c r="G90" s="30" t="s">
        <v>54</v>
      </c>
      <c r="H90" s="174">
        <v>1000</v>
      </c>
      <c r="I90" s="42" t="s">
        <v>90</v>
      </c>
      <c r="J90" s="59">
        <v>43506</v>
      </c>
      <c r="K90" s="39">
        <f t="shared" si="6"/>
        <v>43511</v>
      </c>
      <c r="L90" s="39">
        <f t="shared" si="7"/>
        <v>43518</v>
      </c>
      <c r="M90" s="39">
        <f t="shared" si="8"/>
        <v>43539</v>
      </c>
      <c r="N90" s="39">
        <f t="shared" si="9"/>
        <v>43546</v>
      </c>
      <c r="O90" s="39" t="s">
        <v>91</v>
      </c>
      <c r="P90" s="39" t="s">
        <v>91</v>
      </c>
      <c r="Q90" s="39" t="s">
        <v>91</v>
      </c>
      <c r="R90" s="39">
        <f t="shared" si="10"/>
        <v>43553</v>
      </c>
      <c r="S90" s="39">
        <f t="shared" si="11"/>
        <v>43560</v>
      </c>
      <c r="U90" s="45"/>
    </row>
    <row r="91" spans="1:21" ht="28.5" x14ac:dyDescent="0.25">
      <c r="A91" s="45"/>
      <c r="C91" s="44" t="s">
        <v>3231</v>
      </c>
      <c r="D91" s="7" t="s">
        <v>281</v>
      </c>
      <c r="E91" s="30" t="s">
        <v>6</v>
      </c>
      <c r="F91" s="30" t="s">
        <v>85</v>
      </c>
      <c r="G91" s="30" t="s">
        <v>54</v>
      </c>
      <c r="H91" s="174">
        <v>6000</v>
      </c>
      <c r="I91" s="42" t="s">
        <v>90</v>
      </c>
      <c r="J91" s="59">
        <v>43506</v>
      </c>
      <c r="K91" s="39">
        <f t="shared" si="6"/>
        <v>43511</v>
      </c>
      <c r="L91" s="39">
        <f t="shared" si="7"/>
        <v>43518</v>
      </c>
      <c r="M91" s="39">
        <f t="shared" si="8"/>
        <v>43539</v>
      </c>
      <c r="N91" s="39">
        <f t="shared" si="9"/>
        <v>43546</v>
      </c>
      <c r="O91" s="39" t="s">
        <v>91</v>
      </c>
      <c r="P91" s="39" t="s">
        <v>91</v>
      </c>
      <c r="Q91" s="39" t="s">
        <v>91</v>
      </c>
      <c r="R91" s="39">
        <f t="shared" si="10"/>
        <v>43553</v>
      </c>
      <c r="S91" s="39">
        <f t="shared" si="11"/>
        <v>43560</v>
      </c>
      <c r="U91" s="45"/>
    </row>
    <row r="92" spans="1:21" ht="28.5" x14ac:dyDescent="0.25">
      <c r="A92" s="45"/>
      <c r="C92" s="44" t="s">
        <v>3232</v>
      </c>
      <c r="D92" s="7" t="s">
        <v>282</v>
      </c>
      <c r="E92" s="30" t="s">
        <v>6</v>
      </c>
      <c r="F92" s="30" t="s">
        <v>89</v>
      </c>
      <c r="G92" s="30" t="s">
        <v>55</v>
      </c>
      <c r="H92" s="174">
        <v>5000</v>
      </c>
      <c r="I92" s="42" t="s">
        <v>90</v>
      </c>
      <c r="J92" s="59">
        <v>43506</v>
      </c>
      <c r="K92" s="39">
        <f t="shared" si="6"/>
        <v>43511</v>
      </c>
      <c r="L92" s="39">
        <f t="shared" si="7"/>
        <v>43518</v>
      </c>
      <c r="M92" s="39">
        <f t="shared" si="8"/>
        <v>43539</v>
      </c>
      <c r="N92" s="39">
        <f t="shared" si="9"/>
        <v>43546</v>
      </c>
      <c r="O92" s="39" t="s">
        <v>91</v>
      </c>
      <c r="P92" s="39" t="s">
        <v>91</v>
      </c>
      <c r="Q92" s="39" t="s">
        <v>91</v>
      </c>
      <c r="R92" s="39">
        <f t="shared" si="10"/>
        <v>43553</v>
      </c>
      <c r="S92" s="39">
        <f t="shared" si="11"/>
        <v>43560</v>
      </c>
      <c r="U92" s="45"/>
    </row>
    <row r="93" spans="1:21" x14ac:dyDescent="0.25">
      <c r="A93" s="45"/>
      <c r="C93" s="44" t="s">
        <v>3233</v>
      </c>
      <c r="D93" s="7" t="s">
        <v>283</v>
      </c>
      <c r="E93" s="30" t="s">
        <v>6</v>
      </c>
      <c r="F93" s="30" t="s">
        <v>89</v>
      </c>
      <c r="G93" s="30" t="s">
        <v>55</v>
      </c>
      <c r="H93" s="174">
        <v>12000</v>
      </c>
      <c r="I93" s="42" t="s">
        <v>90</v>
      </c>
      <c r="J93" s="59">
        <v>43506</v>
      </c>
      <c r="K93" s="39">
        <f t="shared" si="6"/>
        <v>43511</v>
      </c>
      <c r="L93" s="39">
        <f t="shared" si="7"/>
        <v>43518</v>
      </c>
      <c r="M93" s="39">
        <f t="shared" si="8"/>
        <v>43539</v>
      </c>
      <c r="N93" s="39">
        <f t="shared" si="9"/>
        <v>43546</v>
      </c>
      <c r="O93" s="39" t="s">
        <v>91</v>
      </c>
      <c r="P93" s="39" t="s">
        <v>91</v>
      </c>
      <c r="Q93" s="39" t="s">
        <v>91</v>
      </c>
      <c r="R93" s="39">
        <f t="shared" si="10"/>
        <v>43553</v>
      </c>
      <c r="S93" s="39">
        <f t="shared" si="11"/>
        <v>43560</v>
      </c>
      <c r="U93" s="45"/>
    </row>
    <row r="94" spans="1:21" ht="42.75" x14ac:dyDescent="0.25">
      <c r="A94" s="45"/>
      <c r="C94" s="44" t="s">
        <v>3234</v>
      </c>
      <c r="D94" s="7" t="s">
        <v>284</v>
      </c>
      <c r="E94" s="30" t="s">
        <v>6</v>
      </c>
      <c r="F94" s="30" t="s">
        <v>85</v>
      </c>
      <c r="G94" s="30" t="s">
        <v>54</v>
      </c>
      <c r="H94" s="174">
        <v>5000</v>
      </c>
      <c r="I94" s="42" t="s">
        <v>147</v>
      </c>
      <c r="J94" s="59">
        <v>43516</v>
      </c>
      <c r="K94" s="39">
        <f t="shared" si="6"/>
        <v>43521</v>
      </c>
      <c r="L94" s="39">
        <f t="shared" si="7"/>
        <v>43528</v>
      </c>
      <c r="M94" s="39">
        <f t="shared" si="8"/>
        <v>43549</v>
      </c>
      <c r="N94" s="39">
        <f t="shared" si="9"/>
        <v>43556</v>
      </c>
      <c r="O94" s="39" t="s">
        <v>91</v>
      </c>
      <c r="P94" s="39" t="s">
        <v>91</v>
      </c>
      <c r="Q94" s="39" t="s">
        <v>91</v>
      </c>
      <c r="R94" s="39">
        <f t="shared" si="10"/>
        <v>43563</v>
      </c>
      <c r="S94" s="39">
        <f t="shared" si="11"/>
        <v>43570</v>
      </c>
      <c r="U94" s="45"/>
    </row>
    <row r="95" spans="1:21" ht="57" x14ac:dyDescent="0.25">
      <c r="A95" s="45"/>
      <c r="C95" s="44" t="s">
        <v>3235</v>
      </c>
      <c r="D95" s="7" t="s">
        <v>285</v>
      </c>
      <c r="E95" s="30" t="s">
        <v>6</v>
      </c>
      <c r="F95" s="30" t="s">
        <v>89</v>
      </c>
      <c r="G95" s="30" t="s">
        <v>55</v>
      </c>
      <c r="H95" s="174">
        <v>62500</v>
      </c>
      <c r="I95" s="42" t="s">
        <v>147</v>
      </c>
      <c r="J95" s="59">
        <v>43516</v>
      </c>
      <c r="K95" s="39">
        <f t="shared" si="6"/>
        <v>43521</v>
      </c>
      <c r="L95" s="39">
        <f t="shared" si="7"/>
        <v>43528</v>
      </c>
      <c r="M95" s="39">
        <f t="shared" si="8"/>
        <v>43549</v>
      </c>
      <c r="N95" s="39">
        <f t="shared" si="9"/>
        <v>43556</v>
      </c>
      <c r="O95" s="39" t="s">
        <v>91</v>
      </c>
      <c r="P95" s="39" t="s">
        <v>91</v>
      </c>
      <c r="Q95" s="39" t="s">
        <v>91</v>
      </c>
      <c r="R95" s="39">
        <f t="shared" si="10"/>
        <v>43563</v>
      </c>
      <c r="S95" s="39">
        <f t="shared" si="11"/>
        <v>43570</v>
      </c>
      <c r="U95" s="45"/>
    </row>
    <row r="96" spans="1:21" ht="42.75" x14ac:dyDescent="0.25">
      <c r="A96" s="45"/>
      <c r="C96" s="44" t="s">
        <v>3236</v>
      </c>
      <c r="D96" s="7" t="s">
        <v>286</v>
      </c>
      <c r="E96" s="30" t="s">
        <v>6</v>
      </c>
      <c r="F96" s="30" t="s">
        <v>85</v>
      </c>
      <c r="G96" s="30" t="s">
        <v>54</v>
      </c>
      <c r="H96" s="174">
        <v>2500</v>
      </c>
      <c r="I96" s="42" t="s">
        <v>147</v>
      </c>
      <c r="J96" s="59">
        <v>43516</v>
      </c>
      <c r="K96" s="39">
        <f t="shared" si="6"/>
        <v>43521</v>
      </c>
      <c r="L96" s="39">
        <f t="shared" si="7"/>
        <v>43528</v>
      </c>
      <c r="M96" s="39">
        <f t="shared" si="8"/>
        <v>43549</v>
      </c>
      <c r="N96" s="39">
        <f t="shared" si="9"/>
        <v>43556</v>
      </c>
      <c r="O96" s="39" t="s">
        <v>91</v>
      </c>
      <c r="P96" s="39" t="s">
        <v>91</v>
      </c>
      <c r="Q96" s="39" t="s">
        <v>91</v>
      </c>
      <c r="R96" s="39">
        <f t="shared" si="10"/>
        <v>43563</v>
      </c>
      <c r="S96" s="39">
        <f t="shared" si="11"/>
        <v>43570</v>
      </c>
      <c r="U96" s="45"/>
    </row>
    <row r="97" spans="1:21" ht="28.5" x14ac:dyDescent="0.25">
      <c r="A97" s="45"/>
      <c r="C97" s="44" t="s">
        <v>3237</v>
      </c>
      <c r="D97" s="7" t="s">
        <v>287</v>
      </c>
      <c r="E97" s="30" t="s">
        <v>6</v>
      </c>
      <c r="F97" s="30" t="s">
        <v>85</v>
      </c>
      <c r="G97" s="30" t="s">
        <v>54</v>
      </c>
      <c r="H97" s="174">
        <v>3000</v>
      </c>
      <c r="I97" s="42" t="s">
        <v>147</v>
      </c>
      <c r="J97" s="59">
        <v>43516</v>
      </c>
      <c r="K97" s="39">
        <f t="shared" si="6"/>
        <v>43521</v>
      </c>
      <c r="L97" s="39">
        <f t="shared" si="7"/>
        <v>43528</v>
      </c>
      <c r="M97" s="39">
        <f t="shared" si="8"/>
        <v>43549</v>
      </c>
      <c r="N97" s="39">
        <f t="shared" si="9"/>
        <v>43556</v>
      </c>
      <c r="O97" s="39" t="s">
        <v>91</v>
      </c>
      <c r="P97" s="39" t="s">
        <v>91</v>
      </c>
      <c r="Q97" s="39" t="s">
        <v>91</v>
      </c>
      <c r="R97" s="39">
        <f t="shared" si="10"/>
        <v>43563</v>
      </c>
      <c r="S97" s="39">
        <f t="shared" si="11"/>
        <v>43570</v>
      </c>
      <c r="U97" s="45"/>
    </row>
    <row r="98" spans="1:21" ht="28.5" x14ac:dyDescent="0.25">
      <c r="A98" s="45"/>
      <c r="C98" s="44" t="s">
        <v>3238</v>
      </c>
      <c r="D98" s="7" t="s">
        <v>288</v>
      </c>
      <c r="E98" s="30" t="s">
        <v>6</v>
      </c>
      <c r="F98" s="30" t="s">
        <v>85</v>
      </c>
      <c r="G98" s="30" t="s">
        <v>54</v>
      </c>
      <c r="H98" s="174">
        <v>1000</v>
      </c>
      <c r="I98" s="42" t="s">
        <v>147</v>
      </c>
      <c r="J98" s="59">
        <v>43516</v>
      </c>
      <c r="K98" s="39">
        <f t="shared" si="6"/>
        <v>43521</v>
      </c>
      <c r="L98" s="39">
        <f t="shared" si="7"/>
        <v>43528</v>
      </c>
      <c r="M98" s="39">
        <f t="shared" si="8"/>
        <v>43549</v>
      </c>
      <c r="N98" s="39">
        <f t="shared" si="9"/>
        <v>43556</v>
      </c>
      <c r="O98" s="39" t="s">
        <v>91</v>
      </c>
      <c r="P98" s="39" t="s">
        <v>91</v>
      </c>
      <c r="Q98" s="39" t="s">
        <v>91</v>
      </c>
      <c r="R98" s="39">
        <f t="shared" si="10"/>
        <v>43563</v>
      </c>
      <c r="S98" s="39">
        <f t="shared" si="11"/>
        <v>43570</v>
      </c>
      <c r="U98" s="45"/>
    </row>
    <row r="99" spans="1:21" ht="42.75" x14ac:dyDescent="0.25">
      <c r="A99" s="45"/>
      <c r="C99" s="44" t="s">
        <v>3239</v>
      </c>
      <c r="D99" s="7" t="s">
        <v>289</v>
      </c>
      <c r="E99" s="30" t="s">
        <v>6</v>
      </c>
      <c r="F99" s="30" t="s">
        <v>89</v>
      </c>
      <c r="G99" s="30" t="s">
        <v>55</v>
      </c>
      <c r="H99" s="174">
        <v>5000</v>
      </c>
      <c r="I99" s="42" t="s">
        <v>147</v>
      </c>
      <c r="J99" s="59">
        <v>43516</v>
      </c>
      <c r="K99" s="39">
        <f t="shared" si="6"/>
        <v>43521</v>
      </c>
      <c r="L99" s="39">
        <f t="shared" si="7"/>
        <v>43528</v>
      </c>
      <c r="M99" s="39">
        <f t="shared" si="8"/>
        <v>43549</v>
      </c>
      <c r="N99" s="39">
        <f t="shared" si="9"/>
        <v>43556</v>
      </c>
      <c r="O99" s="39" t="s">
        <v>91</v>
      </c>
      <c r="P99" s="39" t="s">
        <v>91</v>
      </c>
      <c r="Q99" s="39" t="s">
        <v>91</v>
      </c>
      <c r="R99" s="39">
        <f t="shared" si="10"/>
        <v>43563</v>
      </c>
      <c r="S99" s="39">
        <f t="shared" si="11"/>
        <v>43570</v>
      </c>
      <c r="U99" s="45"/>
    </row>
    <row r="100" spans="1:21" ht="28.5" x14ac:dyDescent="0.25">
      <c r="A100" s="45"/>
      <c r="C100" s="44" t="s">
        <v>3240</v>
      </c>
      <c r="D100" s="7" t="s">
        <v>290</v>
      </c>
      <c r="E100" s="30" t="s">
        <v>6</v>
      </c>
      <c r="F100" s="30" t="s">
        <v>89</v>
      </c>
      <c r="G100" s="30" t="s">
        <v>55</v>
      </c>
      <c r="H100" s="174">
        <v>12000</v>
      </c>
      <c r="I100" s="42" t="s">
        <v>147</v>
      </c>
      <c r="J100" s="59">
        <v>43516</v>
      </c>
      <c r="K100" s="39">
        <f t="shared" si="6"/>
        <v>43521</v>
      </c>
      <c r="L100" s="39">
        <f t="shared" si="7"/>
        <v>43528</v>
      </c>
      <c r="M100" s="39">
        <f t="shared" si="8"/>
        <v>43549</v>
      </c>
      <c r="N100" s="39">
        <f t="shared" si="9"/>
        <v>43556</v>
      </c>
      <c r="O100" s="39" t="s">
        <v>91</v>
      </c>
      <c r="P100" s="39" t="s">
        <v>91</v>
      </c>
      <c r="Q100" s="39" t="s">
        <v>91</v>
      </c>
      <c r="R100" s="39">
        <f t="shared" si="10"/>
        <v>43563</v>
      </c>
      <c r="S100" s="39">
        <f t="shared" si="11"/>
        <v>43570</v>
      </c>
      <c r="U100" s="45"/>
    </row>
    <row r="101" spans="1:21" ht="28.5" x14ac:dyDescent="0.25">
      <c r="A101" s="45"/>
      <c r="C101" s="44" t="s">
        <v>3241</v>
      </c>
      <c r="D101" s="7" t="s">
        <v>291</v>
      </c>
      <c r="E101" s="30" t="s">
        <v>6</v>
      </c>
      <c r="F101" s="30" t="s">
        <v>85</v>
      </c>
      <c r="G101" s="30" t="s">
        <v>54</v>
      </c>
      <c r="H101" s="174">
        <v>1000</v>
      </c>
      <c r="I101" s="40" t="s">
        <v>90</v>
      </c>
      <c r="J101" s="39">
        <v>43501</v>
      </c>
      <c r="K101" s="39">
        <f t="shared" si="6"/>
        <v>43506</v>
      </c>
      <c r="L101" s="39">
        <f t="shared" si="7"/>
        <v>43513</v>
      </c>
      <c r="M101" s="39">
        <f t="shared" si="8"/>
        <v>43534</v>
      </c>
      <c r="N101" s="39">
        <f t="shared" si="9"/>
        <v>43541</v>
      </c>
      <c r="O101" s="39" t="s">
        <v>91</v>
      </c>
      <c r="P101" s="39" t="s">
        <v>91</v>
      </c>
      <c r="Q101" s="39" t="s">
        <v>91</v>
      </c>
      <c r="R101" s="39">
        <f t="shared" si="10"/>
        <v>43548</v>
      </c>
      <c r="S101" s="39">
        <f t="shared" si="11"/>
        <v>43555</v>
      </c>
      <c r="U101" s="45"/>
    </row>
    <row r="102" spans="1:21" ht="28.5" x14ac:dyDescent="0.25">
      <c r="A102" s="45"/>
      <c r="C102" s="44" t="s">
        <v>3242</v>
      </c>
      <c r="D102" s="7" t="s">
        <v>292</v>
      </c>
      <c r="E102" s="30" t="s">
        <v>6</v>
      </c>
      <c r="F102" s="30" t="s">
        <v>85</v>
      </c>
      <c r="G102" s="30" t="s">
        <v>54</v>
      </c>
      <c r="H102" s="174">
        <v>3000</v>
      </c>
      <c r="I102" s="40" t="s">
        <v>90</v>
      </c>
      <c r="J102" s="39">
        <v>43501</v>
      </c>
      <c r="K102" s="39">
        <f t="shared" si="6"/>
        <v>43506</v>
      </c>
      <c r="L102" s="39">
        <f t="shared" si="7"/>
        <v>43513</v>
      </c>
      <c r="M102" s="39">
        <f t="shared" si="8"/>
        <v>43534</v>
      </c>
      <c r="N102" s="39">
        <f t="shared" si="9"/>
        <v>43541</v>
      </c>
      <c r="O102" s="39" t="s">
        <v>91</v>
      </c>
      <c r="P102" s="39" t="s">
        <v>91</v>
      </c>
      <c r="Q102" s="39" t="s">
        <v>91</v>
      </c>
      <c r="R102" s="39">
        <f t="shared" si="10"/>
        <v>43548</v>
      </c>
      <c r="S102" s="39">
        <f t="shared" si="11"/>
        <v>43555</v>
      </c>
      <c r="U102" s="45"/>
    </row>
    <row r="103" spans="1:21" ht="42.75" x14ac:dyDescent="0.25">
      <c r="A103" s="45"/>
      <c r="C103" s="44" t="s">
        <v>3243</v>
      </c>
      <c r="D103" s="7" t="s">
        <v>293</v>
      </c>
      <c r="E103" s="30" t="s">
        <v>6</v>
      </c>
      <c r="F103" s="30" t="s">
        <v>89</v>
      </c>
      <c r="G103" s="30" t="s">
        <v>55</v>
      </c>
      <c r="H103" s="174">
        <v>5000</v>
      </c>
      <c r="I103" s="40" t="s">
        <v>90</v>
      </c>
      <c r="J103" s="39">
        <v>43501</v>
      </c>
      <c r="K103" s="39">
        <f t="shared" si="6"/>
        <v>43506</v>
      </c>
      <c r="L103" s="39">
        <f t="shared" si="7"/>
        <v>43513</v>
      </c>
      <c r="M103" s="39">
        <f t="shared" si="8"/>
        <v>43534</v>
      </c>
      <c r="N103" s="39">
        <f t="shared" si="9"/>
        <v>43541</v>
      </c>
      <c r="O103" s="39" t="s">
        <v>91</v>
      </c>
      <c r="P103" s="39" t="s">
        <v>91</v>
      </c>
      <c r="Q103" s="39" t="s">
        <v>91</v>
      </c>
      <c r="R103" s="39">
        <f t="shared" si="10"/>
        <v>43548</v>
      </c>
      <c r="S103" s="39">
        <f t="shared" si="11"/>
        <v>43555</v>
      </c>
      <c r="U103" s="45"/>
    </row>
    <row r="104" spans="1:21" ht="42.75" x14ac:dyDescent="0.25">
      <c r="A104" s="45"/>
      <c r="C104" s="44" t="s">
        <v>3244</v>
      </c>
      <c r="D104" s="7" t="s">
        <v>294</v>
      </c>
      <c r="E104" s="30" t="s">
        <v>6</v>
      </c>
      <c r="F104" s="30" t="s">
        <v>89</v>
      </c>
      <c r="G104" s="30" t="s">
        <v>55</v>
      </c>
      <c r="H104" s="174">
        <v>12000</v>
      </c>
      <c r="I104" s="40" t="s">
        <v>90</v>
      </c>
      <c r="J104" s="39">
        <v>43501</v>
      </c>
      <c r="K104" s="39">
        <f t="shared" si="6"/>
        <v>43506</v>
      </c>
      <c r="L104" s="39">
        <f t="shared" si="7"/>
        <v>43513</v>
      </c>
      <c r="M104" s="39">
        <f t="shared" si="8"/>
        <v>43534</v>
      </c>
      <c r="N104" s="39">
        <f t="shared" si="9"/>
        <v>43541</v>
      </c>
      <c r="O104" s="39" t="s">
        <v>91</v>
      </c>
      <c r="P104" s="39" t="s">
        <v>91</v>
      </c>
      <c r="Q104" s="39" t="s">
        <v>91</v>
      </c>
      <c r="R104" s="39">
        <f t="shared" si="10"/>
        <v>43548</v>
      </c>
      <c r="S104" s="39">
        <f t="shared" si="11"/>
        <v>43555</v>
      </c>
      <c r="U104" s="45"/>
    </row>
    <row r="105" spans="1:21" ht="28.5" x14ac:dyDescent="0.25">
      <c r="A105" s="45"/>
      <c r="C105" s="44" t="s">
        <v>3245</v>
      </c>
      <c r="D105" s="7" t="s">
        <v>295</v>
      </c>
      <c r="E105" s="30" t="s">
        <v>6</v>
      </c>
      <c r="F105" s="30" t="s">
        <v>85</v>
      </c>
      <c r="G105" s="30" t="s">
        <v>54</v>
      </c>
      <c r="H105" s="174">
        <v>1000</v>
      </c>
      <c r="I105" s="40" t="s">
        <v>112</v>
      </c>
      <c r="J105" s="39">
        <v>43501</v>
      </c>
      <c r="K105" s="39">
        <f t="shared" si="6"/>
        <v>43506</v>
      </c>
      <c r="L105" s="39">
        <f t="shared" si="7"/>
        <v>43513</v>
      </c>
      <c r="M105" s="39">
        <f t="shared" si="8"/>
        <v>43534</v>
      </c>
      <c r="N105" s="39">
        <f t="shared" si="9"/>
        <v>43541</v>
      </c>
      <c r="O105" s="39" t="s">
        <v>91</v>
      </c>
      <c r="P105" s="39" t="s">
        <v>91</v>
      </c>
      <c r="Q105" s="39" t="s">
        <v>91</v>
      </c>
      <c r="R105" s="39">
        <f t="shared" si="10"/>
        <v>43548</v>
      </c>
      <c r="S105" s="39">
        <f t="shared" si="11"/>
        <v>43555</v>
      </c>
      <c r="U105" s="45"/>
    </row>
    <row r="106" spans="1:21" ht="42.75" x14ac:dyDescent="0.25">
      <c r="A106" s="45"/>
      <c r="C106" s="44" t="s">
        <v>3246</v>
      </c>
      <c r="D106" s="7" t="s">
        <v>296</v>
      </c>
      <c r="E106" s="30" t="s">
        <v>6</v>
      </c>
      <c r="F106" s="30" t="s">
        <v>85</v>
      </c>
      <c r="G106" s="30" t="s">
        <v>54</v>
      </c>
      <c r="H106" s="174">
        <v>2000</v>
      </c>
      <c r="I106" s="40" t="s">
        <v>112</v>
      </c>
      <c r="J106" s="39">
        <v>43501</v>
      </c>
      <c r="K106" s="39">
        <f t="shared" si="6"/>
        <v>43506</v>
      </c>
      <c r="L106" s="39">
        <f t="shared" si="7"/>
        <v>43513</v>
      </c>
      <c r="M106" s="39">
        <f t="shared" si="8"/>
        <v>43534</v>
      </c>
      <c r="N106" s="39">
        <f t="shared" si="9"/>
        <v>43541</v>
      </c>
      <c r="O106" s="39" t="s">
        <v>91</v>
      </c>
      <c r="P106" s="39" t="s">
        <v>91</v>
      </c>
      <c r="Q106" s="39" t="s">
        <v>91</v>
      </c>
      <c r="R106" s="39">
        <f t="shared" si="10"/>
        <v>43548</v>
      </c>
      <c r="S106" s="39">
        <f t="shared" si="11"/>
        <v>43555</v>
      </c>
      <c r="U106" s="45"/>
    </row>
    <row r="107" spans="1:21" ht="42.75" x14ac:dyDescent="0.25">
      <c r="A107" s="45"/>
      <c r="C107" s="44" t="s">
        <v>3247</v>
      </c>
      <c r="D107" s="7" t="s">
        <v>297</v>
      </c>
      <c r="E107" s="30" t="s">
        <v>6</v>
      </c>
      <c r="F107" s="30" t="s">
        <v>89</v>
      </c>
      <c r="G107" s="30" t="s">
        <v>55</v>
      </c>
      <c r="H107" s="174">
        <v>4</v>
      </c>
      <c r="I107" s="40" t="s">
        <v>112</v>
      </c>
      <c r="J107" s="39">
        <v>43501</v>
      </c>
      <c r="K107" s="39">
        <f t="shared" si="6"/>
        <v>43506</v>
      </c>
      <c r="L107" s="39">
        <f t="shared" si="7"/>
        <v>43513</v>
      </c>
      <c r="M107" s="39">
        <f t="shared" si="8"/>
        <v>43534</v>
      </c>
      <c r="N107" s="39">
        <f t="shared" si="9"/>
        <v>43541</v>
      </c>
      <c r="O107" s="39" t="s">
        <v>91</v>
      </c>
      <c r="P107" s="39" t="s">
        <v>91</v>
      </c>
      <c r="Q107" s="39" t="s">
        <v>91</v>
      </c>
      <c r="R107" s="39">
        <f t="shared" si="10"/>
        <v>43548</v>
      </c>
      <c r="S107" s="39">
        <f t="shared" si="11"/>
        <v>43555</v>
      </c>
      <c r="U107" s="45"/>
    </row>
    <row r="108" spans="1:21" ht="28.5" x14ac:dyDescent="0.25">
      <c r="A108" s="45"/>
      <c r="C108" s="3" t="s">
        <v>3248</v>
      </c>
      <c r="D108" s="7" t="s">
        <v>298</v>
      </c>
      <c r="E108" s="7" t="s">
        <v>6</v>
      </c>
      <c r="F108" s="7" t="s">
        <v>85</v>
      </c>
      <c r="G108" s="7" t="s">
        <v>54</v>
      </c>
      <c r="H108" s="174">
        <v>2000</v>
      </c>
      <c r="I108" s="40" t="s">
        <v>112</v>
      </c>
      <c r="J108" s="39">
        <v>43501</v>
      </c>
      <c r="K108" s="39">
        <f t="shared" si="6"/>
        <v>43506</v>
      </c>
      <c r="L108" s="39">
        <f t="shared" si="7"/>
        <v>43513</v>
      </c>
      <c r="M108" s="39">
        <f t="shared" si="8"/>
        <v>43534</v>
      </c>
      <c r="N108" s="39">
        <f t="shared" si="9"/>
        <v>43541</v>
      </c>
      <c r="O108" s="39" t="s">
        <v>91</v>
      </c>
      <c r="P108" s="39" t="s">
        <v>91</v>
      </c>
      <c r="Q108" s="39" t="s">
        <v>91</v>
      </c>
      <c r="R108" s="39">
        <f t="shared" si="10"/>
        <v>43548</v>
      </c>
      <c r="S108" s="39">
        <f t="shared" si="11"/>
        <v>43555</v>
      </c>
      <c r="U108" s="45"/>
    </row>
    <row r="109" spans="1:21" ht="28.5" x14ac:dyDescent="0.25">
      <c r="A109" s="45"/>
      <c r="C109" s="4" t="s">
        <v>3249</v>
      </c>
      <c r="D109" s="7" t="s">
        <v>299</v>
      </c>
      <c r="E109" s="8" t="s">
        <v>6</v>
      </c>
      <c r="F109" s="8" t="s">
        <v>85</v>
      </c>
      <c r="G109" s="30" t="s">
        <v>54</v>
      </c>
      <c r="H109" s="174">
        <v>1000</v>
      </c>
      <c r="I109" s="40" t="s">
        <v>112</v>
      </c>
      <c r="J109" s="39">
        <v>43501</v>
      </c>
      <c r="K109" s="39">
        <f t="shared" si="6"/>
        <v>43506</v>
      </c>
      <c r="L109" s="39">
        <f t="shared" si="7"/>
        <v>43513</v>
      </c>
      <c r="M109" s="39">
        <f t="shared" si="8"/>
        <v>43534</v>
      </c>
      <c r="N109" s="39">
        <f t="shared" si="9"/>
        <v>43541</v>
      </c>
      <c r="O109" s="39" t="s">
        <v>91</v>
      </c>
      <c r="P109" s="39" t="s">
        <v>91</v>
      </c>
      <c r="Q109" s="39" t="s">
        <v>91</v>
      </c>
      <c r="R109" s="39">
        <f t="shared" si="10"/>
        <v>43548</v>
      </c>
      <c r="S109" s="39">
        <f t="shared" si="11"/>
        <v>43555</v>
      </c>
      <c r="U109" s="45"/>
    </row>
    <row r="110" spans="1:21" ht="42.75" x14ac:dyDescent="0.25">
      <c r="A110" s="45"/>
      <c r="C110" s="4" t="s">
        <v>3250</v>
      </c>
      <c r="D110" s="7" t="s">
        <v>300</v>
      </c>
      <c r="E110" s="8" t="s">
        <v>6</v>
      </c>
      <c r="F110" s="8" t="s">
        <v>89</v>
      </c>
      <c r="G110" s="30" t="s">
        <v>55</v>
      </c>
      <c r="H110" s="174">
        <v>5000</v>
      </c>
      <c r="I110" s="40" t="s">
        <v>112</v>
      </c>
      <c r="J110" s="39">
        <v>43501</v>
      </c>
      <c r="K110" s="39">
        <f t="shared" si="6"/>
        <v>43506</v>
      </c>
      <c r="L110" s="39">
        <f t="shared" si="7"/>
        <v>43513</v>
      </c>
      <c r="M110" s="39">
        <f t="shared" si="8"/>
        <v>43534</v>
      </c>
      <c r="N110" s="39">
        <f t="shared" si="9"/>
        <v>43541</v>
      </c>
      <c r="O110" s="39" t="s">
        <v>91</v>
      </c>
      <c r="P110" s="39" t="s">
        <v>91</v>
      </c>
      <c r="Q110" s="39" t="s">
        <v>91</v>
      </c>
      <c r="R110" s="39">
        <f t="shared" si="10"/>
        <v>43548</v>
      </c>
      <c r="S110" s="39">
        <f t="shared" si="11"/>
        <v>43555</v>
      </c>
      <c r="U110" s="45"/>
    </row>
    <row r="111" spans="1:21" ht="28.5" x14ac:dyDescent="0.25">
      <c r="A111" s="45"/>
      <c r="C111" s="4" t="s">
        <v>3251</v>
      </c>
      <c r="D111" s="7" t="s">
        <v>301</v>
      </c>
      <c r="E111" s="8" t="s">
        <v>6</v>
      </c>
      <c r="F111" s="8" t="s">
        <v>89</v>
      </c>
      <c r="G111" s="30" t="s">
        <v>55</v>
      </c>
      <c r="H111" s="174">
        <v>12000</v>
      </c>
      <c r="I111" s="40" t="s">
        <v>112</v>
      </c>
      <c r="J111" s="39">
        <v>43501</v>
      </c>
      <c r="K111" s="39">
        <f t="shared" si="6"/>
        <v>43506</v>
      </c>
      <c r="L111" s="39">
        <f t="shared" si="7"/>
        <v>43513</v>
      </c>
      <c r="M111" s="39">
        <f t="shared" si="8"/>
        <v>43534</v>
      </c>
      <c r="N111" s="39">
        <f t="shared" si="9"/>
        <v>43541</v>
      </c>
      <c r="O111" s="39" t="s">
        <v>91</v>
      </c>
      <c r="P111" s="39" t="s">
        <v>91</v>
      </c>
      <c r="Q111" s="39" t="s">
        <v>91</v>
      </c>
      <c r="R111" s="39">
        <f t="shared" si="10"/>
        <v>43548</v>
      </c>
      <c r="S111" s="39">
        <f t="shared" si="11"/>
        <v>43555</v>
      </c>
      <c r="U111" s="45"/>
    </row>
    <row r="112" spans="1:21" ht="28.5" x14ac:dyDescent="0.25">
      <c r="A112" s="45"/>
      <c r="C112" s="41" t="s">
        <v>3252</v>
      </c>
      <c r="D112" s="7" t="s">
        <v>3253</v>
      </c>
      <c r="E112" s="8" t="s">
        <v>6</v>
      </c>
      <c r="F112" s="8" t="s">
        <v>85</v>
      </c>
      <c r="G112" s="30" t="s">
        <v>54</v>
      </c>
      <c r="H112" s="174">
        <v>20000</v>
      </c>
      <c r="I112" s="40" t="s">
        <v>112</v>
      </c>
      <c r="J112" s="39">
        <v>43740</v>
      </c>
      <c r="K112" s="39">
        <f t="shared" si="6"/>
        <v>43745</v>
      </c>
      <c r="L112" s="39">
        <f t="shared" si="7"/>
        <v>43752</v>
      </c>
      <c r="M112" s="39">
        <f t="shared" si="8"/>
        <v>43773</v>
      </c>
      <c r="N112" s="39">
        <f t="shared" si="9"/>
        <v>43780</v>
      </c>
      <c r="O112" s="39" t="s">
        <v>91</v>
      </c>
      <c r="P112" s="39" t="s">
        <v>91</v>
      </c>
      <c r="Q112" s="39" t="s">
        <v>91</v>
      </c>
      <c r="R112" s="39">
        <f t="shared" si="10"/>
        <v>43787</v>
      </c>
      <c r="S112" s="39">
        <f t="shared" si="11"/>
        <v>43794</v>
      </c>
      <c r="U112" s="45"/>
    </row>
    <row r="113" spans="1:21" ht="28.5" x14ac:dyDescent="0.25">
      <c r="A113" s="45"/>
      <c r="C113" s="41" t="s">
        <v>3254</v>
      </c>
      <c r="D113" s="7" t="s">
        <v>3255</v>
      </c>
      <c r="E113" s="8" t="s">
        <v>6</v>
      </c>
      <c r="F113" s="8" t="s">
        <v>85</v>
      </c>
      <c r="G113" s="30" t="s">
        <v>54</v>
      </c>
      <c r="H113" s="174">
        <v>8000</v>
      </c>
      <c r="I113" s="40" t="s">
        <v>112</v>
      </c>
      <c r="J113" s="39">
        <v>43740</v>
      </c>
      <c r="K113" s="39">
        <f t="shared" si="6"/>
        <v>43745</v>
      </c>
      <c r="L113" s="39">
        <f t="shared" si="7"/>
        <v>43752</v>
      </c>
      <c r="M113" s="39">
        <f t="shared" si="8"/>
        <v>43773</v>
      </c>
      <c r="N113" s="39">
        <f t="shared" si="9"/>
        <v>43780</v>
      </c>
      <c r="O113" s="39" t="s">
        <v>91</v>
      </c>
      <c r="P113" s="39" t="s">
        <v>91</v>
      </c>
      <c r="Q113" s="39" t="s">
        <v>91</v>
      </c>
      <c r="R113" s="39">
        <f t="shared" si="10"/>
        <v>43787</v>
      </c>
      <c r="S113" s="39">
        <f t="shared" si="11"/>
        <v>43794</v>
      </c>
      <c r="U113" s="45"/>
    </row>
    <row r="114" spans="1:21" ht="35.25" customHeight="1" x14ac:dyDescent="0.25">
      <c r="A114" s="45"/>
      <c r="C114" s="3" t="s">
        <v>3256</v>
      </c>
      <c r="D114" s="7" t="s">
        <v>3257</v>
      </c>
      <c r="E114" s="7" t="s">
        <v>3258</v>
      </c>
      <c r="F114" s="7" t="s">
        <v>85</v>
      </c>
      <c r="G114" s="7" t="s">
        <v>54</v>
      </c>
      <c r="H114" s="174">
        <v>6400</v>
      </c>
      <c r="I114" s="40" t="s">
        <v>90</v>
      </c>
      <c r="J114" s="39">
        <v>43511</v>
      </c>
      <c r="K114" s="39">
        <f>J114+5</f>
        <v>43516</v>
      </c>
      <c r="L114" s="39">
        <f>K114+30</f>
        <v>43546</v>
      </c>
      <c r="M114" s="39">
        <f>L114+21</f>
        <v>43567</v>
      </c>
      <c r="N114" s="39">
        <f>M114+7</f>
        <v>43574</v>
      </c>
      <c r="O114" s="39" t="s">
        <v>91</v>
      </c>
      <c r="P114" s="39" t="s">
        <v>91</v>
      </c>
      <c r="Q114" s="39" t="s">
        <v>91</v>
      </c>
      <c r="R114" s="39">
        <f>N114+7</f>
        <v>43581</v>
      </c>
      <c r="S114" s="39">
        <f>R114+7</f>
        <v>43588</v>
      </c>
      <c r="U114" s="45"/>
    </row>
    <row r="115" spans="1:21" s="128" customFormat="1" ht="37.5" customHeight="1" x14ac:dyDescent="0.2">
      <c r="A115" s="45"/>
      <c r="B115" s="255"/>
      <c r="C115" s="112" t="s">
        <v>330</v>
      </c>
      <c r="D115" s="111" t="s">
        <v>2981</v>
      </c>
      <c r="E115" s="197" t="s">
        <v>6</v>
      </c>
      <c r="F115" s="197" t="s">
        <v>85</v>
      </c>
      <c r="G115" s="197" t="s">
        <v>55</v>
      </c>
      <c r="H115" s="302">
        <v>25000</v>
      </c>
      <c r="I115" s="210" t="s">
        <v>325</v>
      </c>
      <c r="J115" s="120">
        <v>43615</v>
      </c>
      <c r="K115" s="50">
        <f t="shared" ref="K115:K121" si="12">J115+5</f>
        <v>43620</v>
      </c>
      <c r="L115" s="50">
        <f t="shared" ref="L115:L121" si="13">K115+7</f>
        <v>43627</v>
      </c>
      <c r="M115" s="50">
        <f t="shared" ref="M115:M121" si="14">L115+21</f>
        <v>43648</v>
      </c>
      <c r="N115" s="50">
        <f t="shared" ref="N115:N121" si="15">M115+7</f>
        <v>43655</v>
      </c>
      <c r="O115" s="50" t="s">
        <v>91</v>
      </c>
      <c r="P115" s="50" t="s">
        <v>91</v>
      </c>
      <c r="Q115" s="50" t="s">
        <v>91</v>
      </c>
      <c r="R115" s="50">
        <f t="shared" ref="R115:R121" si="16">N115+7</f>
        <v>43662</v>
      </c>
      <c r="S115" s="50">
        <f t="shared" ref="S115:S121" si="17">R115+7</f>
        <v>43669</v>
      </c>
      <c r="U115" s="45"/>
    </row>
    <row r="116" spans="1:21" s="128" customFormat="1" ht="37.5" customHeight="1" x14ac:dyDescent="0.2">
      <c r="A116" s="45"/>
      <c r="B116" s="255"/>
      <c r="C116" s="112" t="s">
        <v>320</v>
      </c>
      <c r="D116" s="111" t="s">
        <v>2982</v>
      </c>
      <c r="E116" s="197" t="s">
        <v>6</v>
      </c>
      <c r="F116" s="197" t="s">
        <v>85</v>
      </c>
      <c r="G116" s="197" t="s">
        <v>55</v>
      </c>
      <c r="H116" s="303">
        <v>972364.80000000005</v>
      </c>
      <c r="I116" s="210" t="s">
        <v>321</v>
      </c>
      <c r="J116" s="211">
        <v>43536</v>
      </c>
      <c r="K116" s="50">
        <f t="shared" si="12"/>
        <v>43541</v>
      </c>
      <c r="L116" s="50">
        <f t="shared" si="13"/>
        <v>43548</v>
      </c>
      <c r="M116" s="50">
        <f t="shared" si="14"/>
        <v>43569</v>
      </c>
      <c r="N116" s="50">
        <f t="shared" si="15"/>
        <v>43576</v>
      </c>
      <c r="O116" s="50" t="s">
        <v>91</v>
      </c>
      <c r="P116" s="50" t="s">
        <v>91</v>
      </c>
      <c r="Q116" s="50" t="s">
        <v>91</v>
      </c>
      <c r="R116" s="50">
        <f t="shared" si="16"/>
        <v>43583</v>
      </c>
      <c r="S116" s="50">
        <f t="shared" si="17"/>
        <v>43590</v>
      </c>
      <c r="U116" s="45"/>
    </row>
    <row r="117" spans="1:21" s="128" customFormat="1" ht="37.5" customHeight="1" x14ac:dyDescent="0.2">
      <c r="A117" s="45"/>
      <c r="B117" s="255"/>
      <c r="C117" s="112" t="s">
        <v>322</v>
      </c>
      <c r="D117" s="111" t="s">
        <v>2983</v>
      </c>
      <c r="E117" s="197" t="s">
        <v>6</v>
      </c>
      <c r="F117" s="197" t="s">
        <v>55</v>
      </c>
      <c r="G117" s="197" t="s">
        <v>55</v>
      </c>
      <c r="H117" s="302">
        <v>75000</v>
      </c>
      <c r="I117" s="210" t="s">
        <v>321</v>
      </c>
      <c r="J117" s="120">
        <v>43534</v>
      </c>
      <c r="K117" s="50">
        <f t="shared" si="12"/>
        <v>43539</v>
      </c>
      <c r="L117" s="50">
        <f t="shared" si="13"/>
        <v>43546</v>
      </c>
      <c r="M117" s="50">
        <f t="shared" si="14"/>
        <v>43567</v>
      </c>
      <c r="N117" s="50">
        <f t="shared" si="15"/>
        <v>43574</v>
      </c>
      <c r="O117" s="50" t="s">
        <v>91</v>
      </c>
      <c r="P117" s="50" t="s">
        <v>91</v>
      </c>
      <c r="Q117" s="50" t="s">
        <v>91</v>
      </c>
      <c r="R117" s="50">
        <f t="shared" si="16"/>
        <v>43581</v>
      </c>
      <c r="S117" s="50">
        <f t="shared" si="17"/>
        <v>43588</v>
      </c>
      <c r="U117" s="45"/>
    </row>
    <row r="118" spans="1:21" s="128" customFormat="1" ht="37.5" customHeight="1" x14ac:dyDescent="0.2">
      <c r="A118" s="45"/>
      <c r="B118" s="255"/>
      <c r="C118" s="112" t="s">
        <v>3334</v>
      </c>
      <c r="D118" s="111" t="s">
        <v>2984</v>
      </c>
      <c r="E118" s="197" t="s">
        <v>6</v>
      </c>
      <c r="F118" s="197" t="s">
        <v>324</v>
      </c>
      <c r="G118" s="197" t="s">
        <v>53</v>
      </c>
      <c r="H118" s="302">
        <v>50000</v>
      </c>
      <c r="I118" s="304" t="s">
        <v>325</v>
      </c>
      <c r="J118" s="120">
        <v>43538</v>
      </c>
      <c r="K118" s="50">
        <f t="shared" si="12"/>
        <v>43543</v>
      </c>
      <c r="L118" s="50">
        <f t="shared" si="13"/>
        <v>43550</v>
      </c>
      <c r="M118" s="50">
        <f t="shared" si="14"/>
        <v>43571</v>
      </c>
      <c r="N118" s="50">
        <f t="shared" si="15"/>
        <v>43578</v>
      </c>
      <c r="O118" s="50" t="s">
        <v>91</v>
      </c>
      <c r="P118" s="50" t="s">
        <v>91</v>
      </c>
      <c r="Q118" s="50" t="s">
        <v>91</v>
      </c>
      <c r="R118" s="50">
        <f t="shared" si="16"/>
        <v>43585</v>
      </c>
      <c r="S118" s="50">
        <f t="shared" si="17"/>
        <v>43592</v>
      </c>
      <c r="U118" s="45"/>
    </row>
    <row r="119" spans="1:21" s="128" customFormat="1" ht="37.5" customHeight="1" x14ac:dyDescent="0.2">
      <c r="A119" s="45"/>
      <c r="B119" s="255"/>
      <c r="C119" s="112" t="s">
        <v>326</v>
      </c>
      <c r="D119" s="111" t="s">
        <v>2985</v>
      </c>
      <c r="E119" s="197" t="s">
        <v>6</v>
      </c>
      <c r="F119" s="197" t="s">
        <v>324</v>
      </c>
      <c r="G119" s="197" t="s">
        <v>55</v>
      </c>
      <c r="H119" s="302">
        <v>700000</v>
      </c>
      <c r="I119" s="210" t="s">
        <v>325</v>
      </c>
      <c r="J119" s="120">
        <v>43586</v>
      </c>
      <c r="K119" s="50">
        <f t="shared" si="12"/>
        <v>43591</v>
      </c>
      <c r="L119" s="50">
        <f t="shared" si="13"/>
        <v>43598</v>
      </c>
      <c r="M119" s="50">
        <f t="shared" si="14"/>
        <v>43619</v>
      </c>
      <c r="N119" s="50">
        <f t="shared" si="15"/>
        <v>43626</v>
      </c>
      <c r="O119" s="50" t="s">
        <v>91</v>
      </c>
      <c r="P119" s="50" t="s">
        <v>91</v>
      </c>
      <c r="Q119" s="50" t="s">
        <v>91</v>
      </c>
      <c r="R119" s="50">
        <f t="shared" si="16"/>
        <v>43633</v>
      </c>
      <c r="S119" s="50">
        <f t="shared" si="17"/>
        <v>43640</v>
      </c>
      <c r="U119" s="45"/>
    </row>
    <row r="120" spans="1:21" s="128" customFormat="1" ht="37.5" customHeight="1" x14ac:dyDescent="0.2">
      <c r="A120" s="45"/>
      <c r="B120" s="255"/>
      <c r="C120" s="112" t="s">
        <v>327</v>
      </c>
      <c r="D120" s="111" t="s">
        <v>2986</v>
      </c>
      <c r="E120" s="197" t="s">
        <v>6</v>
      </c>
      <c r="F120" s="197" t="s">
        <v>324</v>
      </c>
      <c r="G120" s="197" t="s">
        <v>55</v>
      </c>
      <c r="H120" s="302">
        <v>650000</v>
      </c>
      <c r="I120" s="210" t="s">
        <v>325</v>
      </c>
      <c r="J120" s="120">
        <v>43601</v>
      </c>
      <c r="K120" s="50">
        <f t="shared" si="12"/>
        <v>43606</v>
      </c>
      <c r="L120" s="50">
        <f t="shared" si="13"/>
        <v>43613</v>
      </c>
      <c r="M120" s="50">
        <f t="shared" si="14"/>
        <v>43634</v>
      </c>
      <c r="N120" s="50">
        <f t="shared" si="15"/>
        <v>43641</v>
      </c>
      <c r="O120" s="50" t="s">
        <v>91</v>
      </c>
      <c r="P120" s="50" t="s">
        <v>91</v>
      </c>
      <c r="Q120" s="50" t="s">
        <v>91</v>
      </c>
      <c r="R120" s="50">
        <f t="shared" si="16"/>
        <v>43648</v>
      </c>
      <c r="S120" s="50">
        <f t="shared" si="17"/>
        <v>43655</v>
      </c>
      <c r="U120" s="45"/>
    </row>
    <row r="121" spans="1:21" s="128" customFormat="1" ht="37.5" customHeight="1" x14ac:dyDescent="0.2">
      <c r="A121" s="45"/>
      <c r="B121" s="255"/>
      <c r="C121" s="112" t="s">
        <v>328</v>
      </c>
      <c r="D121" s="111" t="s">
        <v>2987</v>
      </c>
      <c r="E121" s="197" t="s">
        <v>6</v>
      </c>
      <c r="F121" s="197" t="s">
        <v>85</v>
      </c>
      <c r="G121" s="197" t="s">
        <v>55</v>
      </c>
      <c r="H121" s="302">
        <v>220000</v>
      </c>
      <c r="I121" s="210" t="s">
        <v>325</v>
      </c>
      <c r="J121" s="120">
        <v>43647</v>
      </c>
      <c r="K121" s="50">
        <f t="shared" si="12"/>
        <v>43652</v>
      </c>
      <c r="L121" s="50">
        <f t="shared" si="13"/>
        <v>43659</v>
      </c>
      <c r="M121" s="50">
        <f t="shared" si="14"/>
        <v>43680</v>
      </c>
      <c r="N121" s="50">
        <f t="shared" si="15"/>
        <v>43687</v>
      </c>
      <c r="O121" s="50" t="s">
        <v>91</v>
      </c>
      <c r="P121" s="50" t="s">
        <v>91</v>
      </c>
      <c r="Q121" s="50" t="s">
        <v>91</v>
      </c>
      <c r="R121" s="50">
        <f t="shared" si="16"/>
        <v>43694</v>
      </c>
      <c r="S121" s="50">
        <f t="shared" si="17"/>
        <v>43701</v>
      </c>
      <c r="U121" s="45"/>
    </row>
    <row r="122" spans="1:21" s="128" customFormat="1" ht="43.5" customHeight="1" x14ac:dyDescent="0.2">
      <c r="A122" s="45"/>
      <c r="B122" s="255"/>
      <c r="C122" s="209" t="s">
        <v>332</v>
      </c>
      <c r="D122" s="111" t="s">
        <v>2988</v>
      </c>
      <c r="E122" s="197" t="s">
        <v>6</v>
      </c>
      <c r="F122" s="197" t="s">
        <v>85</v>
      </c>
      <c r="G122" s="197" t="s">
        <v>54</v>
      </c>
      <c r="H122" s="302">
        <v>10000</v>
      </c>
      <c r="I122" s="210" t="s">
        <v>325</v>
      </c>
      <c r="J122" s="120">
        <v>43545</v>
      </c>
      <c r="K122" s="211">
        <f>J122+5</f>
        <v>43550</v>
      </c>
      <c r="L122" s="211">
        <f>K122+30</f>
        <v>43580</v>
      </c>
      <c r="M122" s="211">
        <f t="shared" ref="M122:M127" si="18">L122+21</f>
        <v>43601</v>
      </c>
      <c r="N122" s="211">
        <f>M122+7</f>
        <v>43608</v>
      </c>
      <c r="O122" s="211">
        <f>N122+5</f>
        <v>43613</v>
      </c>
      <c r="P122" s="211">
        <f t="shared" ref="P122:S137" si="19">O122+7</f>
        <v>43620</v>
      </c>
      <c r="Q122" s="211">
        <f t="shared" si="19"/>
        <v>43627</v>
      </c>
      <c r="R122" s="211">
        <f t="shared" si="19"/>
        <v>43634</v>
      </c>
      <c r="S122" s="211">
        <f t="shared" si="19"/>
        <v>43641</v>
      </c>
      <c r="U122" s="45"/>
    </row>
    <row r="123" spans="1:21" s="128" customFormat="1" ht="43.5" customHeight="1" x14ac:dyDescent="0.25">
      <c r="A123" s="45"/>
      <c r="C123" s="209" t="s">
        <v>3335</v>
      </c>
      <c r="D123" s="111" t="s">
        <v>3336</v>
      </c>
      <c r="E123" s="236" t="s">
        <v>6</v>
      </c>
      <c r="F123" s="236" t="s">
        <v>85</v>
      </c>
      <c r="G123" s="236" t="s">
        <v>54</v>
      </c>
      <c r="H123" s="302">
        <v>51265</v>
      </c>
      <c r="I123" s="210" t="s">
        <v>325</v>
      </c>
      <c r="J123" s="120">
        <v>43542</v>
      </c>
      <c r="K123" s="120">
        <f>J123+5</f>
        <v>43547</v>
      </c>
      <c r="L123" s="120">
        <f>K123+30</f>
        <v>43577</v>
      </c>
      <c r="M123" s="120">
        <f t="shared" si="18"/>
        <v>43598</v>
      </c>
      <c r="N123" s="120">
        <f>M123+7</f>
        <v>43605</v>
      </c>
      <c r="O123" s="120">
        <f>N123+5</f>
        <v>43610</v>
      </c>
      <c r="P123" s="120">
        <f t="shared" si="19"/>
        <v>43617</v>
      </c>
      <c r="Q123" s="120">
        <f t="shared" si="19"/>
        <v>43624</v>
      </c>
      <c r="R123" s="120">
        <f t="shared" si="19"/>
        <v>43631</v>
      </c>
      <c r="S123" s="120">
        <f t="shared" si="19"/>
        <v>43638</v>
      </c>
      <c r="U123" s="45"/>
    </row>
    <row r="124" spans="1:21" s="128" customFormat="1" ht="43.5" customHeight="1" x14ac:dyDescent="0.2">
      <c r="A124" s="45"/>
      <c r="B124" s="255"/>
      <c r="C124" s="209" t="s">
        <v>3337</v>
      </c>
      <c r="D124" s="111" t="s">
        <v>3338</v>
      </c>
      <c r="E124" s="197" t="s">
        <v>6</v>
      </c>
      <c r="F124" s="197" t="s">
        <v>85</v>
      </c>
      <c r="G124" s="197" t="s">
        <v>54</v>
      </c>
      <c r="H124" s="302">
        <v>5808.21</v>
      </c>
      <c r="I124" s="210" t="s">
        <v>325</v>
      </c>
      <c r="J124" s="120">
        <v>43542</v>
      </c>
      <c r="K124" s="120">
        <f>J124+5</f>
        <v>43547</v>
      </c>
      <c r="L124" s="120">
        <f>K124+30</f>
        <v>43577</v>
      </c>
      <c r="M124" s="120">
        <f t="shared" si="18"/>
        <v>43598</v>
      </c>
      <c r="N124" s="120">
        <f>M124+7</f>
        <v>43605</v>
      </c>
      <c r="O124" s="120">
        <f>N124+5</f>
        <v>43610</v>
      </c>
      <c r="P124" s="120">
        <f t="shared" si="19"/>
        <v>43617</v>
      </c>
      <c r="Q124" s="120">
        <f t="shared" si="19"/>
        <v>43624</v>
      </c>
      <c r="R124" s="120">
        <f t="shared" si="19"/>
        <v>43631</v>
      </c>
      <c r="S124" s="120">
        <f t="shared" si="19"/>
        <v>43638</v>
      </c>
      <c r="U124" s="45"/>
    </row>
    <row r="125" spans="1:21" s="128" customFormat="1" ht="43.5" customHeight="1" x14ac:dyDescent="0.2">
      <c r="A125" s="45"/>
      <c r="B125" s="255"/>
      <c r="C125" s="209" t="s">
        <v>3339</v>
      </c>
      <c r="D125" s="111" t="s">
        <v>3340</v>
      </c>
      <c r="E125" s="256" t="s">
        <v>6</v>
      </c>
      <c r="F125" s="256" t="s">
        <v>85</v>
      </c>
      <c r="G125" s="256" t="s">
        <v>54</v>
      </c>
      <c r="H125" s="303">
        <v>9846</v>
      </c>
      <c r="I125" s="210" t="s">
        <v>325</v>
      </c>
      <c r="J125" s="211">
        <v>43542</v>
      </c>
      <c r="K125" s="211">
        <f>J125+5</f>
        <v>43547</v>
      </c>
      <c r="L125" s="211">
        <f>K125+30</f>
        <v>43577</v>
      </c>
      <c r="M125" s="211">
        <f t="shared" si="18"/>
        <v>43598</v>
      </c>
      <c r="N125" s="211">
        <f>M125+7</f>
        <v>43605</v>
      </c>
      <c r="O125" s="211">
        <f>N125+5</f>
        <v>43610</v>
      </c>
      <c r="P125" s="211">
        <f t="shared" si="19"/>
        <v>43617</v>
      </c>
      <c r="Q125" s="211">
        <f t="shared" si="19"/>
        <v>43624</v>
      </c>
      <c r="R125" s="211">
        <f t="shared" si="19"/>
        <v>43631</v>
      </c>
      <c r="S125" s="211">
        <f t="shared" si="19"/>
        <v>43638</v>
      </c>
      <c r="U125" s="45"/>
    </row>
    <row r="126" spans="1:21" s="128" customFormat="1" ht="28.5" x14ac:dyDescent="0.2">
      <c r="A126" s="45"/>
      <c r="B126" s="255"/>
      <c r="C126" s="209" t="s">
        <v>3074</v>
      </c>
      <c r="D126" s="111" t="s">
        <v>3075</v>
      </c>
      <c r="E126" s="197" t="s">
        <v>6</v>
      </c>
      <c r="F126" s="197" t="s">
        <v>85</v>
      </c>
      <c r="G126" s="197" t="s">
        <v>54</v>
      </c>
      <c r="H126" s="176">
        <v>60000</v>
      </c>
      <c r="I126" s="210" t="s">
        <v>325</v>
      </c>
      <c r="J126" s="120">
        <v>43599</v>
      </c>
      <c r="K126" s="120">
        <f>J126+5</f>
        <v>43604</v>
      </c>
      <c r="L126" s="120">
        <f>K126+30</f>
        <v>43634</v>
      </c>
      <c r="M126" s="120">
        <f t="shared" si="18"/>
        <v>43655</v>
      </c>
      <c r="N126" s="120">
        <f>M126+7</f>
        <v>43662</v>
      </c>
      <c r="O126" s="120">
        <f>N126+5</f>
        <v>43667</v>
      </c>
      <c r="P126" s="120">
        <f t="shared" si="19"/>
        <v>43674</v>
      </c>
      <c r="Q126" s="120">
        <f t="shared" si="19"/>
        <v>43681</v>
      </c>
      <c r="R126" s="120">
        <f t="shared" si="19"/>
        <v>43688</v>
      </c>
      <c r="S126" s="120">
        <f t="shared" si="19"/>
        <v>43695</v>
      </c>
      <c r="U126" s="45"/>
    </row>
    <row r="127" spans="1:21" ht="30" x14ac:dyDescent="0.25">
      <c r="A127" s="45"/>
      <c r="B127" s="74"/>
      <c r="C127" s="482" t="s">
        <v>401</v>
      </c>
      <c r="D127" s="75" t="s">
        <v>402</v>
      </c>
      <c r="E127" s="76" t="s">
        <v>6</v>
      </c>
      <c r="F127" s="76" t="s">
        <v>85</v>
      </c>
      <c r="G127" s="76" t="s">
        <v>54</v>
      </c>
      <c r="H127" s="177">
        <v>59176</v>
      </c>
      <c r="I127" s="77"/>
      <c r="J127" s="78">
        <v>43525</v>
      </c>
      <c r="K127" s="78">
        <f t="shared" ref="K127:K160" si="20">J127+5</f>
        <v>43530</v>
      </c>
      <c r="L127" s="78">
        <f>K127+7</f>
        <v>43537</v>
      </c>
      <c r="M127" s="78">
        <f t="shared" si="18"/>
        <v>43558</v>
      </c>
      <c r="N127" s="78">
        <f t="shared" ref="N127:N160" si="21">M127+7</f>
        <v>43565</v>
      </c>
      <c r="O127" s="78" t="s">
        <v>91</v>
      </c>
      <c r="P127" s="78" t="s">
        <v>91</v>
      </c>
      <c r="Q127" s="78" t="s">
        <v>91</v>
      </c>
      <c r="R127" s="78">
        <f t="shared" ref="R127:R160" si="22">N127+7</f>
        <v>43572</v>
      </c>
      <c r="S127" s="78">
        <f t="shared" si="19"/>
        <v>43579</v>
      </c>
      <c r="T127" s="79"/>
      <c r="U127" s="45"/>
    </row>
    <row r="128" spans="1:21" ht="30" x14ac:dyDescent="0.25">
      <c r="A128" s="45"/>
      <c r="B128" s="208"/>
      <c r="C128" s="84" t="s">
        <v>403</v>
      </c>
      <c r="D128" s="75" t="s">
        <v>404</v>
      </c>
      <c r="E128" s="76" t="s">
        <v>6</v>
      </c>
      <c r="F128" s="76" t="s">
        <v>85</v>
      </c>
      <c r="G128" s="76" t="s">
        <v>54</v>
      </c>
      <c r="H128" s="177">
        <v>53925</v>
      </c>
      <c r="I128" s="85"/>
      <c r="J128" s="78">
        <v>43526</v>
      </c>
      <c r="K128" s="78">
        <f t="shared" si="20"/>
        <v>43531</v>
      </c>
      <c r="L128" s="78">
        <f t="shared" ref="L128:L160" si="23">K128+7</f>
        <v>43538</v>
      </c>
      <c r="M128" s="78">
        <f t="shared" ref="M128:M160" si="24">L128+21</f>
        <v>43559</v>
      </c>
      <c r="N128" s="78">
        <f t="shared" si="21"/>
        <v>43566</v>
      </c>
      <c r="O128" s="78" t="s">
        <v>91</v>
      </c>
      <c r="P128" s="78" t="s">
        <v>91</v>
      </c>
      <c r="Q128" s="78" t="s">
        <v>91</v>
      </c>
      <c r="R128" s="78">
        <f t="shared" si="22"/>
        <v>43573</v>
      </c>
      <c r="S128" s="78">
        <f t="shared" si="19"/>
        <v>43580</v>
      </c>
      <c r="T128" s="79"/>
      <c r="U128" s="45"/>
    </row>
    <row r="129" spans="1:21" ht="30" x14ac:dyDescent="0.25">
      <c r="A129" s="45"/>
      <c r="B129" s="208"/>
      <c r="C129" s="86" t="s">
        <v>405</v>
      </c>
      <c r="D129" s="75" t="s">
        <v>406</v>
      </c>
      <c r="E129" s="76" t="s">
        <v>6</v>
      </c>
      <c r="F129" s="76" t="s">
        <v>85</v>
      </c>
      <c r="G129" s="76" t="s">
        <v>54</v>
      </c>
      <c r="H129" s="177">
        <v>50810</v>
      </c>
      <c r="I129" s="75"/>
      <c r="J129" s="78">
        <v>43527</v>
      </c>
      <c r="K129" s="78">
        <f t="shared" si="20"/>
        <v>43532</v>
      </c>
      <c r="L129" s="78">
        <f t="shared" si="23"/>
        <v>43539</v>
      </c>
      <c r="M129" s="78">
        <f t="shared" si="24"/>
        <v>43560</v>
      </c>
      <c r="N129" s="78">
        <f t="shared" si="21"/>
        <v>43567</v>
      </c>
      <c r="O129" s="78" t="s">
        <v>91</v>
      </c>
      <c r="P129" s="78" t="s">
        <v>91</v>
      </c>
      <c r="Q129" s="78" t="s">
        <v>91</v>
      </c>
      <c r="R129" s="78">
        <f t="shared" si="22"/>
        <v>43574</v>
      </c>
      <c r="S129" s="78">
        <f t="shared" si="19"/>
        <v>43581</v>
      </c>
      <c r="T129" s="79"/>
      <c r="U129" s="45"/>
    </row>
    <row r="130" spans="1:21" ht="30" x14ac:dyDescent="0.25">
      <c r="A130" s="45"/>
      <c r="B130" s="208"/>
      <c r="C130" s="86" t="s">
        <v>407</v>
      </c>
      <c r="D130" s="75" t="s">
        <v>408</v>
      </c>
      <c r="E130" s="76" t="s">
        <v>6</v>
      </c>
      <c r="F130" s="76" t="s">
        <v>85</v>
      </c>
      <c r="G130" s="76" t="s">
        <v>54</v>
      </c>
      <c r="H130" s="177">
        <v>80000</v>
      </c>
      <c r="I130" s="85"/>
      <c r="J130" s="78">
        <v>43559</v>
      </c>
      <c r="K130" s="78">
        <f t="shared" si="20"/>
        <v>43564</v>
      </c>
      <c r="L130" s="78">
        <f t="shared" si="23"/>
        <v>43571</v>
      </c>
      <c r="M130" s="78">
        <f t="shared" si="24"/>
        <v>43592</v>
      </c>
      <c r="N130" s="78">
        <f t="shared" si="21"/>
        <v>43599</v>
      </c>
      <c r="O130" s="78" t="s">
        <v>91</v>
      </c>
      <c r="P130" s="78" t="s">
        <v>91</v>
      </c>
      <c r="Q130" s="78" t="s">
        <v>91</v>
      </c>
      <c r="R130" s="78">
        <f t="shared" si="22"/>
        <v>43606</v>
      </c>
      <c r="S130" s="78">
        <f t="shared" si="19"/>
        <v>43613</v>
      </c>
      <c r="T130" s="79"/>
      <c r="U130" s="45"/>
    </row>
    <row r="131" spans="1:21" ht="30" x14ac:dyDescent="0.25">
      <c r="A131" s="45"/>
      <c r="B131" s="208"/>
      <c r="C131" s="86" t="s">
        <v>409</v>
      </c>
      <c r="D131" s="75" t="s">
        <v>410</v>
      </c>
      <c r="E131" s="76" t="s">
        <v>6</v>
      </c>
      <c r="F131" s="76" t="s">
        <v>85</v>
      </c>
      <c r="G131" s="76" t="s">
        <v>54</v>
      </c>
      <c r="H131" s="177">
        <v>128000</v>
      </c>
      <c r="I131" s="85"/>
      <c r="J131" s="78">
        <v>43560</v>
      </c>
      <c r="K131" s="78">
        <f t="shared" si="20"/>
        <v>43565</v>
      </c>
      <c r="L131" s="78">
        <f t="shared" si="23"/>
        <v>43572</v>
      </c>
      <c r="M131" s="78">
        <f t="shared" si="24"/>
        <v>43593</v>
      </c>
      <c r="N131" s="78">
        <f t="shared" si="21"/>
        <v>43600</v>
      </c>
      <c r="O131" s="78" t="s">
        <v>91</v>
      </c>
      <c r="P131" s="78" t="s">
        <v>91</v>
      </c>
      <c r="Q131" s="78" t="s">
        <v>91</v>
      </c>
      <c r="R131" s="78">
        <f t="shared" si="22"/>
        <v>43607</v>
      </c>
      <c r="S131" s="78">
        <f t="shared" si="19"/>
        <v>43614</v>
      </c>
      <c r="T131" s="79"/>
      <c r="U131" s="45"/>
    </row>
    <row r="132" spans="1:21" ht="30" x14ac:dyDescent="0.25">
      <c r="A132" s="45"/>
      <c r="B132" s="208"/>
      <c r="C132" s="86" t="s">
        <v>411</v>
      </c>
      <c r="D132" s="75" t="s">
        <v>412</v>
      </c>
      <c r="E132" s="76" t="s">
        <v>6</v>
      </c>
      <c r="F132" s="76" t="s">
        <v>85</v>
      </c>
      <c r="G132" s="76" t="s">
        <v>54</v>
      </c>
      <c r="H132" s="177">
        <v>50000</v>
      </c>
      <c r="I132" s="85"/>
      <c r="J132" s="78">
        <v>43561</v>
      </c>
      <c r="K132" s="78">
        <f t="shared" si="20"/>
        <v>43566</v>
      </c>
      <c r="L132" s="78">
        <f t="shared" si="23"/>
        <v>43573</v>
      </c>
      <c r="M132" s="78">
        <f t="shared" si="24"/>
        <v>43594</v>
      </c>
      <c r="N132" s="78">
        <f t="shared" si="21"/>
        <v>43601</v>
      </c>
      <c r="O132" s="78" t="s">
        <v>91</v>
      </c>
      <c r="P132" s="78" t="s">
        <v>91</v>
      </c>
      <c r="Q132" s="78" t="s">
        <v>91</v>
      </c>
      <c r="R132" s="78">
        <f t="shared" si="22"/>
        <v>43608</v>
      </c>
      <c r="S132" s="78">
        <f t="shared" si="19"/>
        <v>43615</v>
      </c>
      <c r="T132" s="79"/>
      <c r="U132" s="45"/>
    </row>
    <row r="133" spans="1:21" ht="30" x14ac:dyDescent="0.25">
      <c r="A133" s="45"/>
      <c r="B133" s="208"/>
      <c r="C133" s="87" t="s">
        <v>413</v>
      </c>
      <c r="D133" s="75" t="s">
        <v>414</v>
      </c>
      <c r="E133" s="76" t="s">
        <v>6</v>
      </c>
      <c r="F133" s="76" t="s">
        <v>85</v>
      </c>
      <c r="G133" s="76" t="s">
        <v>54</v>
      </c>
      <c r="H133" s="177">
        <v>99998</v>
      </c>
      <c r="I133" s="77"/>
      <c r="J133" s="78">
        <v>43562</v>
      </c>
      <c r="K133" s="78">
        <f t="shared" si="20"/>
        <v>43567</v>
      </c>
      <c r="L133" s="78">
        <f t="shared" si="23"/>
        <v>43574</v>
      </c>
      <c r="M133" s="78">
        <f t="shared" si="24"/>
        <v>43595</v>
      </c>
      <c r="N133" s="78">
        <f t="shared" si="21"/>
        <v>43602</v>
      </c>
      <c r="O133" s="78" t="s">
        <v>91</v>
      </c>
      <c r="P133" s="78" t="s">
        <v>91</v>
      </c>
      <c r="Q133" s="78" t="s">
        <v>91</v>
      </c>
      <c r="R133" s="78">
        <f t="shared" si="22"/>
        <v>43609</v>
      </c>
      <c r="S133" s="78">
        <f t="shared" si="19"/>
        <v>43616</v>
      </c>
      <c r="T133" s="79"/>
      <c r="U133" s="45"/>
    </row>
    <row r="134" spans="1:21" ht="30" x14ac:dyDescent="0.2">
      <c r="A134" s="45"/>
      <c r="B134" s="208"/>
      <c r="C134" s="88" t="s">
        <v>415</v>
      </c>
      <c r="D134" s="75" t="s">
        <v>416</v>
      </c>
      <c r="E134" s="76" t="s">
        <v>6</v>
      </c>
      <c r="F134" s="76" t="s">
        <v>85</v>
      </c>
      <c r="G134" s="76" t="s">
        <v>54</v>
      </c>
      <c r="H134" s="177">
        <v>16000</v>
      </c>
      <c r="I134" s="77" t="s">
        <v>3776</v>
      </c>
      <c r="J134" s="78">
        <v>43624</v>
      </c>
      <c r="K134" s="78">
        <f t="shared" si="20"/>
        <v>43629</v>
      </c>
      <c r="L134" s="78">
        <f t="shared" si="23"/>
        <v>43636</v>
      </c>
      <c r="M134" s="78">
        <f t="shared" si="24"/>
        <v>43657</v>
      </c>
      <c r="N134" s="78">
        <f t="shared" si="21"/>
        <v>43664</v>
      </c>
      <c r="O134" s="78" t="s">
        <v>91</v>
      </c>
      <c r="P134" s="78" t="s">
        <v>91</v>
      </c>
      <c r="Q134" s="78" t="s">
        <v>91</v>
      </c>
      <c r="R134" s="78">
        <f t="shared" si="22"/>
        <v>43671</v>
      </c>
      <c r="S134" s="78">
        <f t="shared" si="19"/>
        <v>43678</v>
      </c>
      <c r="T134" s="79"/>
      <c r="U134" s="45"/>
    </row>
    <row r="135" spans="1:21" ht="30" x14ac:dyDescent="0.2">
      <c r="A135" s="45"/>
      <c r="B135" s="208"/>
      <c r="C135" s="88" t="s">
        <v>417</v>
      </c>
      <c r="D135" s="75" t="s">
        <v>418</v>
      </c>
      <c r="E135" s="76" t="s">
        <v>6</v>
      </c>
      <c r="F135" s="76" t="s">
        <v>85</v>
      </c>
      <c r="G135" s="76" t="s">
        <v>54</v>
      </c>
      <c r="H135" s="177">
        <f>(21*130*6)+(21*70*5)</f>
        <v>23730</v>
      </c>
      <c r="I135" s="77" t="s">
        <v>3776</v>
      </c>
      <c r="J135" s="78">
        <v>43624</v>
      </c>
      <c r="K135" s="78">
        <f t="shared" si="20"/>
        <v>43629</v>
      </c>
      <c r="L135" s="78">
        <f t="shared" si="23"/>
        <v>43636</v>
      </c>
      <c r="M135" s="78">
        <f t="shared" si="24"/>
        <v>43657</v>
      </c>
      <c r="N135" s="78">
        <f t="shared" si="21"/>
        <v>43664</v>
      </c>
      <c r="O135" s="78" t="s">
        <v>91</v>
      </c>
      <c r="P135" s="78" t="s">
        <v>91</v>
      </c>
      <c r="Q135" s="78" t="s">
        <v>91</v>
      </c>
      <c r="R135" s="78">
        <f t="shared" si="22"/>
        <v>43671</v>
      </c>
      <c r="S135" s="78">
        <f t="shared" si="19"/>
        <v>43678</v>
      </c>
      <c r="T135" s="79"/>
      <c r="U135" s="45"/>
    </row>
    <row r="136" spans="1:21" ht="30" x14ac:dyDescent="0.2">
      <c r="A136" s="45"/>
      <c r="B136" s="208"/>
      <c r="C136" s="88" t="s">
        <v>419</v>
      </c>
      <c r="D136" s="75" t="s">
        <v>420</v>
      </c>
      <c r="E136" s="76" t="s">
        <v>6</v>
      </c>
      <c r="F136" s="76" t="s">
        <v>85</v>
      </c>
      <c r="G136" s="76" t="s">
        <v>54</v>
      </c>
      <c r="H136" s="177">
        <f>(21*150*6)+(21*70*5)</f>
        <v>26250</v>
      </c>
      <c r="I136" s="77" t="s">
        <v>1831</v>
      </c>
      <c r="J136" s="78">
        <v>43624</v>
      </c>
      <c r="K136" s="78">
        <f t="shared" si="20"/>
        <v>43629</v>
      </c>
      <c r="L136" s="78">
        <f t="shared" si="23"/>
        <v>43636</v>
      </c>
      <c r="M136" s="78">
        <f t="shared" si="24"/>
        <v>43657</v>
      </c>
      <c r="N136" s="78">
        <f t="shared" si="21"/>
        <v>43664</v>
      </c>
      <c r="O136" s="78" t="s">
        <v>91</v>
      </c>
      <c r="P136" s="78" t="s">
        <v>91</v>
      </c>
      <c r="Q136" s="78" t="s">
        <v>91</v>
      </c>
      <c r="R136" s="78">
        <f t="shared" si="22"/>
        <v>43671</v>
      </c>
      <c r="S136" s="78">
        <f t="shared" si="19"/>
        <v>43678</v>
      </c>
      <c r="T136" s="79"/>
      <c r="U136" s="45"/>
    </row>
    <row r="137" spans="1:21" ht="30" x14ac:dyDescent="0.2">
      <c r="A137" s="45"/>
      <c r="B137" s="208"/>
      <c r="C137" s="88" t="s">
        <v>421</v>
      </c>
      <c r="D137" s="75" t="s">
        <v>422</v>
      </c>
      <c r="E137" s="76" t="s">
        <v>6</v>
      </c>
      <c r="F137" s="76" t="s">
        <v>85</v>
      </c>
      <c r="G137" s="76" t="s">
        <v>54</v>
      </c>
      <c r="H137" s="177">
        <f t="shared" ref="H137" si="25">(21*130*6)+(21*70*5)</f>
        <v>23730</v>
      </c>
      <c r="I137" s="77" t="s">
        <v>3776</v>
      </c>
      <c r="J137" s="78">
        <v>43624</v>
      </c>
      <c r="K137" s="78">
        <f t="shared" si="20"/>
        <v>43629</v>
      </c>
      <c r="L137" s="78">
        <f t="shared" si="23"/>
        <v>43636</v>
      </c>
      <c r="M137" s="78">
        <f t="shared" si="24"/>
        <v>43657</v>
      </c>
      <c r="N137" s="78">
        <f t="shared" si="21"/>
        <v>43664</v>
      </c>
      <c r="O137" s="78" t="s">
        <v>91</v>
      </c>
      <c r="P137" s="78" t="s">
        <v>91</v>
      </c>
      <c r="Q137" s="78" t="s">
        <v>91</v>
      </c>
      <c r="R137" s="78">
        <f t="shared" si="22"/>
        <v>43671</v>
      </c>
      <c r="S137" s="78">
        <f t="shared" si="19"/>
        <v>43678</v>
      </c>
      <c r="T137" s="79"/>
      <c r="U137" s="45"/>
    </row>
    <row r="138" spans="1:21" ht="30" x14ac:dyDescent="0.2">
      <c r="A138" s="45"/>
      <c r="B138" s="208"/>
      <c r="C138" s="88" t="s">
        <v>423</v>
      </c>
      <c r="D138" s="75" t="s">
        <v>424</v>
      </c>
      <c r="E138" s="76" t="s">
        <v>6</v>
      </c>
      <c r="F138" s="76" t="s">
        <v>85</v>
      </c>
      <c r="G138" s="76" t="s">
        <v>54</v>
      </c>
      <c r="H138" s="177">
        <f>(21*120*4)</f>
        <v>10080</v>
      </c>
      <c r="I138" s="77" t="s">
        <v>3776</v>
      </c>
      <c r="J138" s="78">
        <v>43624</v>
      </c>
      <c r="K138" s="78">
        <f t="shared" si="20"/>
        <v>43629</v>
      </c>
      <c r="L138" s="78">
        <f t="shared" si="23"/>
        <v>43636</v>
      </c>
      <c r="M138" s="78">
        <f t="shared" si="24"/>
        <v>43657</v>
      </c>
      <c r="N138" s="78">
        <f t="shared" si="21"/>
        <v>43664</v>
      </c>
      <c r="O138" s="78" t="s">
        <v>91</v>
      </c>
      <c r="P138" s="78" t="s">
        <v>91</v>
      </c>
      <c r="Q138" s="78" t="s">
        <v>91</v>
      </c>
      <c r="R138" s="78">
        <f t="shared" si="22"/>
        <v>43671</v>
      </c>
      <c r="S138" s="78">
        <f t="shared" ref="S138:S160" si="26">R138+7</f>
        <v>43678</v>
      </c>
      <c r="T138" s="79"/>
      <c r="U138" s="45"/>
    </row>
    <row r="139" spans="1:21" ht="30" x14ac:dyDescent="0.2">
      <c r="A139" s="45"/>
      <c r="B139" s="208"/>
      <c r="C139" s="88" t="s">
        <v>425</v>
      </c>
      <c r="D139" s="75" t="s">
        <v>426</v>
      </c>
      <c r="E139" s="76" t="s">
        <v>6</v>
      </c>
      <c r="F139" s="76" t="s">
        <v>85</v>
      </c>
      <c r="G139" s="76" t="s">
        <v>54</v>
      </c>
      <c r="H139" s="177">
        <f>(21*120*4)</f>
        <v>10080</v>
      </c>
      <c r="I139" s="77" t="s">
        <v>3776</v>
      </c>
      <c r="J139" s="78">
        <v>43624</v>
      </c>
      <c r="K139" s="78">
        <f t="shared" si="20"/>
        <v>43629</v>
      </c>
      <c r="L139" s="78">
        <f t="shared" si="23"/>
        <v>43636</v>
      </c>
      <c r="M139" s="78">
        <f t="shared" si="24"/>
        <v>43657</v>
      </c>
      <c r="N139" s="78">
        <f t="shared" si="21"/>
        <v>43664</v>
      </c>
      <c r="O139" s="78" t="s">
        <v>91</v>
      </c>
      <c r="P139" s="78" t="s">
        <v>91</v>
      </c>
      <c r="Q139" s="78" t="s">
        <v>91</v>
      </c>
      <c r="R139" s="78">
        <f t="shared" si="22"/>
        <v>43671</v>
      </c>
      <c r="S139" s="78">
        <f t="shared" si="26"/>
        <v>43678</v>
      </c>
      <c r="T139" s="79"/>
      <c r="U139" s="45"/>
    </row>
    <row r="140" spans="1:21" ht="30" x14ac:dyDescent="0.2">
      <c r="A140" s="45"/>
      <c r="B140" s="208"/>
      <c r="C140" s="88" t="s">
        <v>427</v>
      </c>
      <c r="D140" s="75" t="s">
        <v>428</v>
      </c>
      <c r="E140" s="76" t="s">
        <v>6</v>
      </c>
      <c r="F140" s="76" t="s">
        <v>85</v>
      </c>
      <c r="G140" s="76" t="s">
        <v>54</v>
      </c>
      <c r="H140" s="177">
        <f>(10*130*6)+(21*70*5)</f>
        <v>15150</v>
      </c>
      <c r="I140" s="77" t="s">
        <v>3776</v>
      </c>
      <c r="J140" s="78">
        <v>43624</v>
      </c>
      <c r="K140" s="78">
        <f t="shared" si="20"/>
        <v>43629</v>
      </c>
      <c r="L140" s="78">
        <f t="shared" si="23"/>
        <v>43636</v>
      </c>
      <c r="M140" s="78">
        <f t="shared" si="24"/>
        <v>43657</v>
      </c>
      <c r="N140" s="78">
        <f t="shared" si="21"/>
        <v>43664</v>
      </c>
      <c r="O140" s="78" t="s">
        <v>91</v>
      </c>
      <c r="P140" s="78" t="s">
        <v>91</v>
      </c>
      <c r="Q140" s="78" t="s">
        <v>91</v>
      </c>
      <c r="R140" s="78">
        <f t="shared" si="22"/>
        <v>43671</v>
      </c>
      <c r="S140" s="78">
        <f t="shared" si="26"/>
        <v>43678</v>
      </c>
      <c r="T140" s="79"/>
      <c r="U140" s="45"/>
    </row>
    <row r="141" spans="1:21" ht="15" x14ac:dyDescent="0.2">
      <c r="A141" s="45"/>
      <c r="B141" s="208"/>
      <c r="C141" s="88" t="s">
        <v>429</v>
      </c>
      <c r="D141" s="75" t="s">
        <v>430</v>
      </c>
      <c r="E141" s="76" t="s">
        <v>6</v>
      </c>
      <c r="F141" s="76" t="s">
        <v>85</v>
      </c>
      <c r="G141" s="76" t="s">
        <v>54</v>
      </c>
      <c r="H141" s="177">
        <f>(21*70*3)</f>
        <v>4410</v>
      </c>
      <c r="I141" s="77" t="s">
        <v>3776</v>
      </c>
      <c r="J141" s="78">
        <v>43624</v>
      </c>
      <c r="K141" s="78">
        <f t="shared" si="20"/>
        <v>43629</v>
      </c>
      <c r="L141" s="78">
        <f t="shared" si="23"/>
        <v>43636</v>
      </c>
      <c r="M141" s="78">
        <f t="shared" si="24"/>
        <v>43657</v>
      </c>
      <c r="N141" s="78">
        <f t="shared" si="21"/>
        <v>43664</v>
      </c>
      <c r="O141" s="78" t="s">
        <v>91</v>
      </c>
      <c r="P141" s="78" t="s">
        <v>91</v>
      </c>
      <c r="Q141" s="78" t="s">
        <v>91</v>
      </c>
      <c r="R141" s="78">
        <f t="shared" si="22"/>
        <v>43671</v>
      </c>
      <c r="S141" s="78">
        <f t="shared" si="26"/>
        <v>43678</v>
      </c>
      <c r="T141" s="79"/>
      <c r="U141" s="45"/>
    </row>
    <row r="142" spans="1:21" ht="30" x14ac:dyDescent="0.2">
      <c r="A142" s="45"/>
      <c r="B142" s="208"/>
      <c r="C142" s="88" t="s">
        <v>431</v>
      </c>
      <c r="D142" s="75" t="s">
        <v>432</v>
      </c>
      <c r="E142" s="76" t="s">
        <v>6</v>
      </c>
      <c r="F142" s="76" t="s">
        <v>85</v>
      </c>
      <c r="G142" s="76" t="s">
        <v>54</v>
      </c>
      <c r="H142" s="177">
        <f>(10*130*6)+(21*70*5)</f>
        <v>15150</v>
      </c>
      <c r="I142" s="77" t="s">
        <v>3776</v>
      </c>
      <c r="J142" s="78">
        <v>43624</v>
      </c>
      <c r="K142" s="78">
        <f t="shared" si="20"/>
        <v>43629</v>
      </c>
      <c r="L142" s="78">
        <f t="shared" si="23"/>
        <v>43636</v>
      </c>
      <c r="M142" s="78">
        <f t="shared" si="24"/>
        <v>43657</v>
      </c>
      <c r="N142" s="78">
        <f t="shared" si="21"/>
        <v>43664</v>
      </c>
      <c r="O142" s="78" t="s">
        <v>91</v>
      </c>
      <c r="P142" s="78" t="s">
        <v>91</v>
      </c>
      <c r="Q142" s="78" t="s">
        <v>91</v>
      </c>
      <c r="R142" s="78">
        <f t="shared" si="22"/>
        <v>43671</v>
      </c>
      <c r="S142" s="78">
        <f t="shared" si="26"/>
        <v>43678</v>
      </c>
      <c r="T142" s="79"/>
      <c r="U142" s="45"/>
    </row>
    <row r="143" spans="1:21" ht="30" x14ac:dyDescent="0.2">
      <c r="A143" s="45"/>
      <c r="B143" s="208"/>
      <c r="C143" s="88" t="s">
        <v>433</v>
      </c>
      <c r="D143" s="75" t="s">
        <v>434</v>
      </c>
      <c r="E143" s="76" t="s">
        <v>6</v>
      </c>
      <c r="F143" s="76" t="s">
        <v>85</v>
      </c>
      <c r="G143" s="76" t="s">
        <v>54</v>
      </c>
      <c r="H143" s="177">
        <f>(10*130*4)+(21*70*3)</f>
        <v>9610</v>
      </c>
      <c r="I143" s="77" t="s">
        <v>3776</v>
      </c>
      <c r="J143" s="78">
        <v>43624</v>
      </c>
      <c r="K143" s="78">
        <f t="shared" si="20"/>
        <v>43629</v>
      </c>
      <c r="L143" s="78">
        <f t="shared" si="23"/>
        <v>43636</v>
      </c>
      <c r="M143" s="78">
        <f t="shared" si="24"/>
        <v>43657</v>
      </c>
      <c r="N143" s="78">
        <f t="shared" si="21"/>
        <v>43664</v>
      </c>
      <c r="O143" s="78" t="s">
        <v>91</v>
      </c>
      <c r="P143" s="78" t="s">
        <v>91</v>
      </c>
      <c r="Q143" s="78" t="s">
        <v>91</v>
      </c>
      <c r="R143" s="78">
        <f t="shared" si="22"/>
        <v>43671</v>
      </c>
      <c r="S143" s="78">
        <f t="shared" si="26"/>
        <v>43678</v>
      </c>
      <c r="T143" s="79"/>
      <c r="U143" s="45"/>
    </row>
    <row r="144" spans="1:21" ht="30" x14ac:dyDescent="0.2">
      <c r="A144" s="45"/>
      <c r="B144" s="208"/>
      <c r="C144" s="88" t="s">
        <v>435</v>
      </c>
      <c r="D144" s="75" t="s">
        <v>436</v>
      </c>
      <c r="E144" s="76" t="s">
        <v>6</v>
      </c>
      <c r="F144" s="76" t="s">
        <v>85</v>
      </c>
      <c r="G144" s="76" t="s">
        <v>54</v>
      </c>
      <c r="H144" s="177">
        <f>(21*170*4)</f>
        <v>14280</v>
      </c>
      <c r="I144" s="77" t="s">
        <v>1831</v>
      </c>
      <c r="J144" s="78">
        <v>43624</v>
      </c>
      <c r="K144" s="78">
        <f t="shared" si="20"/>
        <v>43629</v>
      </c>
      <c r="L144" s="78">
        <f t="shared" si="23"/>
        <v>43636</v>
      </c>
      <c r="M144" s="78">
        <f t="shared" si="24"/>
        <v>43657</v>
      </c>
      <c r="N144" s="78">
        <f t="shared" si="21"/>
        <v>43664</v>
      </c>
      <c r="O144" s="78" t="s">
        <v>91</v>
      </c>
      <c r="P144" s="78" t="s">
        <v>91</v>
      </c>
      <c r="Q144" s="78" t="s">
        <v>91</v>
      </c>
      <c r="R144" s="78">
        <f t="shared" si="22"/>
        <v>43671</v>
      </c>
      <c r="S144" s="78">
        <f t="shared" si="26"/>
        <v>43678</v>
      </c>
      <c r="T144" s="79"/>
      <c r="U144" s="45"/>
    </row>
    <row r="145" spans="1:21" ht="15" x14ac:dyDescent="0.2">
      <c r="A145" s="45"/>
      <c r="B145" s="208"/>
      <c r="C145" s="88" t="s">
        <v>437</v>
      </c>
      <c r="D145" s="75" t="s">
        <v>438</v>
      </c>
      <c r="E145" s="76" t="s">
        <v>6</v>
      </c>
      <c r="F145" s="76" t="s">
        <v>85</v>
      </c>
      <c r="G145" s="76" t="s">
        <v>54</v>
      </c>
      <c r="H145" s="177">
        <f>(120*30*3)</f>
        <v>10800</v>
      </c>
      <c r="I145" s="77" t="s">
        <v>3776</v>
      </c>
      <c r="J145" s="78">
        <v>43624</v>
      </c>
      <c r="K145" s="78">
        <f t="shared" si="20"/>
        <v>43629</v>
      </c>
      <c r="L145" s="78">
        <f t="shared" si="23"/>
        <v>43636</v>
      </c>
      <c r="M145" s="78">
        <f t="shared" si="24"/>
        <v>43657</v>
      </c>
      <c r="N145" s="78">
        <f t="shared" si="21"/>
        <v>43664</v>
      </c>
      <c r="O145" s="78" t="s">
        <v>91</v>
      </c>
      <c r="P145" s="78" t="s">
        <v>91</v>
      </c>
      <c r="Q145" s="78" t="s">
        <v>91</v>
      </c>
      <c r="R145" s="78">
        <f t="shared" si="22"/>
        <v>43671</v>
      </c>
      <c r="S145" s="78">
        <f t="shared" si="26"/>
        <v>43678</v>
      </c>
      <c r="T145" s="79"/>
      <c r="U145" s="45"/>
    </row>
    <row r="146" spans="1:21" ht="30" x14ac:dyDescent="0.2">
      <c r="A146" s="45"/>
      <c r="B146" s="208"/>
      <c r="C146" s="88" t="s">
        <v>439</v>
      </c>
      <c r="D146" s="75" t="s">
        <v>440</v>
      </c>
      <c r="E146" s="76" t="s">
        <v>6</v>
      </c>
      <c r="F146" s="76" t="s">
        <v>85</v>
      </c>
      <c r="G146" s="76" t="s">
        <v>54</v>
      </c>
      <c r="H146" s="177">
        <f>(10*130*6)+(21*70*5)</f>
        <v>15150</v>
      </c>
      <c r="I146" s="77" t="s">
        <v>1831</v>
      </c>
      <c r="J146" s="78">
        <v>43624</v>
      </c>
      <c r="K146" s="78">
        <f t="shared" si="20"/>
        <v>43629</v>
      </c>
      <c r="L146" s="78">
        <f t="shared" si="23"/>
        <v>43636</v>
      </c>
      <c r="M146" s="78">
        <f t="shared" si="24"/>
        <v>43657</v>
      </c>
      <c r="N146" s="78">
        <f t="shared" si="21"/>
        <v>43664</v>
      </c>
      <c r="O146" s="78" t="s">
        <v>91</v>
      </c>
      <c r="P146" s="78" t="s">
        <v>91</v>
      </c>
      <c r="Q146" s="78" t="s">
        <v>91</v>
      </c>
      <c r="R146" s="78">
        <f t="shared" si="22"/>
        <v>43671</v>
      </c>
      <c r="S146" s="78">
        <f t="shared" si="26"/>
        <v>43678</v>
      </c>
      <c r="T146" s="79"/>
      <c r="U146" s="45"/>
    </row>
    <row r="147" spans="1:21" ht="30" x14ac:dyDescent="0.2">
      <c r="A147" s="45"/>
      <c r="B147" s="208"/>
      <c r="C147" s="88" t="s">
        <v>441</v>
      </c>
      <c r="D147" s="75" t="s">
        <v>442</v>
      </c>
      <c r="E147" s="76" t="s">
        <v>6</v>
      </c>
      <c r="F147" s="76" t="s">
        <v>85</v>
      </c>
      <c r="G147" s="76" t="s">
        <v>54</v>
      </c>
      <c r="H147" s="177">
        <f>(15*100*5)+(30*70*5)</f>
        <v>18000</v>
      </c>
      <c r="I147" s="77" t="s">
        <v>3944</v>
      </c>
      <c r="J147" s="78">
        <v>43624</v>
      </c>
      <c r="K147" s="78">
        <f t="shared" si="20"/>
        <v>43629</v>
      </c>
      <c r="L147" s="78">
        <f t="shared" si="23"/>
        <v>43636</v>
      </c>
      <c r="M147" s="78">
        <f t="shared" si="24"/>
        <v>43657</v>
      </c>
      <c r="N147" s="78">
        <f t="shared" si="21"/>
        <v>43664</v>
      </c>
      <c r="O147" s="78" t="s">
        <v>91</v>
      </c>
      <c r="P147" s="78" t="s">
        <v>91</v>
      </c>
      <c r="Q147" s="78" t="s">
        <v>91</v>
      </c>
      <c r="R147" s="78">
        <f t="shared" si="22"/>
        <v>43671</v>
      </c>
      <c r="S147" s="78">
        <f t="shared" si="26"/>
        <v>43678</v>
      </c>
      <c r="T147" s="79"/>
      <c r="U147" s="45"/>
    </row>
    <row r="148" spans="1:21" ht="15.75" customHeight="1" x14ac:dyDescent="0.2">
      <c r="A148" s="45"/>
      <c r="B148" s="208"/>
      <c r="C148" s="88" t="s">
        <v>443</v>
      </c>
      <c r="D148" s="75" t="s">
        <v>444</v>
      </c>
      <c r="E148" s="76" t="s">
        <v>6</v>
      </c>
      <c r="F148" s="76" t="s">
        <v>85</v>
      </c>
      <c r="G148" s="76" t="s">
        <v>54</v>
      </c>
      <c r="H148" s="177">
        <f>40*15*2</f>
        <v>1200</v>
      </c>
      <c r="I148" s="77" t="s">
        <v>1251</v>
      </c>
      <c r="J148" s="78">
        <v>43624</v>
      </c>
      <c r="K148" s="78">
        <f t="shared" si="20"/>
        <v>43629</v>
      </c>
      <c r="L148" s="78">
        <f t="shared" si="23"/>
        <v>43636</v>
      </c>
      <c r="M148" s="78">
        <f t="shared" si="24"/>
        <v>43657</v>
      </c>
      <c r="N148" s="78">
        <f t="shared" si="21"/>
        <v>43664</v>
      </c>
      <c r="O148" s="78" t="s">
        <v>91</v>
      </c>
      <c r="P148" s="78" t="s">
        <v>91</v>
      </c>
      <c r="Q148" s="78" t="s">
        <v>91</v>
      </c>
      <c r="R148" s="78">
        <f t="shared" si="22"/>
        <v>43671</v>
      </c>
      <c r="S148" s="78">
        <f t="shared" si="26"/>
        <v>43678</v>
      </c>
      <c r="T148" s="79"/>
      <c r="U148" s="45"/>
    </row>
    <row r="149" spans="1:21" ht="15" x14ac:dyDescent="0.2">
      <c r="A149" s="45"/>
      <c r="B149" s="208"/>
      <c r="C149" s="88" t="s">
        <v>445</v>
      </c>
      <c r="D149" s="75" t="s">
        <v>446</v>
      </c>
      <c r="E149" s="76" t="s">
        <v>6</v>
      </c>
      <c r="F149" s="76" t="s">
        <v>85</v>
      </c>
      <c r="G149" s="76" t="s">
        <v>54</v>
      </c>
      <c r="H149" s="177">
        <f t="shared" ref="H149:H152" si="27">40*15*2</f>
        <v>1200</v>
      </c>
      <c r="I149" s="77" t="s">
        <v>1251</v>
      </c>
      <c r="J149" s="78">
        <v>43624</v>
      </c>
      <c r="K149" s="78">
        <f t="shared" si="20"/>
        <v>43629</v>
      </c>
      <c r="L149" s="78">
        <f t="shared" si="23"/>
        <v>43636</v>
      </c>
      <c r="M149" s="78">
        <f t="shared" si="24"/>
        <v>43657</v>
      </c>
      <c r="N149" s="78">
        <f t="shared" si="21"/>
        <v>43664</v>
      </c>
      <c r="O149" s="78" t="s">
        <v>91</v>
      </c>
      <c r="P149" s="78" t="s">
        <v>91</v>
      </c>
      <c r="Q149" s="78" t="s">
        <v>91</v>
      </c>
      <c r="R149" s="78">
        <f t="shared" si="22"/>
        <v>43671</v>
      </c>
      <c r="S149" s="78">
        <f t="shared" si="26"/>
        <v>43678</v>
      </c>
      <c r="T149" s="79"/>
      <c r="U149" s="45"/>
    </row>
    <row r="150" spans="1:21" ht="15" x14ac:dyDescent="0.2">
      <c r="A150" s="45"/>
      <c r="B150" s="208"/>
      <c r="C150" s="88" t="s">
        <v>447</v>
      </c>
      <c r="D150" s="75" t="s">
        <v>448</v>
      </c>
      <c r="E150" s="76" t="s">
        <v>6</v>
      </c>
      <c r="F150" s="76" t="s">
        <v>85</v>
      </c>
      <c r="G150" s="76" t="s">
        <v>54</v>
      </c>
      <c r="H150" s="177">
        <f t="shared" si="27"/>
        <v>1200</v>
      </c>
      <c r="I150" s="77" t="s">
        <v>1251</v>
      </c>
      <c r="J150" s="78">
        <v>43624</v>
      </c>
      <c r="K150" s="78">
        <f t="shared" si="20"/>
        <v>43629</v>
      </c>
      <c r="L150" s="78">
        <f t="shared" si="23"/>
        <v>43636</v>
      </c>
      <c r="M150" s="78">
        <f t="shared" si="24"/>
        <v>43657</v>
      </c>
      <c r="N150" s="78">
        <f t="shared" si="21"/>
        <v>43664</v>
      </c>
      <c r="O150" s="78" t="s">
        <v>91</v>
      </c>
      <c r="P150" s="78" t="s">
        <v>91</v>
      </c>
      <c r="Q150" s="78" t="s">
        <v>91</v>
      </c>
      <c r="R150" s="78">
        <f t="shared" si="22"/>
        <v>43671</v>
      </c>
      <c r="S150" s="78">
        <f t="shared" si="26"/>
        <v>43678</v>
      </c>
      <c r="T150" s="79"/>
      <c r="U150" s="45"/>
    </row>
    <row r="151" spans="1:21" ht="15" x14ac:dyDescent="0.2">
      <c r="A151" s="45"/>
      <c r="B151" s="208"/>
      <c r="C151" s="88" t="s">
        <v>449</v>
      </c>
      <c r="D151" s="75" t="s">
        <v>450</v>
      </c>
      <c r="E151" s="76" t="s">
        <v>6</v>
      </c>
      <c r="F151" s="76" t="s">
        <v>85</v>
      </c>
      <c r="G151" s="76" t="s">
        <v>54</v>
      </c>
      <c r="H151" s="177">
        <f t="shared" si="27"/>
        <v>1200</v>
      </c>
      <c r="I151" s="77" t="s">
        <v>1251</v>
      </c>
      <c r="J151" s="78">
        <v>43624</v>
      </c>
      <c r="K151" s="78">
        <f t="shared" si="20"/>
        <v>43629</v>
      </c>
      <c r="L151" s="78">
        <f t="shared" si="23"/>
        <v>43636</v>
      </c>
      <c r="M151" s="78">
        <f t="shared" si="24"/>
        <v>43657</v>
      </c>
      <c r="N151" s="78">
        <f t="shared" si="21"/>
        <v>43664</v>
      </c>
      <c r="O151" s="78" t="s">
        <v>91</v>
      </c>
      <c r="P151" s="78" t="s">
        <v>91</v>
      </c>
      <c r="Q151" s="78" t="s">
        <v>91</v>
      </c>
      <c r="R151" s="78">
        <f t="shared" si="22"/>
        <v>43671</v>
      </c>
      <c r="S151" s="78">
        <f t="shared" si="26"/>
        <v>43678</v>
      </c>
      <c r="T151" s="79"/>
      <c r="U151" s="45"/>
    </row>
    <row r="152" spans="1:21" ht="15" x14ac:dyDescent="0.2">
      <c r="A152" s="45"/>
      <c r="B152" s="208"/>
      <c r="C152" s="88" t="s">
        <v>451</v>
      </c>
      <c r="D152" s="75" t="s">
        <v>452</v>
      </c>
      <c r="E152" s="76" t="s">
        <v>6</v>
      </c>
      <c r="F152" s="76" t="s">
        <v>85</v>
      </c>
      <c r="G152" s="76" t="s">
        <v>54</v>
      </c>
      <c r="H152" s="177">
        <f t="shared" si="27"/>
        <v>1200</v>
      </c>
      <c r="I152" s="77" t="s">
        <v>1251</v>
      </c>
      <c r="J152" s="78">
        <v>43624</v>
      </c>
      <c r="K152" s="78">
        <f t="shared" si="20"/>
        <v>43629</v>
      </c>
      <c r="L152" s="78">
        <f t="shared" si="23"/>
        <v>43636</v>
      </c>
      <c r="M152" s="78">
        <f t="shared" si="24"/>
        <v>43657</v>
      </c>
      <c r="N152" s="78">
        <f t="shared" si="21"/>
        <v>43664</v>
      </c>
      <c r="O152" s="78" t="s">
        <v>91</v>
      </c>
      <c r="P152" s="78" t="s">
        <v>91</v>
      </c>
      <c r="Q152" s="78" t="s">
        <v>91</v>
      </c>
      <c r="R152" s="78">
        <f t="shared" si="22"/>
        <v>43671</v>
      </c>
      <c r="S152" s="78">
        <f t="shared" si="26"/>
        <v>43678</v>
      </c>
      <c r="T152" s="79"/>
      <c r="U152" s="45"/>
    </row>
    <row r="153" spans="1:21" ht="30" x14ac:dyDescent="0.2">
      <c r="A153" s="45"/>
      <c r="B153" s="208"/>
      <c r="C153" s="88" t="s">
        <v>453</v>
      </c>
      <c r="D153" s="75" t="s">
        <v>454</v>
      </c>
      <c r="E153" s="76" t="s">
        <v>6</v>
      </c>
      <c r="F153" s="76" t="s">
        <v>85</v>
      </c>
      <c r="G153" s="76" t="s">
        <v>54</v>
      </c>
      <c r="H153" s="177">
        <f>(21*170*4)</f>
        <v>14280</v>
      </c>
      <c r="I153" s="77" t="s">
        <v>1831</v>
      </c>
      <c r="J153" s="78">
        <v>43624</v>
      </c>
      <c r="K153" s="78">
        <f t="shared" si="20"/>
        <v>43629</v>
      </c>
      <c r="L153" s="78">
        <f t="shared" si="23"/>
        <v>43636</v>
      </c>
      <c r="M153" s="78">
        <f t="shared" si="24"/>
        <v>43657</v>
      </c>
      <c r="N153" s="78">
        <f t="shared" si="21"/>
        <v>43664</v>
      </c>
      <c r="O153" s="78" t="s">
        <v>91</v>
      </c>
      <c r="P153" s="78" t="s">
        <v>91</v>
      </c>
      <c r="Q153" s="78" t="s">
        <v>91</v>
      </c>
      <c r="R153" s="78">
        <f t="shared" si="22"/>
        <v>43671</v>
      </c>
      <c r="S153" s="78">
        <f t="shared" si="26"/>
        <v>43678</v>
      </c>
      <c r="T153" s="79"/>
      <c r="U153" s="45"/>
    </row>
    <row r="154" spans="1:21" ht="30" x14ac:dyDescent="0.2">
      <c r="A154" s="45"/>
      <c r="B154" s="208"/>
      <c r="C154" s="88" t="s">
        <v>455</v>
      </c>
      <c r="D154" s="75" t="s">
        <v>456</v>
      </c>
      <c r="E154" s="76" t="s">
        <v>6</v>
      </c>
      <c r="F154" s="76" t="s">
        <v>85</v>
      </c>
      <c r="G154" s="76" t="s">
        <v>54</v>
      </c>
      <c r="H154" s="177">
        <f>(21*170*4)</f>
        <v>14280</v>
      </c>
      <c r="I154" s="77" t="s">
        <v>1831</v>
      </c>
      <c r="J154" s="78">
        <v>43624</v>
      </c>
      <c r="K154" s="78">
        <f t="shared" si="20"/>
        <v>43629</v>
      </c>
      <c r="L154" s="78">
        <f t="shared" si="23"/>
        <v>43636</v>
      </c>
      <c r="M154" s="78">
        <f t="shared" si="24"/>
        <v>43657</v>
      </c>
      <c r="N154" s="78">
        <f t="shared" si="21"/>
        <v>43664</v>
      </c>
      <c r="O154" s="78" t="s">
        <v>91</v>
      </c>
      <c r="P154" s="78" t="s">
        <v>91</v>
      </c>
      <c r="Q154" s="78" t="s">
        <v>91</v>
      </c>
      <c r="R154" s="78">
        <f t="shared" si="22"/>
        <v>43671</v>
      </c>
      <c r="S154" s="78">
        <f t="shared" si="26"/>
        <v>43678</v>
      </c>
      <c r="T154" s="79"/>
      <c r="U154" s="45"/>
    </row>
    <row r="155" spans="1:21" ht="15" x14ac:dyDescent="0.2">
      <c r="A155" s="45"/>
      <c r="B155" s="208"/>
      <c r="C155" s="88" t="s">
        <v>457</v>
      </c>
      <c r="D155" s="75" t="s">
        <v>458</v>
      </c>
      <c r="E155" s="76" t="s">
        <v>6</v>
      </c>
      <c r="F155" s="76" t="s">
        <v>85</v>
      </c>
      <c r="G155" s="76" t="s">
        <v>54</v>
      </c>
      <c r="H155" s="177">
        <f>(21*170*4)</f>
        <v>14280</v>
      </c>
      <c r="I155" s="77" t="s">
        <v>1831</v>
      </c>
      <c r="J155" s="78">
        <v>43624</v>
      </c>
      <c r="K155" s="78">
        <f t="shared" si="20"/>
        <v>43629</v>
      </c>
      <c r="L155" s="78">
        <f t="shared" si="23"/>
        <v>43636</v>
      </c>
      <c r="M155" s="78">
        <f t="shared" si="24"/>
        <v>43657</v>
      </c>
      <c r="N155" s="78">
        <f t="shared" si="21"/>
        <v>43664</v>
      </c>
      <c r="O155" s="78" t="s">
        <v>91</v>
      </c>
      <c r="P155" s="78" t="s">
        <v>91</v>
      </c>
      <c r="Q155" s="78" t="s">
        <v>91</v>
      </c>
      <c r="R155" s="78">
        <f t="shared" si="22"/>
        <v>43671</v>
      </c>
      <c r="S155" s="78">
        <f t="shared" si="26"/>
        <v>43678</v>
      </c>
      <c r="T155" s="79"/>
      <c r="U155" s="45"/>
    </row>
    <row r="156" spans="1:21" ht="30" x14ac:dyDescent="0.2">
      <c r="A156" s="45"/>
      <c r="B156" s="208"/>
      <c r="C156" s="88" t="s">
        <v>459</v>
      </c>
      <c r="D156" s="75" t="s">
        <v>460</v>
      </c>
      <c r="E156" s="76" t="s">
        <v>6</v>
      </c>
      <c r="F156" s="76" t="s">
        <v>85</v>
      </c>
      <c r="G156" s="76" t="s">
        <v>54</v>
      </c>
      <c r="H156" s="177">
        <f>(21*170*4)</f>
        <v>14280</v>
      </c>
      <c r="I156" s="77" t="s">
        <v>1831</v>
      </c>
      <c r="J156" s="78">
        <v>43624</v>
      </c>
      <c r="K156" s="78">
        <f t="shared" si="20"/>
        <v>43629</v>
      </c>
      <c r="L156" s="78">
        <f t="shared" si="23"/>
        <v>43636</v>
      </c>
      <c r="M156" s="78">
        <f t="shared" si="24"/>
        <v>43657</v>
      </c>
      <c r="N156" s="78">
        <f t="shared" si="21"/>
        <v>43664</v>
      </c>
      <c r="O156" s="78" t="s">
        <v>91</v>
      </c>
      <c r="P156" s="78" t="s">
        <v>91</v>
      </c>
      <c r="Q156" s="78" t="s">
        <v>91</v>
      </c>
      <c r="R156" s="78">
        <f t="shared" si="22"/>
        <v>43671</v>
      </c>
      <c r="S156" s="78">
        <f t="shared" si="26"/>
        <v>43678</v>
      </c>
      <c r="T156" s="79"/>
      <c r="U156" s="45"/>
    </row>
    <row r="157" spans="1:21" ht="30" x14ac:dyDescent="0.2">
      <c r="A157" s="45"/>
      <c r="B157" s="208"/>
      <c r="C157" s="88" t="s">
        <v>461</v>
      </c>
      <c r="D157" s="75" t="s">
        <v>462</v>
      </c>
      <c r="E157" s="76" t="s">
        <v>6</v>
      </c>
      <c r="F157" s="76" t="s">
        <v>85</v>
      </c>
      <c r="G157" s="76" t="s">
        <v>54</v>
      </c>
      <c r="H157" s="177">
        <f>(21*170*4)</f>
        <v>14280</v>
      </c>
      <c r="I157" s="481" t="s">
        <v>1831</v>
      </c>
      <c r="J157" s="78">
        <v>43624</v>
      </c>
      <c r="K157" s="78">
        <f t="shared" si="20"/>
        <v>43629</v>
      </c>
      <c r="L157" s="78">
        <f t="shared" si="23"/>
        <v>43636</v>
      </c>
      <c r="M157" s="78">
        <f t="shared" si="24"/>
        <v>43657</v>
      </c>
      <c r="N157" s="78">
        <f t="shared" si="21"/>
        <v>43664</v>
      </c>
      <c r="O157" s="78" t="s">
        <v>91</v>
      </c>
      <c r="P157" s="78" t="s">
        <v>91</v>
      </c>
      <c r="Q157" s="78" t="s">
        <v>91</v>
      </c>
      <c r="R157" s="78">
        <f t="shared" si="22"/>
        <v>43671</v>
      </c>
      <c r="S157" s="78">
        <f t="shared" si="26"/>
        <v>43678</v>
      </c>
      <c r="T157" s="79"/>
      <c r="U157" s="45"/>
    </row>
    <row r="158" spans="1:21" ht="15" x14ac:dyDescent="0.2">
      <c r="A158" s="45"/>
      <c r="B158" s="208"/>
      <c r="C158" s="88" t="s">
        <v>463</v>
      </c>
      <c r="D158" s="75" t="s">
        <v>464</v>
      </c>
      <c r="E158" s="76" t="s">
        <v>6</v>
      </c>
      <c r="F158" s="76" t="s">
        <v>85</v>
      </c>
      <c r="G158" s="76" t="s">
        <v>54</v>
      </c>
      <c r="H158" s="177">
        <f>(100*40*3)+(30*100*4)</f>
        <v>24000</v>
      </c>
      <c r="I158" s="77" t="s">
        <v>1251</v>
      </c>
      <c r="J158" s="78">
        <v>43556</v>
      </c>
      <c r="K158" s="78">
        <f t="shared" si="20"/>
        <v>43561</v>
      </c>
      <c r="L158" s="78">
        <f t="shared" si="23"/>
        <v>43568</v>
      </c>
      <c r="M158" s="78">
        <f t="shared" si="24"/>
        <v>43589</v>
      </c>
      <c r="N158" s="78">
        <f t="shared" si="21"/>
        <v>43596</v>
      </c>
      <c r="O158" s="78" t="s">
        <v>91</v>
      </c>
      <c r="P158" s="78" t="s">
        <v>91</v>
      </c>
      <c r="Q158" s="78" t="s">
        <v>91</v>
      </c>
      <c r="R158" s="78">
        <f t="shared" si="22"/>
        <v>43603</v>
      </c>
      <c r="S158" s="78">
        <f t="shared" si="26"/>
        <v>43610</v>
      </c>
      <c r="T158" s="79"/>
      <c r="U158" s="45"/>
    </row>
    <row r="159" spans="1:21" ht="45" x14ac:dyDescent="0.2">
      <c r="A159" s="45"/>
      <c r="B159" s="208"/>
      <c r="C159" s="88" t="s">
        <v>465</v>
      </c>
      <c r="D159" s="75" t="s">
        <v>466</v>
      </c>
      <c r="E159" s="76" t="s">
        <v>6</v>
      </c>
      <c r="F159" s="76" t="s">
        <v>85</v>
      </c>
      <c r="G159" s="76" t="s">
        <v>54</v>
      </c>
      <c r="H159" s="177">
        <v>45000</v>
      </c>
      <c r="I159" s="483" t="s">
        <v>3776</v>
      </c>
      <c r="J159" s="78">
        <v>43557</v>
      </c>
      <c r="K159" s="78">
        <f t="shared" si="20"/>
        <v>43562</v>
      </c>
      <c r="L159" s="78">
        <f t="shared" si="23"/>
        <v>43569</v>
      </c>
      <c r="M159" s="78">
        <f t="shared" si="24"/>
        <v>43590</v>
      </c>
      <c r="N159" s="78">
        <f t="shared" si="21"/>
        <v>43597</v>
      </c>
      <c r="O159" s="78" t="s">
        <v>91</v>
      </c>
      <c r="P159" s="78" t="s">
        <v>91</v>
      </c>
      <c r="Q159" s="78" t="s">
        <v>91</v>
      </c>
      <c r="R159" s="78">
        <f t="shared" si="22"/>
        <v>43604</v>
      </c>
      <c r="S159" s="78">
        <f t="shared" si="26"/>
        <v>43611</v>
      </c>
      <c r="T159" s="79"/>
      <c r="U159" s="45"/>
    </row>
    <row r="160" spans="1:21" ht="30" x14ac:dyDescent="0.2">
      <c r="A160" s="45"/>
      <c r="B160" s="208"/>
      <c r="C160" s="88" t="s">
        <v>467</v>
      </c>
      <c r="D160" s="75" t="s">
        <v>468</v>
      </c>
      <c r="E160" s="76" t="s">
        <v>6</v>
      </c>
      <c r="F160" s="76" t="s">
        <v>85</v>
      </c>
      <c r="G160" s="76" t="s">
        <v>54</v>
      </c>
      <c r="H160" s="177">
        <v>12600</v>
      </c>
      <c r="I160" s="77"/>
      <c r="J160" s="78">
        <v>43558</v>
      </c>
      <c r="K160" s="78">
        <f t="shared" si="20"/>
        <v>43563</v>
      </c>
      <c r="L160" s="78">
        <f t="shared" si="23"/>
        <v>43570</v>
      </c>
      <c r="M160" s="78">
        <f t="shared" si="24"/>
        <v>43591</v>
      </c>
      <c r="N160" s="78">
        <f t="shared" si="21"/>
        <v>43598</v>
      </c>
      <c r="O160" s="78" t="s">
        <v>91</v>
      </c>
      <c r="P160" s="78" t="s">
        <v>91</v>
      </c>
      <c r="Q160" s="78" t="s">
        <v>91</v>
      </c>
      <c r="R160" s="78">
        <f t="shared" si="22"/>
        <v>43605</v>
      </c>
      <c r="S160" s="78">
        <f t="shared" si="26"/>
        <v>43612</v>
      </c>
      <c r="T160" s="79"/>
      <c r="U160" s="45"/>
    </row>
    <row r="161" spans="1:103" ht="15" x14ac:dyDescent="0.2">
      <c r="A161" s="45"/>
      <c r="B161" s="74"/>
      <c r="C161" s="88" t="s">
        <v>469</v>
      </c>
      <c r="D161" s="75" t="s">
        <v>470</v>
      </c>
      <c r="E161" s="76" t="s">
        <v>6</v>
      </c>
      <c r="F161" s="76"/>
      <c r="G161" s="76"/>
      <c r="H161" s="177"/>
      <c r="I161" s="77"/>
      <c r="J161" s="78"/>
      <c r="K161" s="78"/>
      <c r="L161" s="78"/>
      <c r="M161" s="78"/>
      <c r="N161" s="78"/>
      <c r="O161" s="78"/>
      <c r="P161" s="78"/>
      <c r="Q161" s="78"/>
      <c r="R161" s="78"/>
      <c r="S161" s="78"/>
      <c r="T161" s="79"/>
      <c r="U161" s="45"/>
    </row>
    <row r="162" spans="1:103" s="128" customFormat="1" ht="28.5" x14ac:dyDescent="0.2">
      <c r="A162" s="45"/>
      <c r="B162" s="113"/>
      <c r="C162" s="216" t="s">
        <v>2857</v>
      </c>
      <c r="D162" s="234" t="s">
        <v>2844</v>
      </c>
      <c r="E162" s="235" t="s">
        <v>6</v>
      </c>
      <c r="F162" s="236" t="s">
        <v>85</v>
      </c>
      <c r="G162" s="236" t="s">
        <v>54</v>
      </c>
      <c r="H162" s="212">
        <v>25000</v>
      </c>
      <c r="I162" s="110" t="s">
        <v>2787</v>
      </c>
      <c r="J162" s="219">
        <v>43673</v>
      </c>
      <c r="K162" s="219">
        <f t="shared" ref="K162:K170" si="28">J162+5</f>
        <v>43678</v>
      </c>
      <c r="L162" s="219">
        <f t="shared" ref="L162:L170" si="29">K162+7</f>
        <v>43685</v>
      </c>
      <c r="M162" s="219">
        <f t="shared" ref="M162:M170" si="30">L162+21</f>
        <v>43706</v>
      </c>
      <c r="N162" s="219">
        <f t="shared" ref="N162:N170" si="31">M162+7</f>
        <v>43713</v>
      </c>
      <c r="O162" s="219" t="s">
        <v>91</v>
      </c>
      <c r="P162" s="219" t="s">
        <v>91</v>
      </c>
      <c r="Q162" s="219" t="s">
        <v>91</v>
      </c>
      <c r="R162" s="219">
        <f t="shared" ref="R162:R170" si="32">N162+7</f>
        <v>43720</v>
      </c>
      <c r="S162" s="219">
        <f t="shared" ref="S162:S170" si="33">R162+7</f>
        <v>43727</v>
      </c>
      <c r="T162" s="237"/>
      <c r="U162" s="45"/>
    </row>
    <row r="163" spans="1:103" s="128" customFormat="1" ht="28.5" x14ac:dyDescent="0.2">
      <c r="A163" s="45"/>
      <c r="B163" s="113"/>
      <c r="C163" s="216" t="s">
        <v>2848</v>
      </c>
      <c r="D163" s="234" t="s">
        <v>2845</v>
      </c>
      <c r="E163" s="235" t="s">
        <v>6</v>
      </c>
      <c r="F163" s="236" t="s">
        <v>85</v>
      </c>
      <c r="G163" s="236" t="s">
        <v>54</v>
      </c>
      <c r="H163" s="212">
        <v>49000</v>
      </c>
      <c r="I163" s="110" t="s">
        <v>2787</v>
      </c>
      <c r="J163" s="219">
        <v>43736</v>
      </c>
      <c r="K163" s="219">
        <f t="shared" si="28"/>
        <v>43741</v>
      </c>
      <c r="L163" s="219">
        <f t="shared" si="29"/>
        <v>43748</v>
      </c>
      <c r="M163" s="219">
        <f t="shared" si="30"/>
        <v>43769</v>
      </c>
      <c r="N163" s="219">
        <f t="shared" si="31"/>
        <v>43776</v>
      </c>
      <c r="O163" s="219" t="s">
        <v>91</v>
      </c>
      <c r="P163" s="219" t="s">
        <v>91</v>
      </c>
      <c r="Q163" s="219" t="s">
        <v>91</v>
      </c>
      <c r="R163" s="219">
        <f t="shared" si="32"/>
        <v>43783</v>
      </c>
      <c r="S163" s="219">
        <f t="shared" si="33"/>
        <v>43790</v>
      </c>
      <c r="T163" s="237"/>
      <c r="U163" s="45"/>
    </row>
    <row r="164" spans="1:103" s="128" customFormat="1" ht="28.5" x14ac:dyDescent="0.2">
      <c r="A164" s="45"/>
      <c r="B164" s="113"/>
      <c r="C164" s="216" t="s">
        <v>2858</v>
      </c>
      <c r="D164" s="234" t="s">
        <v>2846</v>
      </c>
      <c r="E164" s="235" t="s">
        <v>6</v>
      </c>
      <c r="F164" s="236" t="s">
        <v>85</v>
      </c>
      <c r="G164" s="236" t="s">
        <v>54</v>
      </c>
      <c r="H164" s="212">
        <v>4000</v>
      </c>
      <c r="I164" s="110" t="s">
        <v>2787</v>
      </c>
      <c r="J164" s="219">
        <v>43737</v>
      </c>
      <c r="K164" s="219">
        <f t="shared" si="28"/>
        <v>43742</v>
      </c>
      <c r="L164" s="219">
        <f t="shared" si="29"/>
        <v>43749</v>
      </c>
      <c r="M164" s="219">
        <f t="shared" si="30"/>
        <v>43770</v>
      </c>
      <c r="N164" s="219">
        <f t="shared" si="31"/>
        <v>43777</v>
      </c>
      <c r="O164" s="219" t="s">
        <v>91</v>
      </c>
      <c r="P164" s="219" t="s">
        <v>91</v>
      </c>
      <c r="Q164" s="219" t="s">
        <v>91</v>
      </c>
      <c r="R164" s="219">
        <f t="shared" si="32"/>
        <v>43784</v>
      </c>
      <c r="S164" s="219">
        <f t="shared" si="33"/>
        <v>43791</v>
      </c>
      <c r="T164" s="237"/>
      <c r="U164" s="45"/>
    </row>
    <row r="165" spans="1:103" s="128" customFormat="1" ht="28.5" x14ac:dyDescent="0.2">
      <c r="A165" s="45"/>
      <c r="B165" s="113"/>
      <c r="C165" s="216" t="s">
        <v>2852</v>
      </c>
      <c r="D165" s="234" t="s">
        <v>2847</v>
      </c>
      <c r="E165" s="235" t="s">
        <v>6</v>
      </c>
      <c r="F165" s="236" t="s">
        <v>85</v>
      </c>
      <c r="G165" s="236" t="s">
        <v>54</v>
      </c>
      <c r="H165" s="212">
        <v>3000</v>
      </c>
      <c r="I165" s="110" t="s">
        <v>2787</v>
      </c>
      <c r="J165" s="219">
        <v>43554</v>
      </c>
      <c r="K165" s="219">
        <f t="shared" si="28"/>
        <v>43559</v>
      </c>
      <c r="L165" s="219">
        <f t="shared" si="29"/>
        <v>43566</v>
      </c>
      <c r="M165" s="219">
        <f t="shared" si="30"/>
        <v>43587</v>
      </c>
      <c r="N165" s="219">
        <f t="shared" si="31"/>
        <v>43594</v>
      </c>
      <c r="O165" s="219" t="s">
        <v>91</v>
      </c>
      <c r="P165" s="219" t="s">
        <v>91</v>
      </c>
      <c r="Q165" s="219" t="s">
        <v>91</v>
      </c>
      <c r="R165" s="219">
        <f t="shared" si="32"/>
        <v>43601</v>
      </c>
      <c r="S165" s="219">
        <f t="shared" si="33"/>
        <v>43608</v>
      </c>
      <c r="T165" s="237"/>
      <c r="U165" s="45"/>
    </row>
    <row r="166" spans="1:103" s="128" customFormat="1" ht="28.5" x14ac:dyDescent="0.2">
      <c r="A166" s="45"/>
      <c r="B166" s="113"/>
      <c r="C166" s="216" t="s">
        <v>2859</v>
      </c>
      <c r="D166" s="234" t="s">
        <v>2849</v>
      </c>
      <c r="E166" s="235" t="s">
        <v>6</v>
      </c>
      <c r="F166" s="236" t="s">
        <v>85</v>
      </c>
      <c r="G166" s="236" t="s">
        <v>54</v>
      </c>
      <c r="H166" s="212">
        <v>5000</v>
      </c>
      <c r="I166" s="110" t="s">
        <v>2787</v>
      </c>
      <c r="J166" s="219">
        <v>43555</v>
      </c>
      <c r="K166" s="219">
        <f t="shared" si="28"/>
        <v>43560</v>
      </c>
      <c r="L166" s="219">
        <f t="shared" si="29"/>
        <v>43567</v>
      </c>
      <c r="M166" s="219">
        <f t="shared" si="30"/>
        <v>43588</v>
      </c>
      <c r="N166" s="219">
        <f t="shared" si="31"/>
        <v>43595</v>
      </c>
      <c r="O166" s="219" t="s">
        <v>91</v>
      </c>
      <c r="P166" s="219" t="s">
        <v>91</v>
      </c>
      <c r="Q166" s="219" t="s">
        <v>91</v>
      </c>
      <c r="R166" s="219">
        <f t="shared" si="32"/>
        <v>43602</v>
      </c>
      <c r="S166" s="219">
        <f t="shared" si="33"/>
        <v>43609</v>
      </c>
      <c r="T166" s="237"/>
      <c r="U166" s="45"/>
    </row>
    <row r="167" spans="1:103" s="128" customFormat="1" ht="15" x14ac:dyDescent="0.2">
      <c r="A167" s="45"/>
      <c r="B167" s="113"/>
      <c r="C167" s="216" t="s">
        <v>2854</v>
      </c>
      <c r="D167" s="234" t="s">
        <v>2850</v>
      </c>
      <c r="E167" s="235" t="s">
        <v>6</v>
      </c>
      <c r="F167" s="236" t="s">
        <v>85</v>
      </c>
      <c r="G167" s="236" t="s">
        <v>54</v>
      </c>
      <c r="H167" s="212">
        <v>20000</v>
      </c>
      <c r="I167" s="110" t="s">
        <v>2787</v>
      </c>
      <c r="J167" s="219">
        <v>43556</v>
      </c>
      <c r="K167" s="219">
        <f t="shared" si="28"/>
        <v>43561</v>
      </c>
      <c r="L167" s="219">
        <f t="shared" si="29"/>
        <v>43568</v>
      </c>
      <c r="M167" s="219">
        <f t="shared" si="30"/>
        <v>43589</v>
      </c>
      <c r="N167" s="219">
        <f t="shared" si="31"/>
        <v>43596</v>
      </c>
      <c r="O167" s="219" t="s">
        <v>91</v>
      </c>
      <c r="P167" s="219" t="s">
        <v>91</v>
      </c>
      <c r="Q167" s="219" t="s">
        <v>91</v>
      </c>
      <c r="R167" s="219">
        <f t="shared" si="32"/>
        <v>43603</v>
      </c>
      <c r="S167" s="219">
        <f t="shared" si="33"/>
        <v>43610</v>
      </c>
      <c r="U167" s="45"/>
    </row>
    <row r="168" spans="1:103" s="128" customFormat="1" ht="23.25" customHeight="1" x14ac:dyDescent="0.2">
      <c r="A168" s="45"/>
      <c r="B168" s="113"/>
      <c r="C168" s="238" t="s">
        <v>2855</v>
      </c>
      <c r="D168" s="234" t="s">
        <v>2851</v>
      </c>
      <c r="E168" s="235" t="s">
        <v>6</v>
      </c>
      <c r="F168" s="236" t="s">
        <v>85</v>
      </c>
      <c r="G168" s="236" t="s">
        <v>54</v>
      </c>
      <c r="H168" s="493">
        <f>400000-11500-50000-17800-8000</f>
        <v>312700</v>
      </c>
      <c r="I168" s="110" t="s">
        <v>2787</v>
      </c>
      <c r="J168" s="219">
        <v>43557</v>
      </c>
      <c r="K168" s="219">
        <f t="shared" si="28"/>
        <v>43562</v>
      </c>
      <c r="L168" s="219">
        <f t="shared" si="29"/>
        <v>43569</v>
      </c>
      <c r="M168" s="219">
        <f t="shared" si="30"/>
        <v>43590</v>
      </c>
      <c r="N168" s="219">
        <f t="shared" si="31"/>
        <v>43597</v>
      </c>
      <c r="O168" s="219" t="s">
        <v>91</v>
      </c>
      <c r="P168" s="219" t="s">
        <v>91</v>
      </c>
      <c r="Q168" s="219" t="s">
        <v>91</v>
      </c>
      <c r="R168" s="219">
        <f t="shared" si="32"/>
        <v>43604</v>
      </c>
      <c r="S168" s="219">
        <f t="shared" si="33"/>
        <v>43611</v>
      </c>
      <c r="U168" s="45"/>
    </row>
    <row r="169" spans="1:103" s="128" customFormat="1" ht="31.5" customHeight="1" x14ac:dyDescent="0.2">
      <c r="A169" s="45"/>
      <c r="B169" s="113"/>
      <c r="C169" s="216" t="s">
        <v>2856</v>
      </c>
      <c r="D169" s="234" t="s">
        <v>2853</v>
      </c>
      <c r="E169" s="235" t="s">
        <v>6</v>
      </c>
      <c r="F169" s="236" t="s">
        <v>85</v>
      </c>
      <c r="G169" s="236" t="s">
        <v>54</v>
      </c>
      <c r="H169" s="212">
        <f>9200+7000</f>
        <v>16200</v>
      </c>
      <c r="I169" s="110" t="s">
        <v>2787</v>
      </c>
      <c r="J169" s="219">
        <v>43558</v>
      </c>
      <c r="K169" s="219">
        <f t="shared" si="28"/>
        <v>43563</v>
      </c>
      <c r="L169" s="219">
        <f t="shared" si="29"/>
        <v>43570</v>
      </c>
      <c r="M169" s="219">
        <f t="shared" si="30"/>
        <v>43591</v>
      </c>
      <c r="N169" s="219">
        <f t="shared" si="31"/>
        <v>43598</v>
      </c>
      <c r="O169" s="219" t="s">
        <v>91</v>
      </c>
      <c r="P169" s="219" t="s">
        <v>91</v>
      </c>
      <c r="Q169" s="219" t="s">
        <v>91</v>
      </c>
      <c r="R169" s="219">
        <f t="shared" si="32"/>
        <v>43605</v>
      </c>
      <c r="S169" s="219">
        <f t="shared" si="33"/>
        <v>43612</v>
      </c>
      <c r="U169" s="45"/>
    </row>
    <row r="170" spans="1:103" s="128" customFormat="1" ht="31.5" customHeight="1" x14ac:dyDescent="0.2">
      <c r="A170" s="45"/>
      <c r="B170" s="113"/>
      <c r="C170" s="216" t="s">
        <v>3068</v>
      </c>
      <c r="D170" s="234" t="s">
        <v>3069</v>
      </c>
      <c r="E170" s="235" t="s">
        <v>6</v>
      </c>
      <c r="F170" s="236" t="s">
        <v>85</v>
      </c>
      <c r="G170" s="236" t="s">
        <v>55</v>
      </c>
      <c r="H170" s="212">
        <v>2760</v>
      </c>
      <c r="I170" s="110" t="s">
        <v>2787</v>
      </c>
      <c r="J170" s="219">
        <v>43580</v>
      </c>
      <c r="K170" s="219">
        <f t="shared" si="28"/>
        <v>43585</v>
      </c>
      <c r="L170" s="219">
        <f t="shared" si="29"/>
        <v>43592</v>
      </c>
      <c r="M170" s="219">
        <f t="shared" si="30"/>
        <v>43613</v>
      </c>
      <c r="N170" s="219">
        <f t="shared" si="31"/>
        <v>43620</v>
      </c>
      <c r="O170" s="219" t="s">
        <v>91</v>
      </c>
      <c r="P170" s="219" t="s">
        <v>91</v>
      </c>
      <c r="Q170" s="219" t="s">
        <v>91</v>
      </c>
      <c r="R170" s="219">
        <f t="shared" si="32"/>
        <v>43627</v>
      </c>
      <c r="S170" s="219">
        <f t="shared" si="33"/>
        <v>43634</v>
      </c>
      <c r="U170" s="45"/>
    </row>
    <row r="171" spans="1:103" s="245" customFormat="1" ht="31.5" customHeight="1" x14ac:dyDescent="0.2">
      <c r="A171" s="122"/>
      <c r="B171" s="246"/>
      <c r="C171" s="216" t="s">
        <v>3161</v>
      </c>
      <c r="D171" s="234" t="s">
        <v>3162</v>
      </c>
      <c r="E171" s="343" t="s">
        <v>6</v>
      </c>
      <c r="F171" s="343" t="s">
        <v>85</v>
      </c>
      <c r="G171" s="343" t="s">
        <v>54</v>
      </c>
      <c r="H171" s="176">
        <v>2000</v>
      </c>
      <c r="I171" s="484"/>
      <c r="J171" s="120">
        <v>43630</v>
      </c>
      <c r="K171" s="120">
        <f>J171+5</f>
        <v>43635</v>
      </c>
      <c r="L171" s="120">
        <f>K171+30</f>
        <v>43665</v>
      </c>
      <c r="M171" s="120">
        <f>L171+21</f>
        <v>43686</v>
      </c>
      <c r="N171" s="120">
        <f>M171+7</f>
        <v>43693</v>
      </c>
      <c r="O171" s="120">
        <f>N171+5</f>
        <v>43698</v>
      </c>
      <c r="P171" s="120">
        <f>O171+7</f>
        <v>43705</v>
      </c>
      <c r="Q171" s="120">
        <f>P171+7</f>
        <v>43712</v>
      </c>
      <c r="R171" s="120">
        <f>Q171+7</f>
        <v>43719</v>
      </c>
      <c r="S171" s="120">
        <f>R171+7</f>
        <v>43726</v>
      </c>
      <c r="U171" s="122"/>
    </row>
    <row r="172" spans="1:103" s="245" customFormat="1" ht="31.5" customHeight="1" x14ac:dyDescent="0.2">
      <c r="A172" s="122"/>
      <c r="B172" s="246"/>
      <c r="C172" s="216" t="s">
        <v>4025</v>
      </c>
      <c r="D172" s="234" t="s">
        <v>4026</v>
      </c>
      <c r="E172" s="343" t="s">
        <v>6</v>
      </c>
      <c r="F172" s="343" t="s">
        <v>85</v>
      </c>
      <c r="G172" s="343" t="s">
        <v>54</v>
      </c>
      <c r="H172" s="176">
        <v>30000</v>
      </c>
      <c r="I172" s="536" t="s">
        <v>1251</v>
      </c>
      <c r="J172" s="120"/>
      <c r="K172" s="120"/>
      <c r="L172" s="120"/>
      <c r="M172" s="120"/>
      <c r="N172" s="120"/>
      <c r="O172" s="120"/>
      <c r="P172" s="120"/>
      <c r="Q172" s="120"/>
      <c r="R172" s="120"/>
      <c r="S172" s="120"/>
      <c r="U172" s="122"/>
    </row>
    <row r="173" spans="1:103" s="128" customFormat="1" ht="42.75" customHeight="1" x14ac:dyDescent="0.25">
      <c r="A173" s="45"/>
      <c r="B173" s="113"/>
      <c r="C173" s="216" t="s">
        <v>2924</v>
      </c>
      <c r="D173" s="111" t="s">
        <v>2925</v>
      </c>
      <c r="E173" s="111" t="s">
        <v>6</v>
      </c>
      <c r="F173" s="121" t="s">
        <v>85</v>
      </c>
      <c r="G173" s="121" t="s">
        <v>55</v>
      </c>
      <c r="H173" s="212">
        <v>20708</v>
      </c>
      <c r="I173" s="110" t="s">
        <v>2804</v>
      </c>
      <c r="J173" s="211">
        <v>43617</v>
      </c>
      <c r="K173" s="211">
        <f t="shared" ref="K173:K175" si="34">J173+5</f>
        <v>43622</v>
      </c>
      <c r="L173" s="211">
        <f t="shared" ref="L173" si="35">K173+7</f>
        <v>43629</v>
      </c>
      <c r="M173" s="211">
        <f t="shared" ref="M173" si="36">L173+21</f>
        <v>43650</v>
      </c>
      <c r="N173" s="211">
        <f t="shared" ref="N173:N175" si="37">M173+7</f>
        <v>43657</v>
      </c>
      <c r="O173" s="211" t="s">
        <v>91</v>
      </c>
      <c r="P173" s="211" t="s">
        <v>91</v>
      </c>
      <c r="Q173" s="211" t="s">
        <v>91</v>
      </c>
      <c r="R173" s="211">
        <f t="shared" ref="R173:R175" si="38">N173+7</f>
        <v>43664</v>
      </c>
      <c r="S173" s="211">
        <f t="shared" ref="S173:S175" si="39">R173+7</f>
        <v>43671</v>
      </c>
      <c r="T173" s="113"/>
      <c r="U173" s="47"/>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c r="CH173" s="113"/>
      <c r="CI173" s="113"/>
      <c r="CJ173" s="113"/>
      <c r="CK173" s="113"/>
      <c r="CL173" s="113"/>
      <c r="CM173" s="113"/>
      <c r="CN173" s="113"/>
      <c r="CO173" s="113"/>
      <c r="CP173" s="113"/>
      <c r="CQ173" s="113"/>
      <c r="CR173" s="113"/>
      <c r="CS173" s="113"/>
      <c r="CT173" s="113"/>
      <c r="CU173" s="113"/>
      <c r="CV173" s="113"/>
      <c r="CW173" s="113"/>
      <c r="CX173" s="113"/>
      <c r="CY173" s="113"/>
    </row>
    <row r="174" spans="1:103" x14ac:dyDescent="0.25">
      <c r="A174" s="45"/>
      <c r="C174" s="316" t="s">
        <v>3347</v>
      </c>
      <c r="D174" s="111" t="s">
        <v>3348</v>
      </c>
      <c r="E174" s="30" t="s">
        <v>6</v>
      </c>
      <c r="F174" s="30" t="s">
        <v>85</v>
      </c>
      <c r="G174" s="30" t="s">
        <v>54</v>
      </c>
      <c r="H174" s="174">
        <v>30000</v>
      </c>
      <c r="I174" s="40" t="s">
        <v>321</v>
      </c>
      <c r="J174" s="39">
        <v>43617</v>
      </c>
      <c r="K174" s="39">
        <f t="shared" si="34"/>
        <v>43622</v>
      </c>
      <c r="L174" s="39">
        <f>K174+7</f>
        <v>43629</v>
      </c>
      <c r="M174" s="39">
        <f>L174+21</f>
        <v>43650</v>
      </c>
      <c r="N174" s="39">
        <f t="shared" si="37"/>
        <v>43657</v>
      </c>
      <c r="O174" s="39" t="s">
        <v>91</v>
      </c>
      <c r="P174" s="39" t="s">
        <v>91</v>
      </c>
      <c r="Q174" s="39" t="s">
        <v>91</v>
      </c>
      <c r="R174" s="39">
        <f t="shared" si="38"/>
        <v>43664</v>
      </c>
      <c r="S174" s="39">
        <f t="shared" si="39"/>
        <v>43671</v>
      </c>
      <c r="U174" s="45"/>
    </row>
    <row r="175" spans="1:103" ht="28.5" x14ac:dyDescent="0.25">
      <c r="A175" s="45"/>
      <c r="C175" s="4" t="s">
        <v>3349</v>
      </c>
      <c r="D175" s="111" t="s">
        <v>3350</v>
      </c>
      <c r="E175" s="6" t="s">
        <v>6</v>
      </c>
      <c r="F175" s="8" t="s">
        <v>85</v>
      </c>
      <c r="G175" s="8" t="s">
        <v>54</v>
      </c>
      <c r="H175" s="174">
        <v>60000</v>
      </c>
      <c r="I175" s="9" t="s">
        <v>321</v>
      </c>
      <c r="J175" s="39">
        <v>43617</v>
      </c>
      <c r="K175" s="39">
        <f t="shared" si="34"/>
        <v>43622</v>
      </c>
      <c r="L175" s="39">
        <f>K175+7</f>
        <v>43629</v>
      </c>
      <c r="M175" s="39">
        <f>L175+21</f>
        <v>43650</v>
      </c>
      <c r="N175" s="39">
        <f t="shared" si="37"/>
        <v>43657</v>
      </c>
      <c r="O175" s="39" t="s">
        <v>91</v>
      </c>
      <c r="P175" s="39" t="s">
        <v>91</v>
      </c>
      <c r="Q175" s="39" t="s">
        <v>91</v>
      </c>
      <c r="R175" s="39">
        <f t="shared" si="38"/>
        <v>43664</v>
      </c>
      <c r="S175" s="39">
        <f t="shared" si="39"/>
        <v>43671</v>
      </c>
      <c r="U175" s="45"/>
    </row>
    <row r="176" spans="1:103" x14ac:dyDescent="0.25">
      <c r="A176" s="45"/>
      <c r="C176" s="3" t="s">
        <v>3351</v>
      </c>
      <c r="D176" s="111" t="s">
        <v>3352</v>
      </c>
      <c r="E176" s="6" t="s">
        <v>6</v>
      </c>
      <c r="F176" s="8" t="s">
        <v>85</v>
      </c>
      <c r="G176" s="8" t="s">
        <v>54</v>
      </c>
      <c r="H176" s="174">
        <v>50000</v>
      </c>
      <c r="I176" s="9" t="s">
        <v>321</v>
      </c>
      <c r="J176" s="39">
        <v>43617</v>
      </c>
      <c r="K176" s="7"/>
      <c r="L176" s="7"/>
      <c r="M176" s="7"/>
      <c r="N176" s="7"/>
      <c r="O176" s="7"/>
      <c r="P176" s="7"/>
      <c r="Q176" s="7"/>
      <c r="R176" s="7"/>
      <c r="S176" s="39">
        <v>43647</v>
      </c>
      <c r="U176" s="45"/>
    </row>
    <row r="177" spans="1:21" x14ac:dyDescent="0.25">
      <c r="A177" s="45"/>
      <c r="C177" s="4" t="s">
        <v>3353</v>
      </c>
      <c r="D177" s="111" t="s">
        <v>3354</v>
      </c>
      <c r="E177" s="6" t="s">
        <v>6</v>
      </c>
      <c r="F177" s="8" t="s">
        <v>85</v>
      </c>
      <c r="G177" s="8" t="s">
        <v>54</v>
      </c>
      <c r="H177" s="174">
        <v>13000</v>
      </c>
      <c r="I177" s="9" t="s">
        <v>321</v>
      </c>
      <c r="J177" s="39">
        <v>43617</v>
      </c>
      <c r="K177" s="8"/>
      <c r="L177" s="8"/>
      <c r="M177" s="8"/>
      <c r="N177" s="8"/>
      <c r="O177" s="8"/>
      <c r="P177" s="8"/>
      <c r="Q177" s="8"/>
      <c r="R177" s="8"/>
      <c r="S177" s="39">
        <v>43647</v>
      </c>
      <c r="U177" s="45"/>
    </row>
    <row r="178" spans="1:21" x14ac:dyDescent="0.25">
      <c r="A178" s="45"/>
      <c r="C178" s="44" t="s">
        <v>3356</v>
      </c>
      <c r="D178" s="7" t="s">
        <v>3357</v>
      </c>
      <c r="E178" s="30" t="s">
        <v>6</v>
      </c>
      <c r="F178" s="30" t="s">
        <v>85</v>
      </c>
      <c r="G178" s="30" t="s">
        <v>54</v>
      </c>
      <c r="H178" s="174">
        <v>1500</v>
      </c>
      <c r="I178" s="40" t="s">
        <v>321</v>
      </c>
      <c r="J178" s="39">
        <v>43466</v>
      </c>
      <c r="K178" s="39">
        <f t="shared" ref="K178:K199" si="40">J178+5</f>
        <v>43471</v>
      </c>
      <c r="L178" s="39">
        <f>K178+7</f>
        <v>43478</v>
      </c>
      <c r="M178" s="39">
        <f>L178+21</f>
        <v>43499</v>
      </c>
      <c r="N178" s="39">
        <f t="shared" ref="N178:N200" si="41">M178+7</f>
        <v>43506</v>
      </c>
      <c r="O178" s="39" t="s">
        <v>91</v>
      </c>
      <c r="P178" s="39" t="s">
        <v>91</v>
      </c>
      <c r="Q178" s="39" t="s">
        <v>91</v>
      </c>
      <c r="R178" s="39">
        <f t="shared" ref="R178:R199" si="42">N178+7</f>
        <v>43513</v>
      </c>
      <c r="S178" s="39">
        <f t="shared" ref="S178:S199" si="43">R178+7</f>
        <v>43520</v>
      </c>
      <c r="U178" s="45"/>
    </row>
    <row r="179" spans="1:21" ht="28.5" x14ac:dyDescent="0.25">
      <c r="A179" s="45"/>
      <c r="C179" s="4" t="s">
        <v>3358</v>
      </c>
      <c r="D179" s="7" t="s">
        <v>3359</v>
      </c>
      <c r="E179" s="6" t="s">
        <v>6</v>
      </c>
      <c r="F179" s="8" t="s">
        <v>85</v>
      </c>
      <c r="G179" s="8" t="s">
        <v>54</v>
      </c>
      <c r="H179" s="174">
        <v>2000</v>
      </c>
      <c r="I179" s="9" t="s">
        <v>321</v>
      </c>
      <c r="J179" s="39">
        <v>43549</v>
      </c>
      <c r="K179" s="39">
        <f t="shared" si="40"/>
        <v>43554</v>
      </c>
      <c r="L179" s="39">
        <f>K179+7</f>
        <v>43561</v>
      </c>
      <c r="M179" s="39">
        <f>L179+21</f>
        <v>43582</v>
      </c>
      <c r="N179" s="39">
        <f t="shared" si="41"/>
        <v>43589</v>
      </c>
      <c r="O179" s="39" t="s">
        <v>91</v>
      </c>
      <c r="P179" s="39" t="s">
        <v>91</v>
      </c>
      <c r="Q179" s="39" t="s">
        <v>91</v>
      </c>
      <c r="R179" s="39">
        <f t="shared" si="42"/>
        <v>43596</v>
      </c>
      <c r="S179" s="39">
        <f t="shared" si="43"/>
        <v>43603</v>
      </c>
      <c r="U179" s="45"/>
    </row>
    <row r="180" spans="1:21" x14ac:dyDescent="0.25">
      <c r="A180" s="45"/>
      <c r="C180" s="251" t="s">
        <v>525</v>
      </c>
      <c r="D180" s="107" t="s">
        <v>526</v>
      </c>
      <c r="E180" s="30" t="s">
        <v>6</v>
      </c>
      <c r="F180" s="30" t="s">
        <v>85</v>
      </c>
      <c r="G180" s="30" t="s">
        <v>54</v>
      </c>
      <c r="H180" s="174">
        <v>45000</v>
      </c>
      <c r="I180" s="40" t="s">
        <v>1251</v>
      </c>
      <c r="J180" s="39">
        <v>43498</v>
      </c>
      <c r="K180" s="39">
        <f t="shared" si="40"/>
        <v>43503</v>
      </c>
      <c r="L180" s="39">
        <f t="shared" ref="L180:L199" si="44">K180+7</f>
        <v>43510</v>
      </c>
      <c r="M180" s="39">
        <f t="shared" ref="M180:M199" si="45">L180+21</f>
        <v>43531</v>
      </c>
      <c r="N180" s="39">
        <f t="shared" si="41"/>
        <v>43538</v>
      </c>
      <c r="O180" s="39" t="s">
        <v>91</v>
      </c>
      <c r="P180" s="39" t="s">
        <v>91</v>
      </c>
      <c r="Q180" s="39" t="s">
        <v>91</v>
      </c>
      <c r="R180" s="39">
        <f t="shared" si="42"/>
        <v>43545</v>
      </c>
      <c r="S180" s="39">
        <f t="shared" si="43"/>
        <v>43552</v>
      </c>
      <c r="U180" s="45"/>
    </row>
    <row r="181" spans="1:21" x14ac:dyDescent="0.25">
      <c r="A181" s="45"/>
      <c r="C181" s="229" t="s">
        <v>527</v>
      </c>
      <c r="D181" s="107" t="s">
        <v>528</v>
      </c>
      <c r="E181" s="6" t="s">
        <v>6</v>
      </c>
      <c r="F181" s="8" t="s">
        <v>85</v>
      </c>
      <c r="G181" s="8" t="s">
        <v>54</v>
      </c>
      <c r="H181" s="174">
        <v>75000</v>
      </c>
      <c r="I181" s="40" t="s">
        <v>1251</v>
      </c>
      <c r="J181" s="39">
        <v>43539</v>
      </c>
      <c r="K181" s="39">
        <f t="shared" si="40"/>
        <v>43544</v>
      </c>
      <c r="L181" s="39">
        <f t="shared" si="44"/>
        <v>43551</v>
      </c>
      <c r="M181" s="39">
        <f t="shared" si="45"/>
        <v>43572</v>
      </c>
      <c r="N181" s="39">
        <f t="shared" si="41"/>
        <v>43579</v>
      </c>
      <c r="O181" s="39" t="s">
        <v>91</v>
      </c>
      <c r="P181" s="39" t="s">
        <v>91</v>
      </c>
      <c r="Q181" s="39" t="s">
        <v>91</v>
      </c>
      <c r="R181" s="39">
        <f t="shared" si="42"/>
        <v>43586</v>
      </c>
      <c r="S181" s="39">
        <f t="shared" si="43"/>
        <v>43593</v>
      </c>
      <c r="U181" s="45"/>
    </row>
    <row r="182" spans="1:21" x14ac:dyDescent="0.25">
      <c r="A182" s="45"/>
      <c r="C182" s="317" t="s">
        <v>529</v>
      </c>
      <c r="D182" s="107" t="s">
        <v>530</v>
      </c>
      <c r="E182" s="6" t="s">
        <v>6</v>
      </c>
      <c r="F182" s="8" t="s">
        <v>85</v>
      </c>
      <c r="G182" s="8" t="s">
        <v>54</v>
      </c>
      <c r="H182" s="174">
        <v>50000</v>
      </c>
      <c r="I182" s="40" t="s">
        <v>1251</v>
      </c>
      <c r="J182" s="39">
        <v>43589</v>
      </c>
      <c r="K182" s="39">
        <f t="shared" si="40"/>
        <v>43594</v>
      </c>
      <c r="L182" s="39">
        <f t="shared" si="44"/>
        <v>43601</v>
      </c>
      <c r="M182" s="39">
        <f t="shared" si="45"/>
        <v>43622</v>
      </c>
      <c r="N182" s="39">
        <f t="shared" si="41"/>
        <v>43629</v>
      </c>
      <c r="O182" s="39" t="s">
        <v>91</v>
      </c>
      <c r="P182" s="39" t="s">
        <v>91</v>
      </c>
      <c r="Q182" s="39" t="s">
        <v>91</v>
      </c>
      <c r="R182" s="39">
        <f t="shared" si="42"/>
        <v>43636</v>
      </c>
      <c r="S182" s="39">
        <f t="shared" si="43"/>
        <v>43643</v>
      </c>
      <c r="U182" s="45"/>
    </row>
    <row r="183" spans="1:21" ht="42.75" x14ac:dyDescent="0.25">
      <c r="A183" s="45"/>
      <c r="C183" s="4" t="s">
        <v>2750</v>
      </c>
      <c r="D183" s="6" t="s">
        <v>2751</v>
      </c>
      <c r="E183" s="6" t="s">
        <v>6</v>
      </c>
      <c r="F183" s="8" t="s">
        <v>85</v>
      </c>
      <c r="G183" s="8" t="s">
        <v>54</v>
      </c>
      <c r="H183" s="174">
        <v>20000</v>
      </c>
      <c r="I183" s="40" t="s">
        <v>1251</v>
      </c>
      <c r="J183" s="39">
        <v>43631</v>
      </c>
      <c r="K183" s="39">
        <f t="shared" si="40"/>
        <v>43636</v>
      </c>
      <c r="L183" s="39">
        <f t="shared" si="44"/>
        <v>43643</v>
      </c>
      <c r="M183" s="39">
        <f t="shared" si="45"/>
        <v>43664</v>
      </c>
      <c r="N183" s="39">
        <f t="shared" si="41"/>
        <v>43671</v>
      </c>
      <c r="O183" s="39" t="s">
        <v>91</v>
      </c>
      <c r="P183" s="39" t="s">
        <v>91</v>
      </c>
      <c r="Q183" s="39" t="s">
        <v>91</v>
      </c>
      <c r="R183" s="39">
        <f t="shared" si="42"/>
        <v>43678</v>
      </c>
      <c r="S183" s="39">
        <f t="shared" si="43"/>
        <v>43685</v>
      </c>
      <c r="U183" s="45"/>
    </row>
    <row r="184" spans="1:21" x14ac:dyDescent="0.25">
      <c r="A184" s="45"/>
      <c r="C184" s="4" t="s">
        <v>2752</v>
      </c>
      <c r="D184" s="6" t="s">
        <v>2753</v>
      </c>
      <c r="E184" s="6" t="s">
        <v>6</v>
      </c>
      <c r="F184" s="8" t="s">
        <v>85</v>
      </c>
      <c r="G184" s="8" t="s">
        <v>54</v>
      </c>
      <c r="H184" s="174"/>
      <c r="I184" s="40" t="s">
        <v>1251</v>
      </c>
      <c r="J184" s="39">
        <v>43561</v>
      </c>
      <c r="K184" s="39">
        <f t="shared" si="40"/>
        <v>43566</v>
      </c>
      <c r="L184" s="39">
        <f t="shared" si="44"/>
        <v>43573</v>
      </c>
      <c r="M184" s="39">
        <f t="shared" si="45"/>
        <v>43594</v>
      </c>
      <c r="N184" s="39">
        <f t="shared" si="41"/>
        <v>43601</v>
      </c>
      <c r="O184" s="39" t="s">
        <v>91</v>
      </c>
      <c r="P184" s="39" t="s">
        <v>91</v>
      </c>
      <c r="Q184" s="39" t="s">
        <v>91</v>
      </c>
      <c r="R184" s="39">
        <f t="shared" si="42"/>
        <v>43608</v>
      </c>
      <c r="S184" s="39">
        <f t="shared" si="43"/>
        <v>43615</v>
      </c>
      <c r="U184" s="45"/>
    </row>
    <row r="185" spans="1:21" ht="28.5" x14ac:dyDescent="0.25">
      <c r="A185" s="45"/>
      <c r="C185" s="4" t="s">
        <v>2754</v>
      </c>
      <c r="D185" s="6" t="s">
        <v>2755</v>
      </c>
      <c r="E185" s="6" t="s">
        <v>6</v>
      </c>
      <c r="F185" s="8" t="s">
        <v>85</v>
      </c>
      <c r="G185" s="8" t="s">
        <v>54</v>
      </c>
      <c r="H185" s="174">
        <v>20000</v>
      </c>
      <c r="I185" s="40" t="s">
        <v>1251</v>
      </c>
      <c r="J185" s="39">
        <v>43745</v>
      </c>
      <c r="K185" s="39">
        <f t="shared" si="40"/>
        <v>43750</v>
      </c>
      <c r="L185" s="39">
        <f t="shared" si="44"/>
        <v>43757</v>
      </c>
      <c r="M185" s="39">
        <f t="shared" si="45"/>
        <v>43778</v>
      </c>
      <c r="N185" s="39">
        <f t="shared" si="41"/>
        <v>43785</v>
      </c>
      <c r="O185" s="39" t="s">
        <v>91</v>
      </c>
      <c r="P185" s="39" t="s">
        <v>91</v>
      </c>
      <c r="Q185" s="39" t="s">
        <v>91</v>
      </c>
      <c r="R185" s="39">
        <f t="shared" si="42"/>
        <v>43792</v>
      </c>
      <c r="S185" s="39">
        <f t="shared" si="43"/>
        <v>43799</v>
      </c>
      <c r="U185" s="45"/>
    </row>
    <row r="186" spans="1:21" x14ac:dyDescent="0.25">
      <c r="A186" s="45"/>
      <c r="C186" s="4" t="s">
        <v>2756</v>
      </c>
      <c r="D186" s="6" t="s">
        <v>2757</v>
      </c>
      <c r="E186" s="6" t="s">
        <v>6</v>
      </c>
      <c r="F186" s="8" t="s">
        <v>85</v>
      </c>
      <c r="G186" s="8" t="s">
        <v>54</v>
      </c>
      <c r="H186" s="174">
        <v>6000</v>
      </c>
      <c r="I186" s="40" t="s">
        <v>1251</v>
      </c>
      <c r="J186" s="39">
        <v>43504</v>
      </c>
      <c r="K186" s="39">
        <f t="shared" si="40"/>
        <v>43509</v>
      </c>
      <c r="L186" s="39">
        <f t="shared" si="44"/>
        <v>43516</v>
      </c>
      <c r="M186" s="39">
        <f t="shared" si="45"/>
        <v>43537</v>
      </c>
      <c r="N186" s="39">
        <f t="shared" si="41"/>
        <v>43544</v>
      </c>
      <c r="O186" s="39" t="s">
        <v>91</v>
      </c>
      <c r="P186" s="39" t="s">
        <v>91</v>
      </c>
      <c r="Q186" s="39" t="s">
        <v>91</v>
      </c>
      <c r="R186" s="39">
        <f t="shared" si="42"/>
        <v>43551</v>
      </c>
      <c r="S186" s="39">
        <f t="shared" si="43"/>
        <v>43558</v>
      </c>
      <c r="U186" s="45"/>
    </row>
    <row r="187" spans="1:21" x14ac:dyDescent="0.25">
      <c r="A187" s="45"/>
      <c r="C187" s="4" t="s">
        <v>2758</v>
      </c>
      <c r="D187" s="6" t="s">
        <v>2759</v>
      </c>
      <c r="E187" s="6" t="s">
        <v>6</v>
      </c>
      <c r="F187" s="8" t="s">
        <v>85</v>
      </c>
      <c r="G187" s="8" t="s">
        <v>54</v>
      </c>
      <c r="H187" s="174"/>
      <c r="I187" s="40" t="s">
        <v>1251</v>
      </c>
      <c r="J187" s="39">
        <v>43625</v>
      </c>
      <c r="K187" s="39">
        <f t="shared" si="40"/>
        <v>43630</v>
      </c>
      <c r="L187" s="39">
        <f t="shared" si="44"/>
        <v>43637</v>
      </c>
      <c r="M187" s="39">
        <f t="shared" si="45"/>
        <v>43658</v>
      </c>
      <c r="N187" s="39">
        <f t="shared" si="41"/>
        <v>43665</v>
      </c>
      <c r="O187" s="39" t="s">
        <v>91</v>
      </c>
      <c r="P187" s="39" t="s">
        <v>91</v>
      </c>
      <c r="Q187" s="39" t="s">
        <v>91</v>
      </c>
      <c r="R187" s="39">
        <f t="shared" si="42"/>
        <v>43672</v>
      </c>
      <c r="S187" s="39">
        <f t="shared" si="43"/>
        <v>43679</v>
      </c>
      <c r="U187" s="45"/>
    </row>
    <row r="188" spans="1:21" x14ac:dyDescent="0.25">
      <c r="A188" s="45"/>
      <c r="C188" s="4" t="s">
        <v>2760</v>
      </c>
      <c r="D188" s="6" t="s">
        <v>2761</v>
      </c>
      <c r="E188" s="6" t="s">
        <v>6</v>
      </c>
      <c r="F188" s="8" t="s">
        <v>85</v>
      </c>
      <c r="G188" s="8" t="s">
        <v>54</v>
      </c>
      <c r="H188" s="174">
        <v>15000</v>
      </c>
      <c r="I188" s="40" t="s">
        <v>1251</v>
      </c>
      <c r="J188" s="39">
        <v>43539</v>
      </c>
      <c r="K188" s="39">
        <f t="shared" si="40"/>
        <v>43544</v>
      </c>
      <c r="L188" s="39">
        <f t="shared" si="44"/>
        <v>43551</v>
      </c>
      <c r="M188" s="39">
        <f t="shared" si="45"/>
        <v>43572</v>
      </c>
      <c r="N188" s="39">
        <f t="shared" si="41"/>
        <v>43579</v>
      </c>
      <c r="O188" s="39" t="s">
        <v>91</v>
      </c>
      <c r="P188" s="39" t="s">
        <v>91</v>
      </c>
      <c r="Q188" s="39" t="s">
        <v>91</v>
      </c>
      <c r="R188" s="39">
        <f t="shared" si="42"/>
        <v>43586</v>
      </c>
      <c r="S188" s="39">
        <f t="shared" si="43"/>
        <v>43593</v>
      </c>
      <c r="U188" s="45"/>
    </row>
    <row r="189" spans="1:21" ht="28.5" x14ac:dyDescent="0.25">
      <c r="A189" s="45"/>
      <c r="C189" s="4" t="s">
        <v>2762</v>
      </c>
      <c r="D189" s="6" t="s">
        <v>2763</v>
      </c>
      <c r="E189" s="6" t="s">
        <v>6</v>
      </c>
      <c r="F189" s="8" t="s">
        <v>85</v>
      </c>
      <c r="G189" s="8" t="s">
        <v>54</v>
      </c>
      <c r="H189" s="174">
        <v>15000</v>
      </c>
      <c r="I189" s="40" t="s">
        <v>1251</v>
      </c>
      <c r="J189" s="39">
        <v>43589</v>
      </c>
      <c r="K189" s="39">
        <f t="shared" si="40"/>
        <v>43594</v>
      </c>
      <c r="L189" s="39">
        <f t="shared" si="44"/>
        <v>43601</v>
      </c>
      <c r="M189" s="39">
        <f t="shared" si="45"/>
        <v>43622</v>
      </c>
      <c r="N189" s="39">
        <f t="shared" si="41"/>
        <v>43629</v>
      </c>
      <c r="O189" s="39" t="s">
        <v>91</v>
      </c>
      <c r="P189" s="39" t="s">
        <v>91</v>
      </c>
      <c r="Q189" s="39" t="s">
        <v>91</v>
      </c>
      <c r="R189" s="39">
        <f t="shared" si="42"/>
        <v>43636</v>
      </c>
      <c r="S189" s="39">
        <f t="shared" si="43"/>
        <v>43643</v>
      </c>
      <c r="U189" s="45"/>
    </row>
    <row r="190" spans="1:21" x14ac:dyDescent="0.25">
      <c r="A190" s="45"/>
      <c r="C190" s="4" t="s">
        <v>2764</v>
      </c>
      <c r="D190" s="6" t="s">
        <v>2765</v>
      </c>
      <c r="E190" s="6" t="s">
        <v>6</v>
      </c>
      <c r="F190" s="8" t="s">
        <v>85</v>
      </c>
      <c r="G190" s="8" t="s">
        <v>54</v>
      </c>
      <c r="H190" s="174">
        <v>4000</v>
      </c>
      <c r="I190" s="40" t="s">
        <v>1251</v>
      </c>
      <c r="J190" s="39">
        <v>43631</v>
      </c>
      <c r="K190" s="39">
        <f t="shared" si="40"/>
        <v>43636</v>
      </c>
      <c r="L190" s="39">
        <f t="shared" si="44"/>
        <v>43643</v>
      </c>
      <c r="M190" s="39">
        <f t="shared" si="45"/>
        <v>43664</v>
      </c>
      <c r="N190" s="39">
        <f t="shared" si="41"/>
        <v>43671</v>
      </c>
      <c r="O190" s="39" t="s">
        <v>91</v>
      </c>
      <c r="P190" s="39" t="s">
        <v>91</v>
      </c>
      <c r="Q190" s="39" t="s">
        <v>91</v>
      </c>
      <c r="R190" s="39">
        <f t="shared" si="42"/>
        <v>43678</v>
      </c>
      <c r="S190" s="39">
        <f t="shared" si="43"/>
        <v>43685</v>
      </c>
      <c r="U190" s="45"/>
    </row>
    <row r="191" spans="1:21" x14ac:dyDescent="0.25">
      <c r="A191" s="45"/>
      <c r="C191" s="4" t="s">
        <v>2766</v>
      </c>
      <c r="D191" s="6" t="s">
        <v>2767</v>
      </c>
      <c r="E191" s="6" t="s">
        <v>6</v>
      </c>
      <c r="F191" s="8" t="s">
        <v>85</v>
      </c>
      <c r="G191" s="8" t="s">
        <v>54</v>
      </c>
      <c r="H191" s="174">
        <v>3000</v>
      </c>
      <c r="I191" s="40" t="s">
        <v>1251</v>
      </c>
      <c r="J191" s="39">
        <v>43625</v>
      </c>
      <c r="K191" s="39">
        <f t="shared" si="40"/>
        <v>43630</v>
      </c>
      <c r="L191" s="39">
        <f t="shared" si="44"/>
        <v>43637</v>
      </c>
      <c r="M191" s="39">
        <f t="shared" si="45"/>
        <v>43658</v>
      </c>
      <c r="N191" s="39">
        <f t="shared" si="41"/>
        <v>43665</v>
      </c>
      <c r="O191" s="39" t="s">
        <v>91</v>
      </c>
      <c r="P191" s="39" t="s">
        <v>91</v>
      </c>
      <c r="Q191" s="39" t="s">
        <v>91</v>
      </c>
      <c r="R191" s="39">
        <f t="shared" si="42"/>
        <v>43672</v>
      </c>
      <c r="S191" s="39">
        <f t="shared" si="43"/>
        <v>43679</v>
      </c>
      <c r="U191" s="45"/>
    </row>
    <row r="192" spans="1:21" s="128" customFormat="1" ht="28.5" x14ac:dyDescent="0.25">
      <c r="A192" s="45"/>
      <c r="B192" s="113"/>
      <c r="C192" s="229" t="s">
        <v>2860</v>
      </c>
      <c r="D192" s="234" t="s">
        <v>2861</v>
      </c>
      <c r="E192" s="55" t="s">
        <v>6</v>
      </c>
      <c r="F192" s="121" t="s">
        <v>85</v>
      </c>
      <c r="G192" s="121" t="s">
        <v>54</v>
      </c>
      <c r="H192" s="212">
        <f>7488+4032</f>
        <v>11520</v>
      </c>
      <c r="I192" s="110" t="s">
        <v>2787</v>
      </c>
      <c r="J192" s="120">
        <v>43511</v>
      </c>
      <c r="K192" s="120">
        <f t="shared" si="40"/>
        <v>43516</v>
      </c>
      <c r="L192" s="120">
        <f t="shared" si="44"/>
        <v>43523</v>
      </c>
      <c r="M192" s="120">
        <f t="shared" si="45"/>
        <v>43544</v>
      </c>
      <c r="N192" s="120">
        <f t="shared" si="41"/>
        <v>43551</v>
      </c>
      <c r="O192" s="120" t="s">
        <v>91</v>
      </c>
      <c r="P192" s="120" t="s">
        <v>91</v>
      </c>
      <c r="Q192" s="120" t="s">
        <v>91</v>
      </c>
      <c r="R192" s="120">
        <f t="shared" si="42"/>
        <v>43558</v>
      </c>
      <c r="S192" s="120">
        <f t="shared" si="43"/>
        <v>43565</v>
      </c>
      <c r="U192" s="45"/>
    </row>
    <row r="193" spans="1:21" s="128" customFormat="1" ht="28.5" x14ac:dyDescent="0.25">
      <c r="A193" s="45"/>
      <c r="B193" s="113"/>
      <c r="C193" s="229" t="s">
        <v>2862</v>
      </c>
      <c r="D193" s="234" t="s">
        <v>2863</v>
      </c>
      <c r="E193" s="55" t="s">
        <v>6</v>
      </c>
      <c r="F193" s="121" t="s">
        <v>85</v>
      </c>
      <c r="G193" s="121" t="s">
        <v>54</v>
      </c>
      <c r="H193" s="212">
        <v>20000</v>
      </c>
      <c r="I193" s="110" t="s">
        <v>2787</v>
      </c>
      <c r="J193" s="120">
        <v>43631</v>
      </c>
      <c r="K193" s="120">
        <f t="shared" si="40"/>
        <v>43636</v>
      </c>
      <c r="L193" s="120">
        <f t="shared" si="44"/>
        <v>43643</v>
      </c>
      <c r="M193" s="120">
        <f t="shared" si="45"/>
        <v>43664</v>
      </c>
      <c r="N193" s="120">
        <f t="shared" si="41"/>
        <v>43671</v>
      </c>
      <c r="O193" s="120" t="s">
        <v>91</v>
      </c>
      <c r="P193" s="120" t="s">
        <v>91</v>
      </c>
      <c r="Q193" s="120" t="s">
        <v>91</v>
      </c>
      <c r="R193" s="120">
        <f t="shared" si="42"/>
        <v>43678</v>
      </c>
      <c r="S193" s="120">
        <f t="shared" si="43"/>
        <v>43685</v>
      </c>
      <c r="U193" s="45"/>
    </row>
    <row r="194" spans="1:21" s="128" customFormat="1" ht="42.75" x14ac:dyDescent="0.25">
      <c r="A194" s="45"/>
      <c r="B194" s="113"/>
      <c r="C194" s="229" t="s">
        <v>2864</v>
      </c>
      <c r="D194" s="234" t="s">
        <v>2865</v>
      </c>
      <c r="E194" s="55" t="s">
        <v>6</v>
      </c>
      <c r="F194" s="121" t="s">
        <v>85</v>
      </c>
      <c r="G194" s="121" t="s">
        <v>54</v>
      </c>
      <c r="H194" s="212">
        <v>19000</v>
      </c>
      <c r="I194" s="110" t="s">
        <v>2787</v>
      </c>
      <c r="J194" s="120">
        <v>43561</v>
      </c>
      <c r="K194" s="120">
        <f t="shared" si="40"/>
        <v>43566</v>
      </c>
      <c r="L194" s="120">
        <f t="shared" si="44"/>
        <v>43573</v>
      </c>
      <c r="M194" s="120">
        <f t="shared" si="45"/>
        <v>43594</v>
      </c>
      <c r="N194" s="120">
        <f t="shared" si="41"/>
        <v>43601</v>
      </c>
      <c r="O194" s="120" t="s">
        <v>91</v>
      </c>
      <c r="P194" s="120" t="s">
        <v>91</v>
      </c>
      <c r="Q194" s="120" t="s">
        <v>91</v>
      </c>
      <c r="R194" s="120">
        <f t="shared" si="42"/>
        <v>43608</v>
      </c>
      <c r="S194" s="120">
        <f t="shared" si="43"/>
        <v>43615</v>
      </c>
      <c r="U194" s="45"/>
    </row>
    <row r="195" spans="1:21" s="128" customFormat="1" ht="28.5" x14ac:dyDescent="0.25">
      <c r="A195" s="45"/>
      <c r="B195" s="113"/>
      <c r="C195" s="229" t="s">
        <v>2866</v>
      </c>
      <c r="D195" s="234" t="s">
        <v>2867</v>
      </c>
      <c r="E195" s="55" t="s">
        <v>6</v>
      </c>
      <c r="F195" s="121" t="s">
        <v>85</v>
      </c>
      <c r="G195" s="121" t="s">
        <v>54</v>
      </c>
      <c r="H195" s="212">
        <v>17800</v>
      </c>
      <c r="I195" s="110" t="s">
        <v>2787</v>
      </c>
      <c r="J195" s="120">
        <v>43745</v>
      </c>
      <c r="K195" s="120">
        <f t="shared" si="40"/>
        <v>43750</v>
      </c>
      <c r="L195" s="120">
        <f t="shared" si="44"/>
        <v>43757</v>
      </c>
      <c r="M195" s="120">
        <f t="shared" si="45"/>
        <v>43778</v>
      </c>
      <c r="N195" s="120">
        <f t="shared" si="41"/>
        <v>43785</v>
      </c>
      <c r="O195" s="120" t="s">
        <v>91</v>
      </c>
      <c r="P195" s="120" t="s">
        <v>91</v>
      </c>
      <c r="Q195" s="120" t="s">
        <v>91</v>
      </c>
      <c r="R195" s="120">
        <f t="shared" si="42"/>
        <v>43792</v>
      </c>
      <c r="S195" s="120">
        <f t="shared" si="43"/>
        <v>43799</v>
      </c>
      <c r="U195" s="45"/>
    </row>
    <row r="196" spans="1:21" s="128" customFormat="1" ht="30" customHeight="1" x14ac:dyDescent="0.25">
      <c r="A196" s="45"/>
      <c r="B196" s="113"/>
      <c r="C196" s="229" t="s">
        <v>2868</v>
      </c>
      <c r="D196" s="55" t="s">
        <v>2869</v>
      </c>
      <c r="E196" s="55" t="s">
        <v>6</v>
      </c>
      <c r="F196" s="121" t="s">
        <v>85</v>
      </c>
      <c r="G196" s="121" t="s">
        <v>54</v>
      </c>
      <c r="H196" s="212">
        <v>8000</v>
      </c>
      <c r="I196" s="110" t="s">
        <v>2787</v>
      </c>
      <c r="J196" s="120">
        <v>43504</v>
      </c>
      <c r="K196" s="120">
        <f t="shared" si="40"/>
        <v>43509</v>
      </c>
      <c r="L196" s="120">
        <f t="shared" si="44"/>
        <v>43516</v>
      </c>
      <c r="M196" s="120">
        <f t="shared" si="45"/>
        <v>43537</v>
      </c>
      <c r="N196" s="120">
        <f t="shared" si="41"/>
        <v>43544</v>
      </c>
      <c r="O196" s="120" t="s">
        <v>91</v>
      </c>
      <c r="P196" s="120" t="s">
        <v>91</v>
      </c>
      <c r="Q196" s="120" t="s">
        <v>91</v>
      </c>
      <c r="R196" s="120">
        <f t="shared" si="42"/>
        <v>43551</v>
      </c>
      <c r="S196" s="120">
        <f t="shared" si="43"/>
        <v>43558</v>
      </c>
      <c r="U196" s="45"/>
    </row>
    <row r="197" spans="1:21" s="128" customFormat="1" ht="28.5" x14ac:dyDescent="0.25">
      <c r="A197" s="45"/>
      <c r="B197" s="113"/>
      <c r="C197" s="229" t="s">
        <v>2870</v>
      </c>
      <c r="D197" s="55" t="s">
        <v>2871</v>
      </c>
      <c r="E197" s="55" t="s">
        <v>6</v>
      </c>
      <c r="F197" s="121" t="s">
        <v>85</v>
      </c>
      <c r="G197" s="121" t="s">
        <v>54</v>
      </c>
      <c r="H197" s="212">
        <v>30000</v>
      </c>
      <c r="I197" s="110" t="s">
        <v>2787</v>
      </c>
      <c r="J197" s="120">
        <v>43625</v>
      </c>
      <c r="K197" s="120">
        <f t="shared" si="40"/>
        <v>43630</v>
      </c>
      <c r="L197" s="120">
        <f t="shared" si="44"/>
        <v>43637</v>
      </c>
      <c r="M197" s="120">
        <f t="shared" si="45"/>
        <v>43658</v>
      </c>
      <c r="N197" s="120">
        <f t="shared" si="41"/>
        <v>43665</v>
      </c>
      <c r="O197" s="120" t="s">
        <v>91</v>
      </c>
      <c r="P197" s="120" t="s">
        <v>91</v>
      </c>
      <c r="Q197" s="120" t="s">
        <v>91</v>
      </c>
      <c r="R197" s="120">
        <f t="shared" si="42"/>
        <v>43672</v>
      </c>
      <c r="S197" s="120">
        <f t="shared" si="43"/>
        <v>43679</v>
      </c>
      <c r="U197" s="45"/>
    </row>
    <row r="198" spans="1:21" s="128" customFormat="1" ht="42.75" x14ac:dyDescent="0.25">
      <c r="A198" s="45"/>
      <c r="B198" s="113"/>
      <c r="C198" s="229" t="s">
        <v>2872</v>
      </c>
      <c r="D198" s="55" t="s">
        <v>2873</v>
      </c>
      <c r="E198" s="55" t="s">
        <v>6</v>
      </c>
      <c r="F198" s="121" t="s">
        <v>85</v>
      </c>
      <c r="G198" s="121" t="s">
        <v>54</v>
      </c>
      <c r="H198" s="212">
        <v>50000</v>
      </c>
      <c r="I198" s="110" t="s">
        <v>2787</v>
      </c>
      <c r="J198" s="120">
        <v>43539</v>
      </c>
      <c r="K198" s="120">
        <f t="shared" si="40"/>
        <v>43544</v>
      </c>
      <c r="L198" s="120">
        <f t="shared" si="44"/>
        <v>43551</v>
      </c>
      <c r="M198" s="120">
        <f t="shared" si="45"/>
        <v>43572</v>
      </c>
      <c r="N198" s="120">
        <f t="shared" si="41"/>
        <v>43579</v>
      </c>
      <c r="O198" s="120" t="s">
        <v>91</v>
      </c>
      <c r="P198" s="120" t="s">
        <v>91</v>
      </c>
      <c r="Q198" s="120" t="s">
        <v>91</v>
      </c>
      <c r="R198" s="120">
        <f t="shared" si="42"/>
        <v>43586</v>
      </c>
      <c r="S198" s="120">
        <f t="shared" si="43"/>
        <v>43593</v>
      </c>
      <c r="U198" s="45"/>
    </row>
    <row r="199" spans="1:21" s="128" customFormat="1" ht="27.75" customHeight="1" x14ac:dyDescent="0.25">
      <c r="A199" s="45"/>
      <c r="B199" s="113"/>
      <c r="C199" s="229" t="s">
        <v>3079</v>
      </c>
      <c r="D199" s="55" t="s">
        <v>3080</v>
      </c>
      <c r="E199" s="55" t="s">
        <v>6</v>
      </c>
      <c r="F199" s="121" t="s">
        <v>85</v>
      </c>
      <c r="G199" s="121" t="s">
        <v>53</v>
      </c>
      <c r="H199" s="212">
        <v>50000</v>
      </c>
      <c r="I199" s="110" t="s">
        <v>1251</v>
      </c>
      <c r="J199" s="120">
        <v>43610</v>
      </c>
      <c r="K199" s="120">
        <f t="shared" si="40"/>
        <v>43615</v>
      </c>
      <c r="L199" s="120">
        <f t="shared" si="44"/>
        <v>43622</v>
      </c>
      <c r="M199" s="120">
        <f t="shared" si="45"/>
        <v>43643</v>
      </c>
      <c r="N199" s="120">
        <f t="shared" si="41"/>
        <v>43650</v>
      </c>
      <c r="O199" s="120" t="s">
        <v>91</v>
      </c>
      <c r="P199" s="120" t="s">
        <v>91</v>
      </c>
      <c r="Q199" s="120" t="s">
        <v>91</v>
      </c>
      <c r="R199" s="120">
        <f t="shared" si="42"/>
        <v>43657</v>
      </c>
      <c r="S199" s="120">
        <f t="shared" si="43"/>
        <v>43664</v>
      </c>
      <c r="U199" s="45"/>
    </row>
    <row r="200" spans="1:21" s="128" customFormat="1" ht="27.75" customHeight="1" x14ac:dyDescent="0.25">
      <c r="A200" s="45"/>
      <c r="B200" s="113"/>
      <c r="C200" s="229" t="s">
        <v>3360</v>
      </c>
      <c r="D200" s="55" t="s">
        <v>3361</v>
      </c>
      <c r="E200" s="55" t="s">
        <v>6</v>
      </c>
      <c r="F200" s="121" t="s">
        <v>85</v>
      </c>
      <c r="G200" s="121" t="s">
        <v>55</v>
      </c>
      <c r="H200" s="212">
        <v>3000</v>
      </c>
      <c r="I200" s="110" t="s">
        <v>1251</v>
      </c>
      <c r="J200" s="120">
        <v>43605</v>
      </c>
      <c r="K200" s="120">
        <f>J200+3</f>
        <v>43608</v>
      </c>
      <c r="L200" s="120">
        <f>K200+2</f>
        <v>43610</v>
      </c>
      <c r="M200" s="120">
        <f>L200+1</f>
        <v>43611</v>
      </c>
      <c r="N200" s="120">
        <f t="shared" si="41"/>
        <v>43618</v>
      </c>
      <c r="O200" s="120" t="s">
        <v>91</v>
      </c>
      <c r="P200" s="120" t="s">
        <v>91</v>
      </c>
      <c r="Q200" s="120" t="s">
        <v>91</v>
      </c>
      <c r="R200" s="120">
        <f>N200+1</f>
        <v>43619</v>
      </c>
      <c r="S200" s="120">
        <f>R200+1</f>
        <v>43620</v>
      </c>
      <c r="U200" s="45"/>
    </row>
    <row r="201" spans="1:21" s="123" customFormat="1" x14ac:dyDescent="0.25">
      <c r="A201" s="122"/>
      <c r="B201" s="60"/>
      <c r="C201" s="153" t="s">
        <v>542</v>
      </c>
      <c r="D201" s="7" t="s">
        <v>543</v>
      </c>
      <c r="E201" s="7" t="s">
        <v>6</v>
      </c>
      <c r="F201" s="204" t="s">
        <v>85</v>
      </c>
      <c r="G201" s="204" t="s">
        <v>54</v>
      </c>
      <c r="H201" s="174">
        <v>12000</v>
      </c>
      <c r="I201" s="321" t="s">
        <v>321</v>
      </c>
      <c r="J201" s="39">
        <v>43589</v>
      </c>
      <c r="K201" s="39">
        <f t="shared" ref="K201:K203" si="46">J201+5</f>
        <v>43594</v>
      </c>
      <c r="L201" s="39">
        <f t="shared" ref="L201:L203" si="47">K201+7</f>
        <v>43601</v>
      </c>
      <c r="M201" s="39">
        <f t="shared" ref="M201:M203" si="48">L201+21</f>
        <v>43622</v>
      </c>
      <c r="N201" s="39">
        <f t="shared" ref="N201:N203" si="49">M201+7</f>
        <v>43629</v>
      </c>
      <c r="O201" s="39" t="s">
        <v>91</v>
      </c>
      <c r="P201" s="39" t="s">
        <v>91</v>
      </c>
      <c r="Q201" s="39" t="s">
        <v>91</v>
      </c>
      <c r="R201" s="39">
        <f t="shared" ref="R201:R203" si="50">N201+7</f>
        <v>43636</v>
      </c>
      <c r="S201" s="39">
        <f t="shared" ref="S201:S203" si="51">R201+7</f>
        <v>43643</v>
      </c>
      <c r="U201" s="122"/>
    </row>
    <row r="202" spans="1:21" s="123" customFormat="1" x14ac:dyDescent="0.25">
      <c r="A202" s="122"/>
      <c r="B202" s="60"/>
      <c r="C202" s="154" t="s">
        <v>544</v>
      </c>
      <c r="D202" s="7" t="s">
        <v>545</v>
      </c>
      <c r="E202" s="6" t="s">
        <v>6</v>
      </c>
      <c r="F202" s="201" t="s">
        <v>85</v>
      </c>
      <c r="G202" s="204" t="s">
        <v>54</v>
      </c>
      <c r="H202" s="174">
        <v>36000</v>
      </c>
      <c r="I202" s="321" t="s">
        <v>321</v>
      </c>
      <c r="J202" s="39">
        <v>43631</v>
      </c>
      <c r="K202" s="39">
        <f t="shared" si="46"/>
        <v>43636</v>
      </c>
      <c r="L202" s="39">
        <f t="shared" si="47"/>
        <v>43643</v>
      </c>
      <c r="M202" s="39">
        <f t="shared" si="48"/>
        <v>43664</v>
      </c>
      <c r="N202" s="39">
        <f t="shared" si="49"/>
        <v>43671</v>
      </c>
      <c r="O202" s="39" t="s">
        <v>91</v>
      </c>
      <c r="P202" s="39" t="s">
        <v>91</v>
      </c>
      <c r="Q202" s="39" t="s">
        <v>91</v>
      </c>
      <c r="R202" s="39">
        <f t="shared" si="50"/>
        <v>43678</v>
      </c>
      <c r="S202" s="39">
        <f t="shared" si="51"/>
        <v>43685</v>
      </c>
      <c r="U202" s="122"/>
    </row>
    <row r="203" spans="1:21" s="123" customFormat="1" x14ac:dyDescent="0.2">
      <c r="A203" s="122"/>
      <c r="B203" s="60"/>
      <c r="C203" s="149" t="s">
        <v>546</v>
      </c>
      <c r="D203" s="7" t="s">
        <v>547</v>
      </c>
      <c r="E203" s="195" t="s">
        <v>6</v>
      </c>
      <c r="F203" s="7" t="s">
        <v>85</v>
      </c>
      <c r="G203" s="7" t="s">
        <v>54</v>
      </c>
      <c r="H203" s="174">
        <v>2000</v>
      </c>
      <c r="I203" s="321" t="s">
        <v>321</v>
      </c>
      <c r="J203" s="39">
        <v>43625</v>
      </c>
      <c r="K203" s="39">
        <f t="shared" si="46"/>
        <v>43630</v>
      </c>
      <c r="L203" s="39">
        <f t="shared" si="47"/>
        <v>43637</v>
      </c>
      <c r="M203" s="39">
        <f t="shared" si="48"/>
        <v>43658</v>
      </c>
      <c r="N203" s="39">
        <f t="shared" si="49"/>
        <v>43665</v>
      </c>
      <c r="O203" s="39" t="s">
        <v>91</v>
      </c>
      <c r="P203" s="39" t="s">
        <v>91</v>
      </c>
      <c r="Q203" s="39" t="s">
        <v>91</v>
      </c>
      <c r="R203" s="39">
        <f t="shared" si="50"/>
        <v>43672</v>
      </c>
      <c r="S203" s="39">
        <f t="shared" si="51"/>
        <v>43679</v>
      </c>
      <c r="U203" s="122"/>
    </row>
    <row r="204" spans="1:21" s="123" customFormat="1" x14ac:dyDescent="0.2">
      <c r="A204" s="122"/>
      <c r="B204" s="60"/>
      <c r="C204" s="148" t="s">
        <v>548</v>
      </c>
      <c r="D204" s="7" t="s">
        <v>549</v>
      </c>
      <c r="E204" s="195" t="s">
        <v>6</v>
      </c>
      <c r="F204" s="7" t="s">
        <v>85</v>
      </c>
      <c r="G204" s="7" t="s">
        <v>54</v>
      </c>
      <c r="H204" s="174">
        <v>5000</v>
      </c>
      <c r="I204" s="321" t="s">
        <v>321</v>
      </c>
      <c r="J204" s="39">
        <v>43586</v>
      </c>
      <c r="K204" s="39">
        <f t="shared" ref="K204" si="52">J204+5</f>
        <v>43591</v>
      </c>
      <c r="L204" s="39">
        <f t="shared" ref="L204" si="53">K204+7</f>
        <v>43598</v>
      </c>
      <c r="M204" s="39">
        <f t="shared" ref="M204" si="54">L204+21</f>
        <v>43619</v>
      </c>
      <c r="N204" s="39">
        <f t="shared" ref="N204" si="55">M204+7</f>
        <v>43626</v>
      </c>
      <c r="O204" s="39" t="s">
        <v>91</v>
      </c>
      <c r="P204" s="39" t="s">
        <v>91</v>
      </c>
      <c r="Q204" s="39" t="s">
        <v>91</v>
      </c>
      <c r="R204" s="39">
        <f t="shared" ref="R204" si="56">N204+7</f>
        <v>43633</v>
      </c>
      <c r="S204" s="39">
        <f t="shared" ref="S204" si="57">R204+7</f>
        <v>43640</v>
      </c>
      <c r="U204" s="122"/>
    </row>
    <row r="205" spans="1:21" s="123" customFormat="1" x14ac:dyDescent="0.25">
      <c r="A205" s="122"/>
      <c r="B205" s="60"/>
      <c r="C205" s="4" t="s">
        <v>3046</v>
      </c>
      <c r="D205" s="7" t="s">
        <v>3052</v>
      </c>
      <c r="E205" s="6" t="s">
        <v>6</v>
      </c>
      <c r="F205" s="201" t="s">
        <v>89</v>
      </c>
      <c r="G205" s="7" t="s">
        <v>55</v>
      </c>
      <c r="H205" s="174">
        <v>3000</v>
      </c>
      <c r="I205" s="320" t="s">
        <v>321</v>
      </c>
      <c r="J205" s="50">
        <v>43556</v>
      </c>
      <c r="K205" s="50">
        <f>J205+5</f>
        <v>43561</v>
      </c>
      <c r="L205" s="50">
        <f>K205+7</f>
        <v>43568</v>
      </c>
      <c r="M205" s="50">
        <f>L205+21</f>
        <v>43589</v>
      </c>
      <c r="N205" s="50">
        <f>M205+7</f>
        <v>43596</v>
      </c>
      <c r="O205" s="50" t="s">
        <v>91</v>
      </c>
      <c r="P205" s="50" t="s">
        <v>91</v>
      </c>
      <c r="Q205" s="50" t="s">
        <v>91</v>
      </c>
      <c r="R205" s="50">
        <f>N205+7</f>
        <v>43603</v>
      </c>
      <c r="S205" s="50">
        <f>R205+7</f>
        <v>43610</v>
      </c>
      <c r="U205" s="122"/>
    </row>
    <row r="206" spans="1:21" x14ac:dyDescent="0.25">
      <c r="A206" s="45"/>
      <c r="C206" s="4" t="s">
        <v>3507</v>
      </c>
      <c r="D206" s="7" t="s">
        <v>3506</v>
      </c>
      <c r="E206" s="6" t="s">
        <v>6</v>
      </c>
      <c r="F206" s="8" t="s">
        <v>89</v>
      </c>
      <c r="G206" s="7" t="s">
        <v>55</v>
      </c>
      <c r="H206" s="174">
        <v>7000</v>
      </c>
      <c r="I206" s="9" t="s">
        <v>321</v>
      </c>
      <c r="J206" s="50">
        <v>43617</v>
      </c>
      <c r="K206" s="50">
        <f>J206+5</f>
        <v>43622</v>
      </c>
      <c r="L206" s="50">
        <f>K206+7</f>
        <v>43629</v>
      </c>
      <c r="M206" s="50">
        <f>L206+21</f>
        <v>43650</v>
      </c>
      <c r="N206" s="50">
        <f>M206+7</f>
        <v>43657</v>
      </c>
      <c r="O206" s="50" t="s">
        <v>91</v>
      </c>
      <c r="P206" s="50" t="s">
        <v>91</v>
      </c>
      <c r="Q206" s="50" t="s">
        <v>91</v>
      </c>
      <c r="R206" s="50">
        <f>N206+7</f>
        <v>43664</v>
      </c>
      <c r="S206" s="50">
        <f>R206+7</f>
        <v>43671</v>
      </c>
      <c r="U206" s="45"/>
    </row>
    <row r="207" spans="1:21" ht="28.5" x14ac:dyDescent="0.25">
      <c r="A207" s="45"/>
      <c r="C207" s="44" t="s">
        <v>580</v>
      </c>
      <c r="D207" s="7" t="s">
        <v>581</v>
      </c>
      <c r="E207" s="30" t="s">
        <v>6</v>
      </c>
      <c r="F207" s="30" t="s">
        <v>85</v>
      </c>
      <c r="G207" s="30" t="s">
        <v>54</v>
      </c>
      <c r="H207" s="174">
        <v>3000</v>
      </c>
      <c r="I207" s="40" t="s">
        <v>321</v>
      </c>
      <c r="J207" s="39">
        <v>43617</v>
      </c>
      <c r="K207" s="39">
        <f t="shared" ref="K207:K247" si="58">J207+5</f>
        <v>43622</v>
      </c>
      <c r="L207" s="39">
        <f>K207+7</f>
        <v>43629</v>
      </c>
      <c r="M207" s="39">
        <f>L207+21</f>
        <v>43650</v>
      </c>
      <c r="N207" s="39">
        <f t="shared" ref="N207:N247" si="59">M207+7</f>
        <v>43657</v>
      </c>
      <c r="O207" s="39" t="s">
        <v>91</v>
      </c>
      <c r="P207" s="39" t="s">
        <v>91</v>
      </c>
      <c r="Q207" s="39" t="s">
        <v>91</v>
      </c>
      <c r="R207" s="39">
        <f t="shared" ref="R207:R247" si="60">N207+7</f>
        <v>43664</v>
      </c>
      <c r="S207" s="39">
        <f t="shared" ref="S207:S247" si="61">R207+7</f>
        <v>43671</v>
      </c>
      <c r="U207" s="45"/>
    </row>
    <row r="208" spans="1:21" x14ac:dyDescent="0.25">
      <c r="A208" s="45"/>
      <c r="C208" s="4" t="s">
        <v>582</v>
      </c>
      <c r="D208" s="7" t="s">
        <v>583</v>
      </c>
      <c r="E208" s="6" t="s">
        <v>6</v>
      </c>
      <c r="F208" s="8" t="s">
        <v>85</v>
      </c>
      <c r="G208" s="8" t="s">
        <v>54</v>
      </c>
      <c r="H208" s="174">
        <v>4500</v>
      </c>
      <c r="I208" s="9" t="s">
        <v>321</v>
      </c>
      <c r="J208" s="39">
        <v>43617</v>
      </c>
      <c r="K208" s="39">
        <f t="shared" si="58"/>
        <v>43622</v>
      </c>
      <c r="L208" s="39">
        <f>K208+7</f>
        <v>43629</v>
      </c>
      <c r="M208" s="39">
        <f>L208+21</f>
        <v>43650</v>
      </c>
      <c r="N208" s="39">
        <f t="shared" si="59"/>
        <v>43657</v>
      </c>
      <c r="O208" s="39" t="s">
        <v>91</v>
      </c>
      <c r="P208" s="39" t="s">
        <v>91</v>
      </c>
      <c r="Q208" s="39" t="s">
        <v>91</v>
      </c>
      <c r="R208" s="39">
        <f t="shared" si="60"/>
        <v>43664</v>
      </c>
      <c r="S208" s="39">
        <f t="shared" si="61"/>
        <v>43671</v>
      </c>
      <c r="U208" s="45"/>
    </row>
    <row r="209" spans="1:21" ht="33" customHeight="1" x14ac:dyDescent="0.25">
      <c r="A209" s="45"/>
      <c r="C209" s="3" t="s">
        <v>584</v>
      </c>
      <c r="D209" s="7" t="s">
        <v>585</v>
      </c>
      <c r="E209" s="30" t="s">
        <v>6</v>
      </c>
      <c r="F209" s="30" t="s">
        <v>85</v>
      </c>
      <c r="G209" s="30" t="s">
        <v>54</v>
      </c>
      <c r="H209" s="174">
        <v>4000</v>
      </c>
      <c r="I209" s="40" t="s">
        <v>321</v>
      </c>
      <c r="J209" s="39">
        <v>43770</v>
      </c>
      <c r="K209" s="39">
        <f t="shared" si="58"/>
        <v>43775</v>
      </c>
      <c r="L209" s="39">
        <f t="shared" ref="L209:L245" si="62">K209+7</f>
        <v>43782</v>
      </c>
      <c r="M209" s="39">
        <f t="shared" ref="M209:M247" si="63">L209+21</f>
        <v>43803</v>
      </c>
      <c r="N209" s="39">
        <f t="shared" si="59"/>
        <v>43810</v>
      </c>
      <c r="O209" s="39" t="s">
        <v>91</v>
      </c>
      <c r="P209" s="39" t="s">
        <v>91</v>
      </c>
      <c r="Q209" s="39" t="s">
        <v>91</v>
      </c>
      <c r="R209" s="39">
        <f t="shared" si="60"/>
        <v>43817</v>
      </c>
      <c r="S209" s="39">
        <f t="shared" si="61"/>
        <v>43824</v>
      </c>
      <c r="U209" s="45"/>
    </row>
    <row r="210" spans="1:21" x14ac:dyDescent="0.25">
      <c r="A210" s="45"/>
      <c r="C210" s="4" t="s">
        <v>586</v>
      </c>
      <c r="D210" s="7" t="s">
        <v>587</v>
      </c>
      <c r="E210" s="6" t="s">
        <v>6</v>
      </c>
      <c r="F210" s="8" t="s">
        <v>85</v>
      </c>
      <c r="G210" s="8" t="s">
        <v>54</v>
      </c>
      <c r="H210" s="174">
        <v>4500</v>
      </c>
      <c r="I210" s="9" t="s">
        <v>321</v>
      </c>
      <c r="J210" s="39">
        <v>43770</v>
      </c>
      <c r="K210" s="39">
        <f t="shared" si="58"/>
        <v>43775</v>
      </c>
      <c r="L210" s="39">
        <f t="shared" si="62"/>
        <v>43782</v>
      </c>
      <c r="M210" s="39">
        <f t="shared" si="63"/>
        <v>43803</v>
      </c>
      <c r="N210" s="39">
        <f t="shared" si="59"/>
        <v>43810</v>
      </c>
      <c r="O210" s="39" t="s">
        <v>91</v>
      </c>
      <c r="P210" s="39" t="s">
        <v>91</v>
      </c>
      <c r="Q210" s="39" t="s">
        <v>91</v>
      </c>
      <c r="R210" s="39">
        <f t="shared" si="60"/>
        <v>43817</v>
      </c>
      <c r="S210" s="39">
        <f t="shared" si="61"/>
        <v>43824</v>
      </c>
      <c r="U210" s="45"/>
    </row>
    <row r="211" spans="1:21" ht="28.5" x14ac:dyDescent="0.25">
      <c r="A211" s="45"/>
      <c r="C211" s="4" t="s">
        <v>588</v>
      </c>
      <c r="D211" s="7" t="s">
        <v>589</v>
      </c>
      <c r="E211" s="30" t="s">
        <v>6</v>
      </c>
      <c r="F211" s="30" t="s">
        <v>85</v>
      </c>
      <c r="G211" s="30" t="s">
        <v>54</v>
      </c>
      <c r="H211" s="174">
        <v>24000</v>
      </c>
      <c r="I211" s="40" t="s">
        <v>321</v>
      </c>
      <c r="J211" s="39">
        <v>43770</v>
      </c>
      <c r="K211" s="39">
        <f t="shared" si="58"/>
        <v>43775</v>
      </c>
      <c r="L211" s="39">
        <f t="shared" si="62"/>
        <v>43782</v>
      </c>
      <c r="M211" s="39">
        <f t="shared" si="63"/>
        <v>43803</v>
      </c>
      <c r="N211" s="39">
        <f t="shared" si="59"/>
        <v>43810</v>
      </c>
      <c r="O211" s="39" t="s">
        <v>91</v>
      </c>
      <c r="P211" s="39" t="s">
        <v>91</v>
      </c>
      <c r="Q211" s="39" t="s">
        <v>91</v>
      </c>
      <c r="R211" s="39">
        <f t="shared" si="60"/>
        <v>43817</v>
      </c>
      <c r="S211" s="39">
        <f t="shared" si="61"/>
        <v>43824</v>
      </c>
      <c r="U211" s="45"/>
    </row>
    <row r="212" spans="1:21" x14ac:dyDescent="0.25">
      <c r="A212" s="45"/>
      <c r="C212" s="4" t="s">
        <v>590</v>
      </c>
      <c r="D212" s="7" t="s">
        <v>591</v>
      </c>
      <c r="E212" s="6" t="s">
        <v>6</v>
      </c>
      <c r="F212" s="8" t="s">
        <v>85</v>
      </c>
      <c r="G212" s="8" t="s">
        <v>54</v>
      </c>
      <c r="H212" s="174">
        <v>6000</v>
      </c>
      <c r="I212" s="9" t="s">
        <v>321</v>
      </c>
      <c r="J212" s="39">
        <v>43709</v>
      </c>
      <c r="K212" s="39">
        <f t="shared" si="58"/>
        <v>43714</v>
      </c>
      <c r="L212" s="39">
        <f t="shared" si="62"/>
        <v>43721</v>
      </c>
      <c r="M212" s="39">
        <f t="shared" si="63"/>
        <v>43742</v>
      </c>
      <c r="N212" s="39">
        <f t="shared" si="59"/>
        <v>43749</v>
      </c>
      <c r="O212" s="39" t="s">
        <v>91</v>
      </c>
      <c r="P212" s="39" t="s">
        <v>91</v>
      </c>
      <c r="Q212" s="39" t="s">
        <v>91</v>
      </c>
      <c r="R212" s="39">
        <f t="shared" si="60"/>
        <v>43756</v>
      </c>
      <c r="S212" s="39">
        <f t="shared" si="61"/>
        <v>43763</v>
      </c>
      <c r="U212" s="45"/>
    </row>
    <row r="213" spans="1:21" ht="28.5" x14ac:dyDescent="0.25">
      <c r="A213" s="45"/>
      <c r="C213" s="4" t="s">
        <v>592</v>
      </c>
      <c r="D213" s="7" t="s">
        <v>593</v>
      </c>
      <c r="E213" s="30" t="s">
        <v>6</v>
      </c>
      <c r="F213" s="30" t="s">
        <v>85</v>
      </c>
      <c r="G213" s="30" t="s">
        <v>54</v>
      </c>
      <c r="H213" s="174">
        <v>8000</v>
      </c>
      <c r="I213" s="40" t="s">
        <v>321</v>
      </c>
      <c r="J213" s="39">
        <v>43709</v>
      </c>
      <c r="K213" s="39">
        <f t="shared" si="58"/>
        <v>43714</v>
      </c>
      <c r="L213" s="39">
        <f t="shared" si="62"/>
        <v>43721</v>
      </c>
      <c r="M213" s="39">
        <f t="shared" si="63"/>
        <v>43742</v>
      </c>
      <c r="N213" s="39">
        <f t="shared" si="59"/>
        <v>43749</v>
      </c>
      <c r="O213" s="39" t="s">
        <v>91</v>
      </c>
      <c r="P213" s="39" t="s">
        <v>91</v>
      </c>
      <c r="Q213" s="39" t="s">
        <v>91</v>
      </c>
      <c r="R213" s="39">
        <f t="shared" si="60"/>
        <v>43756</v>
      </c>
      <c r="S213" s="39">
        <f t="shared" si="61"/>
        <v>43763</v>
      </c>
      <c r="U213" s="45"/>
    </row>
    <row r="214" spans="1:21" ht="28.5" x14ac:dyDescent="0.25">
      <c r="A214" s="45"/>
      <c r="C214" s="44" t="s">
        <v>594</v>
      </c>
      <c r="D214" s="7" t="s">
        <v>595</v>
      </c>
      <c r="E214" s="6" t="s">
        <v>6</v>
      </c>
      <c r="F214" s="8" t="s">
        <v>85</v>
      </c>
      <c r="G214" s="8" t="s">
        <v>54</v>
      </c>
      <c r="H214" s="174">
        <v>7500</v>
      </c>
      <c r="I214" s="9" t="s">
        <v>321</v>
      </c>
      <c r="J214" s="39">
        <v>43667</v>
      </c>
      <c r="K214" s="39">
        <f t="shared" si="58"/>
        <v>43672</v>
      </c>
      <c r="L214" s="39">
        <f t="shared" si="62"/>
        <v>43679</v>
      </c>
      <c r="M214" s="39">
        <f t="shared" si="63"/>
        <v>43700</v>
      </c>
      <c r="N214" s="39">
        <f t="shared" si="59"/>
        <v>43707</v>
      </c>
      <c r="O214" s="39" t="s">
        <v>91</v>
      </c>
      <c r="P214" s="39" t="s">
        <v>91</v>
      </c>
      <c r="Q214" s="39" t="s">
        <v>91</v>
      </c>
      <c r="R214" s="39">
        <f t="shared" si="60"/>
        <v>43714</v>
      </c>
      <c r="S214" s="39">
        <f t="shared" si="61"/>
        <v>43721</v>
      </c>
      <c r="U214" s="45"/>
    </row>
    <row r="215" spans="1:21" ht="28.5" x14ac:dyDescent="0.25">
      <c r="A215" s="45"/>
      <c r="C215" s="4" t="s">
        <v>596</v>
      </c>
      <c r="D215" s="7" t="s">
        <v>597</v>
      </c>
      <c r="E215" s="30" t="s">
        <v>6</v>
      </c>
      <c r="F215" s="30" t="s">
        <v>85</v>
      </c>
      <c r="G215" s="30" t="s">
        <v>54</v>
      </c>
      <c r="H215" s="174">
        <v>24000</v>
      </c>
      <c r="I215" s="40" t="s">
        <v>321</v>
      </c>
      <c r="J215" s="39">
        <v>43667</v>
      </c>
      <c r="K215" s="39">
        <f t="shared" si="58"/>
        <v>43672</v>
      </c>
      <c r="L215" s="39">
        <f t="shared" si="62"/>
        <v>43679</v>
      </c>
      <c r="M215" s="39">
        <f t="shared" si="63"/>
        <v>43700</v>
      </c>
      <c r="N215" s="39">
        <f t="shared" si="59"/>
        <v>43707</v>
      </c>
      <c r="O215" s="39" t="s">
        <v>91</v>
      </c>
      <c r="P215" s="39" t="s">
        <v>91</v>
      </c>
      <c r="Q215" s="39" t="s">
        <v>91</v>
      </c>
      <c r="R215" s="39">
        <f t="shared" si="60"/>
        <v>43714</v>
      </c>
      <c r="S215" s="39">
        <f t="shared" si="61"/>
        <v>43721</v>
      </c>
      <c r="U215" s="45"/>
    </row>
    <row r="216" spans="1:21" ht="28.5" x14ac:dyDescent="0.25">
      <c r="A216" s="45"/>
      <c r="C216" s="44" t="s">
        <v>598</v>
      </c>
      <c r="D216" s="7" t="s">
        <v>599</v>
      </c>
      <c r="E216" s="6" t="s">
        <v>6</v>
      </c>
      <c r="F216" s="8" t="s">
        <v>85</v>
      </c>
      <c r="G216" s="8" t="s">
        <v>54</v>
      </c>
      <c r="H216" s="174">
        <v>4000</v>
      </c>
      <c r="I216" s="9" t="s">
        <v>321</v>
      </c>
      <c r="J216" s="39">
        <v>43667</v>
      </c>
      <c r="K216" s="39">
        <f t="shared" si="58"/>
        <v>43672</v>
      </c>
      <c r="L216" s="39">
        <f t="shared" si="62"/>
        <v>43679</v>
      </c>
      <c r="M216" s="39">
        <f t="shared" si="63"/>
        <v>43700</v>
      </c>
      <c r="N216" s="39">
        <f t="shared" si="59"/>
        <v>43707</v>
      </c>
      <c r="O216" s="39" t="s">
        <v>91</v>
      </c>
      <c r="P216" s="39" t="s">
        <v>91</v>
      </c>
      <c r="Q216" s="39" t="s">
        <v>91</v>
      </c>
      <c r="R216" s="39">
        <f t="shared" si="60"/>
        <v>43714</v>
      </c>
      <c r="S216" s="39">
        <f t="shared" si="61"/>
        <v>43721</v>
      </c>
      <c r="U216" s="45"/>
    </row>
    <row r="217" spans="1:21" x14ac:dyDescent="0.25">
      <c r="A217" s="45"/>
      <c r="C217" s="4" t="s">
        <v>600</v>
      </c>
      <c r="D217" s="7" t="s">
        <v>601</v>
      </c>
      <c r="E217" s="30" t="s">
        <v>6</v>
      </c>
      <c r="F217" s="30" t="s">
        <v>85</v>
      </c>
      <c r="G217" s="30" t="s">
        <v>54</v>
      </c>
      <c r="H217" s="174">
        <v>4500</v>
      </c>
      <c r="I217" s="9" t="s">
        <v>321</v>
      </c>
      <c r="J217" s="39">
        <v>43667</v>
      </c>
      <c r="K217" s="39">
        <f t="shared" si="58"/>
        <v>43672</v>
      </c>
      <c r="L217" s="39">
        <f t="shared" si="62"/>
        <v>43679</v>
      </c>
      <c r="M217" s="39">
        <f t="shared" si="63"/>
        <v>43700</v>
      </c>
      <c r="N217" s="39">
        <f t="shared" si="59"/>
        <v>43707</v>
      </c>
      <c r="O217" s="39" t="s">
        <v>91</v>
      </c>
      <c r="P217" s="39" t="s">
        <v>91</v>
      </c>
      <c r="Q217" s="39" t="s">
        <v>91</v>
      </c>
      <c r="R217" s="39">
        <f t="shared" si="60"/>
        <v>43714</v>
      </c>
      <c r="S217" s="39">
        <f t="shared" si="61"/>
        <v>43721</v>
      </c>
      <c r="U217" s="45"/>
    </row>
    <row r="218" spans="1:21" ht="28.5" x14ac:dyDescent="0.25">
      <c r="A218" s="45"/>
      <c r="C218" s="4" t="s">
        <v>602</v>
      </c>
      <c r="D218" s="7" t="s">
        <v>603</v>
      </c>
      <c r="E218" s="6" t="s">
        <v>6</v>
      </c>
      <c r="F218" s="8" t="s">
        <v>85</v>
      </c>
      <c r="G218" s="8" t="s">
        <v>54</v>
      </c>
      <c r="H218" s="174">
        <v>4500</v>
      </c>
      <c r="I218" s="40" t="s">
        <v>321</v>
      </c>
      <c r="J218" s="39">
        <v>43770</v>
      </c>
      <c r="K218" s="39">
        <f t="shared" si="58"/>
        <v>43775</v>
      </c>
      <c r="L218" s="39">
        <f t="shared" si="62"/>
        <v>43782</v>
      </c>
      <c r="M218" s="39">
        <f t="shared" si="63"/>
        <v>43803</v>
      </c>
      <c r="N218" s="39">
        <f t="shared" si="59"/>
        <v>43810</v>
      </c>
      <c r="O218" s="39" t="s">
        <v>91</v>
      </c>
      <c r="P218" s="39" t="s">
        <v>91</v>
      </c>
      <c r="Q218" s="39" t="s">
        <v>91</v>
      </c>
      <c r="R218" s="39">
        <f t="shared" si="60"/>
        <v>43817</v>
      </c>
      <c r="S218" s="39">
        <f t="shared" si="61"/>
        <v>43824</v>
      </c>
      <c r="U218" s="45"/>
    </row>
    <row r="219" spans="1:21" ht="28.5" x14ac:dyDescent="0.25">
      <c r="A219" s="45"/>
      <c r="C219" s="44" t="s">
        <v>604</v>
      </c>
      <c r="D219" s="7" t="s">
        <v>605</v>
      </c>
      <c r="E219" s="6" t="s">
        <v>6</v>
      </c>
      <c r="F219" s="8" t="s">
        <v>85</v>
      </c>
      <c r="G219" s="8" t="s">
        <v>54</v>
      </c>
      <c r="H219" s="174">
        <v>3000</v>
      </c>
      <c r="I219" s="9" t="s">
        <v>321</v>
      </c>
      <c r="J219" s="39">
        <v>43770</v>
      </c>
      <c r="K219" s="39">
        <f t="shared" si="58"/>
        <v>43775</v>
      </c>
      <c r="L219" s="39">
        <f t="shared" si="62"/>
        <v>43782</v>
      </c>
      <c r="M219" s="39">
        <f t="shared" si="63"/>
        <v>43803</v>
      </c>
      <c r="N219" s="39">
        <f t="shared" si="59"/>
        <v>43810</v>
      </c>
      <c r="O219" s="39" t="s">
        <v>91</v>
      </c>
      <c r="P219" s="39" t="s">
        <v>91</v>
      </c>
      <c r="Q219" s="39" t="s">
        <v>91</v>
      </c>
      <c r="R219" s="39">
        <f t="shared" si="60"/>
        <v>43817</v>
      </c>
      <c r="S219" s="39">
        <f t="shared" si="61"/>
        <v>43824</v>
      </c>
      <c r="U219" s="45"/>
    </row>
    <row r="220" spans="1:21" ht="28.5" x14ac:dyDescent="0.25">
      <c r="A220" s="45"/>
      <c r="C220" s="44" t="s">
        <v>604</v>
      </c>
      <c r="D220" s="7" t="s">
        <v>606</v>
      </c>
      <c r="E220" s="6" t="s">
        <v>6</v>
      </c>
      <c r="F220" s="8" t="s">
        <v>85</v>
      </c>
      <c r="G220" s="8" t="s">
        <v>54</v>
      </c>
      <c r="H220" s="174">
        <v>1000</v>
      </c>
      <c r="I220" s="9" t="s">
        <v>321</v>
      </c>
      <c r="J220" s="39">
        <v>43770</v>
      </c>
      <c r="K220" s="39">
        <f t="shared" si="58"/>
        <v>43775</v>
      </c>
      <c r="L220" s="39">
        <f t="shared" si="62"/>
        <v>43782</v>
      </c>
      <c r="M220" s="39">
        <f t="shared" si="63"/>
        <v>43803</v>
      </c>
      <c r="N220" s="39">
        <f t="shared" si="59"/>
        <v>43810</v>
      </c>
      <c r="O220" s="39" t="s">
        <v>91</v>
      </c>
      <c r="P220" s="39" t="s">
        <v>91</v>
      </c>
      <c r="Q220" s="39" t="s">
        <v>91</v>
      </c>
      <c r="R220" s="39">
        <f t="shared" si="60"/>
        <v>43817</v>
      </c>
      <c r="S220" s="39">
        <f t="shared" si="61"/>
        <v>43824</v>
      </c>
      <c r="U220" s="45"/>
    </row>
    <row r="221" spans="1:21" ht="28.5" x14ac:dyDescent="0.25">
      <c r="A221" s="45"/>
      <c r="C221" s="4" t="s">
        <v>607</v>
      </c>
      <c r="D221" s="7" t="s">
        <v>608</v>
      </c>
      <c r="E221" s="6" t="s">
        <v>6</v>
      </c>
      <c r="F221" s="8" t="s">
        <v>85</v>
      </c>
      <c r="G221" s="8" t="s">
        <v>54</v>
      </c>
      <c r="H221" s="174">
        <v>3000</v>
      </c>
      <c r="I221" s="40" t="s">
        <v>321</v>
      </c>
      <c r="J221" s="39">
        <v>43770</v>
      </c>
      <c r="K221" s="39">
        <f t="shared" si="58"/>
        <v>43775</v>
      </c>
      <c r="L221" s="39">
        <f t="shared" si="62"/>
        <v>43782</v>
      </c>
      <c r="M221" s="39">
        <f t="shared" si="63"/>
        <v>43803</v>
      </c>
      <c r="N221" s="39">
        <f t="shared" si="59"/>
        <v>43810</v>
      </c>
      <c r="O221" s="39" t="s">
        <v>91</v>
      </c>
      <c r="P221" s="39" t="s">
        <v>91</v>
      </c>
      <c r="Q221" s="39" t="s">
        <v>91</v>
      </c>
      <c r="R221" s="39">
        <f t="shared" si="60"/>
        <v>43817</v>
      </c>
      <c r="S221" s="39">
        <f t="shared" si="61"/>
        <v>43824</v>
      </c>
      <c r="U221" s="45"/>
    </row>
    <row r="222" spans="1:21" ht="28.5" x14ac:dyDescent="0.25">
      <c r="A222" s="45"/>
      <c r="C222" s="4" t="s">
        <v>609</v>
      </c>
      <c r="D222" s="7" t="s">
        <v>610</v>
      </c>
      <c r="E222" s="6" t="s">
        <v>6</v>
      </c>
      <c r="F222" s="8" t="s">
        <v>85</v>
      </c>
      <c r="G222" s="8" t="s">
        <v>54</v>
      </c>
      <c r="H222" s="174">
        <v>2250</v>
      </c>
      <c r="I222" s="9" t="s">
        <v>321</v>
      </c>
      <c r="J222" s="39">
        <v>43770</v>
      </c>
      <c r="K222" s="39">
        <f t="shared" si="58"/>
        <v>43775</v>
      </c>
      <c r="L222" s="39">
        <f t="shared" si="62"/>
        <v>43782</v>
      </c>
      <c r="M222" s="39">
        <f t="shared" si="63"/>
        <v>43803</v>
      </c>
      <c r="N222" s="39">
        <f t="shared" si="59"/>
        <v>43810</v>
      </c>
      <c r="O222" s="39" t="s">
        <v>91</v>
      </c>
      <c r="P222" s="39" t="s">
        <v>91</v>
      </c>
      <c r="Q222" s="39" t="s">
        <v>91</v>
      </c>
      <c r="R222" s="39">
        <f t="shared" si="60"/>
        <v>43817</v>
      </c>
      <c r="S222" s="39">
        <f t="shared" si="61"/>
        <v>43824</v>
      </c>
      <c r="U222" s="45"/>
    </row>
    <row r="223" spans="1:21" ht="28.5" x14ac:dyDescent="0.25">
      <c r="A223" s="45"/>
      <c r="C223" s="4" t="s">
        <v>609</v>
      </c>
      <c r="D223" s="7" t="s">
        <v>611</v>
      </c>
      <c r="E223" s="6" t="s">
        <v>6</v>
      </c>
      <c r="F223" s="8" t="s">
        <v>85</v>
      </c>
      <c r="G223" s="8" t="s">
        <v>54</v>
      </c>
      <c r="H223" s="174">
        <v>1200</v>
      </c>
      <c r="I223" s="9" t="s">
        <v>321</v>
      </c>
      <c r="J223" s="39">
        <v>43770</v>
      </c>
      <c r="K223" s="39">
        <f t="shared" si="58"/>
        <v>43775</v>
      </c>
      <c r="L223" s="39">
        <f t="shared" si="62"/>
        <v>43782</v>
      </c>
      <c r="M223" s="39">
        <f t="shared" si="63"/>
        <v>43803</v>
      </c>
      <c r="N223" s="39">
        <f t="shared" si="59"/>
        <v>43810</v>
      </c>
      <c r="O223" s="39" t="s">
        <v>91</v>
      </c>
      <c r="P223" s="39" t="s">
        <v>91</v>
      </c>
      <c r="Q223" s="39" t="s">
        <v>91</v>
      </c>
      <c r="R223" s="39">
        <f t="shared" si="60"/>
        <v>43817</v>
      </c>
      <c r="S223" s="39">
        <f t="shared" si="61"/>
        <v>43824</v>
      </c>
      <c r="U223" s="45"/>
    </row>
    <row r="224" spans="1:21" ht="28.5" x14ac:dyDescent="0.25">
      <c r="A224" s="45"/>
      <c r="C224" s="4" t="s">
        <v>607</v>
      </c>
      <c r="D224" s="7" t="s">
        <v>612</v>
      </c>
      <c r="E224" s="6" t="s">
        <v>6</v>
      </c>
      <c r="F224" s="8" t="s">
        <v>85</v>
      </c>
      <c r="G224" s="8" t="s">
        <v>54</v>
      </c>
      <c r="H224" s="174">
        <v>300</v>
      </c>
      <c r="I224" s="40" t="s">
        <v>321</v>
      </c>
      <c r="J224" s="39">
        <v>43770</v>
      </c>
      <c r="K224" s="39">
        <f t="shared" si="58"/>
        <v>43775</v>
      </c>
      <c r="L224" s="39">
        <f t="shared" si="62"/>
        <v>43782</v>
      </c>
      <c r="M224" s="39">
        <f t="shared" si="63"/>
        <v>43803</v>
      </c>
      <c r="N224" s="39">
        <f t="shared" si="59"/>
        <v>43810</v>
      </c>
      <c r="O224" s="39" t="s">
        <v>91</v>
      </c>
      <c r="P224" s="39" t="s">
        <v>91</v>
      </c>
      <c r="Q224" s="39" t="s">
        <v>91</v>
      </c>
      <c r="R224" s="39">
        <f t="shared" si="60"/>
        <v>43817</v>
      </c>
      <c r="S224" s="39">
        <f t="shared" si="61"/>
        <v>43824</v>
      </c>
      <c r="U224" s="45"/>
    </row>
    <row r="225" spans="1:21" ht="28.5" x14ac:dyDescent="0.25">
      <c r="A225" s="45"/>
      <c r="C225" s="4" t="s">
        <v>613</v>
      </c>
      <c r="D225" s="7" t="s">
        <v>614</v>
      </c>
      <c r="E225" s="6" t="s">
        <v>6</v>
      </c>
      <c r="F225" s="8" t="s">
        <v>85</v>
      </c>
      <c r="G225" s="8" t="s">
        <v>54</v>
      </c>
      <c r="H225" s="174">
        <v>16848</v>
      </c>
      <c r="I225" s="9" t="s">
        <v>321</v>
      </c>
      <c r="J225" s="39">
        <v>43770</v>
      </c>
      <c r="K225" s="39">
        <f t="shared" si="58"/>
        <v>43775</v>
      </c>
      <c r="L225" s="39">
        <f t="shared" si="62"/>
        <v>43782</v>
      </c>
      <c r="M225" s="39">
        <f t="shared" si="63"/>
        <v>43803</v>
      </c>
      <c r="N225" s="39">
        <f t="shared" si="59"/>
        <v>43810</v>
      </c>
      <c r="O225" s="39" t="s">
        <v>91</v>
      </c>
      <c r="P225" s="39" t="s">
        <v>91</v>
      </c>
      <c r="Q225" s="39" t="s">
        <v>91</v>
      </c>
      <c r="R225" s="39">
        <f t="shared" si="60"/>
        <v>43817</v>
      </c>
      <c r="S225" s="39">
        <f t="shared" si="61"/>
        <v>43824</v>
      </c>
      <c r="U225" s="45"/>
    </row>
    <row r="226" spans="1:21" x14ac:dyDescent="0.25">
      <c r="A226" s="45"/>
      <c r="C226" s="4" t="s">
        <v>615</v>
      </c>
      <c r="D226" s="7" t="s">
        <v>616</v>
      </c>
      <c r="E226" s="6" t="s">
        <v>6</v>
      </c>
      <c r="F226" s="8" t="s">
        <v>85</v>
      </c>
      <c r="G226" s="8" t="s">
        <v>54</v>
      </c>
      <c r="H226" s="174">
        <v>4500</v>
      </c>
      <c r="I226" s="9" t="s">
        <v>321</v>
      </c>
      <c r="J226" s="39">
        <v>43678</v>
      </c>
      <c r="K226" s="39">
        <f t="shared" si="58"/>
        <v>43683</v>
      </c>
      <c r="L226" s="39">
        <f t="shared" si="62"/>
        <v>43690</v>
      </c>
      <c r="M226" s="39">
        <f t="shared" si="63"/>
        <v>43711</v>
      </c>
      <c r="N226" s="39">
        <f t="shared" si="59"/>
        <v>43718</v>
      </c>
      <c r="O226" s="39" t="s">
        <v>91</v>
      </c>
      <c r="P226" s="39" t="s">
        <v>91</v>
      </c>
      <c r="Q226" s="39" t="s">
        <v>91</v>
      </c>
      <c r="R226" s="39">
        <f t="shared" si="60"/>
        <v>43725</v>
      </c>
      <c r="S226" s="39">
        <f t="shared" si="61"/>
        <v>43732</v>
      </c>
      <c r="U226" s="45"/>
    </row>
    <row r="227" spans="1:21" ht="28.5" x14ac:dyDescent="0.25">
      <c r="A227" s="45"/>
      <c r="C227" s="4" t="s">
        <v>617</v>
      </c>
      <c r="D227" s="7" t="s">
        <v>618</v>
      </c>
      <c r="E227" s="6" t="s">
        <v>6</v>
      </c>
      <c r="F227" s="8" t="s">
        <v>85</v>
      </c>
      <c r="G227" s="8" t="s">
        <v>54</v>
      </c>
      <c r="H227" s="174">
        <v>6080</v>
      </c>
      <c r="I227" s="40" t="s">
        <v>321</v>
      </c>
      <c r="J227" s="39">
        <v>43648</v>
      </c>
      <c r="K227" s="39">
        <f t="shared" si="58"/>
        <v>43653</v>
      </c>
      <c r="L227" s="39">
        <f t="shared" si="62"/>
        <v>43660</v>
      </c>
      <c r="M227" s="39">
        <f t="shared" si="63"/>
        <v>43681</v>
      </c>
      <c r="N227" s="39">
        <f t="shared" si="59"/>
        <v>43688</v>
      </c>
      <c r="O227" s="39" t="s">
        <v>91</v>
      </c>
      <c r="P227" s="39" t="s">
        <v>91</v>
      </c>
      <c r="Q227" s="39" t="s">
        <v>91</v>
      </c>
      <c r="R227" s="39">
        <f t="shared" si="60"/>
        <v>43695</v>
      </c>
      <c r="S227" s="39">
        <f t="shared" si="61"/>
        <v>43702</v>
      </c>
      <c r="U227" s="45"/>
    </row>
    <row r="228" spans="1:21" ht="28.5" x14ac:dyDescent="0.25">
      <c r="A228" s="45"/>
      <c r="C228" s="4" t="s">
        <v>617</v>
      </c>
      <c r="D228" s="7" t="s">
        <v>619</v>
      </c>
      <c r="E228" s="6" t="s">
        <v>6</v>
      </c>
      <c r="F228" s="8" t="s">
        <v>85</v>
      </c>
      <c r="G228" s="8" t="s">
        <v>54</v>
      </c>
      <c r="H228" s="174">
        <v>10000</v>
      </c>
      <c r="I228" s="9" t="s">
        <v>321</v>
      </c>
      <c r="J228" s="39">
        <v>43649</v>
      </c>
      <c r="K228" s="39">
        <f t="shared" si="58"/>
        <v>43654</v>
      </c>
      <c r="L228" s="39">
        <f t="shared" si="62"/>
        <v>43661</v>
      </c>
      <c r="M228" s="39">
        <f t="shared" si="63"/>
        <v>43682</v>
      </c>
      <c r="N228" s="39">
        <f t="shared" si="59"/>
        <v>43689</v>
      </c>
      <c r="O228" s="39" t="s">
        <v>91</v>
      </c>
      <c r="P228" s="39" t="s">
        <v>91</v>
      </c>
      <c r="Q228" s="39" t="s">
        <v>91</v>
      </c>
      <c r="R228" s="39">
        <f t="shared" si="60"/>
        <v>43696</v>
      </c>
      <c r="S228" s="39">
        <f t="shared" si="61"/>
        <v>43703</v>
      </c>
      <c r="U228" s="45"/>
    </row>
    <row r="229" spans="1:21" ht="28.5" x14ac:dyDescent="0.25">
      <c r="A229" s="45"/>
      <c r="C229" s="4" t="s">
        <v>620</v>
      </c>
      <c r="D229" s="7" t="s">
        <v>621</v>
      </c>
      <c r="E229" s="6" t="s">
        <v>6</v>
      </c>
      <c r="F229" s="8" t="s">
        <v>85</v>
      </c>
      <c r="G229" s="8" t="s">
        <v>54</v>
      </c>
      <c r="H229" s="174">
        <v>9000</v>
      </c>
      <c r="I229" s="9" t="s">
        <v>321</v>
      </c>
      <c r="J229" s="39">
        <v>43709</v>
      </c>
      <c r="K229" s="39">
        <f t="shared" si="58"/>
        <v>43714</v>
      </c>
      <c r="L229" s="39">
        <f t="shared" si="62"/>
        <v>43721</v>
      </c>
      <c r="M229" s="39">
        <f t="shared" si="63"/>
        <v>43742</v>
      </c>
      <c r="N229" s="39">
        <f t="shared" si="59"/>
        <v>43749</v>
      </c>
      <c r="O229" s="39" t="s">
        <v>91</v>
      </c>
      <c r="P229" s="39" t="s">
        <v>91</v>
      </c>
      <c r="Q229" s="39" t="s">
        <v>91</v>
      </c>
      <c r="R229" s="39">
        <f t="shared" si="60"/>
        <v>43756</v>
      </c>
      <c r="S229" s="39">
        <f t="shared" si="61"/>
        <v>43763</v>
      </c>
      <c r="U229" s="45"/>
    </row>
    <row r="230" spans="1:21" ht="28.5" x14ac:dyDescent="0.25">
      <c r="A230" s="45"/>
      <c r="C230" s="4" t="s">
        <v>622</v>
      </c>
      <c r="D230" s="7" t="s">
        <v>623</v>
      </c>
      <c r="E230" s="6" t="s">
        <v>6</v>
      </c>
      <c r="F230" s="8" t="s">
        <v>85</v>
      </c>
      <c r="G230" s="8" t="s">
        <v>54</v>
      </c>
      <c r="H230" s="174">
        <v>16848</v>
      </c>
      <c r="I230" s="40" t="s">
        <v>321</v>
      </c>
      <c r="J230" s="39">
        <v>43709</v>
      </c>
      <c r="K230" s="39">
        <f t="shared" si="58"/>
        <v>43714</v>
      </c>
      <c r="L230" s="39">
        <f t="shared" si="62"/>
        <v>43721</v>
      </c>
      <c r="M230" s="39">
        <f t="shared" si="63"/>
        <v>43742</v>
      </c>
      <c r="N230" s="39">
        <f t="shared" si="59"/>
        <v>43749</v>
      </c>
      <c r="O230" s="39" t="s">
        <v>91</v>
      </c>
      <c r="P230" s="39" t="s">
        <v>91</v>
      </c>
      <c r="Q230" s="39" t="s">
        <v>91</v>
      </c>
      <c r="R230" s="39">
        <f t="shared" si="60"/>
        <v>43756</v>
      </c>
      <c r="S230" s="39">
        <f t="shared" si="61"/>
        <v>43763</v>
      </c>
      <c r="U230" s="45"/>
    </row>
    <row r="231" spans="1:21" ht="28.5" x14ac:dyDescent="0.25">
      <c r="A231" s="45"/>
      <c r="C231" s="4" t="s">
        <v>624</v>
      </c>
      <c r="D231" s="7" t="s">
        <v>625</v>
      </c>
      <c r="E231" s="6" t="s">
        <v>6</v>
      </c>
      <c r="F231" s="8" t="s">
        <v>85</v>
      </c>
      <c r="G231" s="8" t="s">
        <v>54</v>
      </c>
      <c r="H231" s="174">
        <v>6000</v>
      </c>
      <c r="I231" s="9" t="s">
        <v>321</v>
      </c>
      <c r="J231" s="39">
        <v>43709</v>
      </c>
      <c r="K231" s="39">
        <f t="shared" si="58"/>
        <v>43714</v>
      </c>
      <c r="L231" s="39">
        <f t="shared" si="62"/>
        <v>43721</v>
      </c>
      <c r="M231" s="39">
        <f t="shared" si="63"/>
        <v>43742</v>
      </c>
      <c r="N231" s="39">
        <f t="shared" si="59"/>
        <v>43749</v>
      </c>
      <c r="O231" s="39" t="s">
        <v>91</v>
      </c>
      <c r="P231" s="39" t="s">
        <v>91</v>
      </c>
      <c r="Q231" s="39" t="s">
        <v>91</v>
      </c>
      <c r="R231" s="39">
        <f t="shared" si="60"/>
        <v>43756</v>
      </c>
      <c r="S231" s="39">
        <f t="shared" si="61"/>
        <v>43763</v>
      </c>
      <c r="U231" s="45"/>
    </row>
    <row r="232" spans="1:21" ht="28.5" x14ac:dyDescent="0.25">
      <c r="A232" s="45"/>
      <c r="C232" s="44" t="s">
        <v>626</v>
      </c>
      <c r="D232" s="7" t="s">
        <v>627</v>
      </c>
      <c r="E232" s="6" t="s">
        <v>6</v>
      </c>
      <c r="F232" s="8" t="s">
        <v>85</v>
      </c>
      <c r="G232" s="8" t="s">
        <v>54</v>
      </c>
      <c r="H232" s="174">
        <v>6000</v>
      </c>
      <c r="I232" s="9" t="s">
        <v>321</v>
      </c>
      <c r="J232" s="39">
        <v>43647</v>
      </c>
      <c r="K232" s="39">
        <f t="shared" si="58"/>
        <v>43652</v>
      </c>
      <c r="L232" s="39">
        <f t="shared" si="62"/>
        <v>43659</v>
      </c>
      <c r="M232" s="39">
        <f t="shared" si="63"/>
        <v>43680</v>
      </c>
      <c r="N232" s="39">
        <f t="shared" si="59"/>
        <v>43687</v>
      </c>
      <c r="O232" s="39" t="s">
        <v>91</v>
      </c>
      <c r="P232" s="39" t="s">
        <v>91</v>
      </c>
      <c r="Q232" s="39" t="s">
        <v>91</v>
      </c>
      <c r="R232" s="39">
        <f t="shared" si="60"/>
        <v>43694</v>
      </c>
      <c r="S232" s="39">
        <f t="shared" si="61"/>
        <v>43701</v>
      </c>
      <c r="U232" s="45"/>
    </row>
    <row r="233" spans="1:21" x14ac:dyDescent="0.25">
      <c r="A233" s="45"/>
      <c r="C233" s="4" t="s">
        <v>628</v>
      </c>
      <c r="D233" s="7" t="s">
        <v>629</v>
      </c>
      <c r="E233" s="6"/>
      <c r="F233" s="8"/>
      <c r="G233" s="8"/>
      <c r="H233" s="174">
        <v>6000</v>
      </c>
      <c r="I233" s="40" t="s">
        <v>321</v>
      </c>
      <c r="J233" s="39">
        <v>43647</v>
      </c>
      <c r="K233" s="39">
        <f t="shared" si="58"/>
        <v>43652</v>
      </c>
      <c r="L233" s="39">
        <f t="shared" si="62"/>
        <v>43659</v>
      </c>
      <c r="M233" s="39">
        <f t="shared" si="63"/>
        <v>43680</v>
      </c>
      <c r="N233" s="39">
        <f t="shared" si="59"/>
        <v>43687</v>
      </c>
      <c r="O233" s="39" t="s">
        <v>91</v>
      </c>
      <c r="P233" s="39" t="s">
        <v>91</v>
      </c>
      <c r="Q233" s="39" t="s">
        <v>91</v>
      </c>
      <c r="R233" s="39">
        <f t="shared" si="60"/>
        <v>43694</v>
      </c>
      <c r="S233" s="39">
        <f t="shared" si="61"/>
        <v>43701</v>
      </c>
      <c r="U233" s="45"/>
    </row>
    <row r="234" spans="1:21" x14ac:dyDescent="0.25">
      <c r="A234" s="45"/>
      <c r="C234" s="4" t="s">
        <v>630</v>
      </c>
      <c r="D234" s="7" t="s">
        <v>631</v>
      </c>
      <c r="E234" s="6" t="s">
        <v>6</v>
      </c>
      <c r="F234" s="8" t="s">
        <v>85</v>
      </c>
      <c r="G234" s="8" t="s">
        <v>54</v>
      </c>
      <c r="H234" s="174">
        <v>120000</v>
      </c>
      <c r="I234" s="9" t="s">
        <v>321</v>
      </c>
      <c r="J234" s="39">
        <v>43647</v>
      </c>
      <c r="K234" s="39">
        <f t="shared" si="58"/>
        <v>43652</v>
      </c>
      <c r="L234" s="39">
        <f t="shared" si="62"/>
        <v>43659</v>
      </c>
      <c r="M234" s="39">
        <f t="shared" si="63"/>
        <v>43680</v>
      </c>
      <c r="N234" s="39">
        <f t="shared" si="59"/>
        <v>43687</v>
      </c>
      <c r="O234" s="39" t="s">
        <v>91</v>
      </c>
      <c r="P234" s="39" t="s">
        <v>91</v>
      </c>
      <c r="Q234" s="39" t="s">
        <v>91</v>
      </c>
      <c r="R234" s="39">
        <f t="shared" si="60"/>
        <v>43694</v>
      </c>
      <c r="S234" s="39">
        <f t="shared" si="61"/>
        <v>43701</v>
      </c>
      <c r="U234" s="45"/>
    </row>
    <row r="235" spans="1:21" x14ac:dyDescent="0.25">
      <c r="A235" s="45"/>
      <c r="C235" s="44" t="s">
        <v>3366</v>
      </c>
      <c r="D235" s="7" t="s">
        <v>3367</v>
      </c>
      <c r="E235" s="6"/>
      <c r="F235" s="8"/>
      <c r="G235" s="8"/>
      <c r="H235" s="174">
        <v>2800</v>
      </c>
      <c r="I235" s="40" t="s">
        <v>321</v>
      </c>
      <c r="J235" s="39">
        <v>43647</v>
      </c>
      <c r="K235" s="39">
        <f t="shared" si="58"/>
        <v>43652</v>
      </c>
      <c r="L235" s="39">
        <f t="shared" si="62"/>
        <v>43659</v>
      </c>
      <c r="M235" s="39">
        <f t="shared" si="63"/>
        <v>43680</v>
      </c>
      <c r="N235" s="39">
        <f t="shared" si="59"/>
        <v>43687</v>
      </c>
      <c r="O235" s="39" t="s">
        <v>91</v>
      </c>
      <c r="P235" s="39" t="s">
        <v>91</v>
      </c>
      <c r="Q235" s="39" t="s">
        <v>91</v>
      </c>
      <c r="R235" s="39">
        <f t="shared" si="60"/>
        <v>43694</v>
      </c>
      <c r="S235" s="39">
        <f t="shared" si="61"/>
        <v>43701</v>
      </c>
      <c r="U235" s="45"/>
    </row>
    <row r="236" spans="1:21" x14ac:dyDescent="0.25">
      <c r="A236" s="45"/>
      <c r="C236" s="4" t="s">
        <v>3368</v>
      </c>
      <c r="D236" s="7" t="s">
        <v>3369</v>
      </c>
      <c r="E236" s="6" t="s">
        <v>6</v>
      </c>
      <c r="F236" s="8" t="s">
        <v>85</v>
      </c>
      <c r="G236" s="8" t="s">
        <v>54</v>
      </c>
      <c r="H236" s="174">
        <v>8750</v>
      </c>
      <c r="I236" s="9" t="s">
        <v>321</v>
      </c>
      <c r="J236" s="39">
        <v>43647</v>
      </c>
      <c r="K236" s="39">
        <f t="shared" si="58"/>
        <v>43652</v>
      </c>
      <c r="L236" s="39">
        <f t="shared" si="62"/>
        <v>43659</v>
      </c>
      <c r="M236" s="39">
        <f t="shared" si="63"/>
        <v>43680</v>
      </c>
      <c r="N236" s="39">
        <f t="shared" si="59"/>
        <v>43687</v>
      </c>
      <c r="O236" s="39" t="s">
        <v>91</v>
      </c>
      <c r="P236" s="39" t="s">
        <v>91</v>
      </c>
      <c r="Q236" s="39" t="s">
        <v>91</v>
      </c>
      <c r="R236" s="39">
        <f t="shared" si="60"/>
        <v>43694</v>
      </c>
      <c r="S236" s="39">
        <f t="shared" si="61"/>
        <v>43701</v>
      </c>
      <c r="U236" s="45"/>
    </row>
    <row r="237" spans="1:21" s="93" customFormat="1" ht="39.6" customHeight="1" x14ac:dyDescent="0.25">
      <c r="A237" s="92"/>
      <c r="B237" s="94"/>
      <c r="C237" s="326" t="s">
        <v>663</v>
      </c>
      <c r="D237" s="95" t="s">
        <v>664</v>
      </c>
      <c r="E237" s="96" t="s">
        <v>6</v>
      </c>
      <c r="F237" s="96" t="s">
        <v>324</v>
      </c>
      <c r="G237" s="99" t="s">
        <v>53</v>
      </c>
      <c r="H237" s="179">
        <v>150000</v>
      </c>
      <c r="I237" s="97" t="s">
        <v>325</v>
      </c>
      <c r="J237" s="98">
        <v>43553</v>
      </c>
      <c r="K237" s="39">
        <f t="shared" si="58"/>
        <v>43558</v>
      </c>
      <c r="L237" s="39">
        <f t="shared" si="62"/>
        <v>43565</v>
      </c>
      <c r="M237" s="39">
        <f t="shared" si="63"/>
        <v>43586</v>
      </c>
      <c r="N237" s="39">
        <f t="shared" si="59"/>
        <v>43593</v>
      </c>
      <c r="O237" s="39" t="s">
        <v>91</v>
      </c>
      <c r="P237" s="39" t="s">
        <v>91</v>
      </c>
      <c r="Q237" s="39" t="s">
        <v>91</v>
      </c>
      <c r="R237" s="39">
        <f t="shared" si="60"/>
        <v>43600</v>
      </c>
      <c r="S237" s="39">
        <f t="shared" si="61"/>
        <v>43607</v>
      </c>
      <c r="U237" s="92"/>
    </row>
    <row r="238" spans="1:21" s="93" customFormat="1" ht="34.15" customHeight="1" x14ac:dyDescent="0.25">
      <c r="A238" s="92"/>
      <c r="B238" s="94"/>
      <c r="C238" s="326" t="s">
        <v>665</v>
      </c>
      <c r="D238" s="95" t="s">
        <v>666</v>
      </c>
      <c r="E238" s="96" t="s">
        <v>6</v>
      </c>
      <c r="F238" s="96" t="s">
        <v>101</v>
      </c>
      <c r="G238" s="96" t="s">
        <v>54</v>
      </c>
      <c r="H238" s="179">
        <v>8000</v>
      </c>
      <c r="I238" s="97" t="s">
        <v>325</v>
      </c>
      <c r="J238" s="98">
        <v>43553</v>
      </c>
      <c r="K238" s="39">
        <f t="shared" si="58"/>
        <v>43558</v>
      </c>
      <c r="L238" s="39">
        <f t="shared" si="62"/>
        <v>43565</v>
      </c>
      <c r="M238" s="39">
        <f t="shared" si="63"/>
        <v>43586</v>
      </c>
      <c r="N238" s="39">
        <f t="shared" si="59"/>
        <v>43593</v>
      </c>
      <c r="O238" s="39" t="s">
        <v>91</v>
      </c>
      <c r="P238" s="39" t="s">
        <v>91</v>
      </c>
      <c r="Q238" s="39" t="s">
        <v>91</v>
      </c>
      <c r="R238" s="39">
        <f t="shared" si="60"/>
        <v>43600</v>
      </c>
      <c r="S238" s="39">
        <f t="shared" si="61"/>
        <v>43607</v>
      </c>
      <c r="U238" s="92"/>
    </row>
    <row r="239" spans="1:21" s="93" customFormat="1" ht="47.25" customHeight="1" x14ac:dyDescent="0.25">
      <c r="A239" s="92"/>
      <c r="B239" s="94"/>
      <c r="C239" s="276" t="s">
        <v>3379</v>
      </c>
      <c r="D239" s="95" t="s">
        <v>667</v>
      </c>
      <c r="E239" s="96" t="s">
        <v>6</v>
      </c>
      <c r="F239" s="96" t="s">
        <v>89</v>
      </c>
      <c r="G239" s="96" t="s">
        <v>55</v>
      </c>
      <c r="H239" s="179">
        <v>113377</v>
      </c>
      <c r="I239" s="97" t="s">
        <v>668</v>
      </c>
      <c r="J239" s="98">
        <v>43553</v>
      </c>
      <c r="K239" s="39">
        <f t="shared" si="58"/>
        <v>43558</v>
      </c>
      <c r="L239" s="39">
        <f t="shared" si="62"/>
        <v>43565</v>
      </c>
      <c r="M239" s="39">
        <f t="shared" si="63"/>
        <v>43586</v>
      </c>
      <c r="N239" s="39">
        <f t="shared" si="59"/>
        <v>43593</v>
      </c>
      <c r="O239" s="39" t="s">
        <v>91</v>
      </c>
      <c r="P239" s="39" t="s">
        <v>91</v>
      </c>
      <c r="Q239" s="39" t="s">
        <v>91</v>
      </c>
      <c r="R239" s="39">
        <f t="shared" si="60"/>
        <v>43600</v>
      </c>
      <c r="S239" s="39">
        <f t="shared" si="61"/>
        <v>43607</v>
      </c>
      <c r="U239" s="92"/>
    </row>
    <row r="240" spans="1:21" s="93" customFormat="1" ht="34.5" customHeight="1" x14ac:dyDescent="0.25">
      <c r="A240" s="92"/>
      <c r="B240" s="94"/>
      <c r="C240" s="327" t="s">
        <v>669</v>
      </c>
      <c r="D240" s="95" t="s">
        <v>670</v>
      </c>
      <c r="E240" s="96" t="s">
        <v>6</v>
      </c>
      <c r="F240" s="96" t="s">
        <v>85</v>
      </c>
      <c r="G240" s="96" t="s">
        <v>54</v>
      </c>
      <c r="H240" s="179">
        <v>5000</v>
      </c>
      <c r="I240" s="97" t="s">
        <v>668</v>
      </c>
      <c r="J240" s="98">
        <v>43553</v>
      </c>
      <c r="K240" s="39">
        <f t="shared" si="58"/>
        <v>43558</v>
      </c>
      <c r="L240" s="39">
        <f t="shared" si="62"/>
        <v>43565</v>
      </c>
      <c r="M240" s="39">
        <f t="shared" si="63"/>
        <v>43586</v>
      </c>
      <c r="N240" s="39">
        <f t="shared" si="59"/>
        <v>43593</v>
      </c>
      <c r="O240" s="39" t="s">
        <v>91</v>
      </c>
      <c r="P240" s="39" t="s">
        <v>91</v>
      </c>
      <c r="Q240" s="39" t="s">
        <v>91</v>
      </c>
      <c r="R240" s="39">
        <f t="shared" si="60"/>
        <v>43600</v>
      </c>
      <c r="S240" s="39">
        <f t="shared" si="61"/>
        <v>43607</v>
      </c>
      <c r="U240" s="92"/>
    </row>
    <row r="241" spans="1:21" s="93" customFormat="1" ht="38.25" customHeight="1" x14ac:dyDescent="0.25">
      <c r="A241" s="92"/>
      <c r="B241" s="94"/>
      <c r="C241" s="328" t="s">
        <v>672</v>
      </c>
      <c r="D241" s="95" t="s">
        <v>673</v>
      </c>
      <c r="E241" s="99" t="s">
        <v>6</v>
      </c>
      <c r="F241" s="99" t="s">
        <v>85</v>
      </c>
      <c r="G241" s="99" t="s">
        <v>54</v>
      </c>
      <c r="H241" s="395">
        <v>35000</v>
      </c>
      <c r="I241" s="97" t="s">
        <v>674</v>
      </c>
      <c r="J241" s="98">
        <v>43554</v>
      </c>
      <c r="K241" s="39">
        <f t="shared" si="58"/>
        <v>43559</v>
      </c>
      <c r="L241" s="39">
        <f t="shared" si="62"/>
        <v>43566</v>
      </c>
      <c r="M241" s="39">
        <f t="shared" si="63"/>
        <v>43587</v>
      </c>
      <c r="N241" s="39">
        <f t="shared" si="59"/>
        <v>43594</v>
      </c>
      <c r="O241" s="39" t="s">
        <v>91</v>
      </c>
      <c r="P241" s="39" t="s">
        <v>91</v>
      </c>
      <c r="Q241" s="39" t="s">
        <v>91</v>
      </c>
      <c r="R241" s="39">
        <f t="shared" si="60"/>
        <v>43601</v>
      </c>
      <c r="S241" s="39">
        <f t="shared" si="61"/>
        <v>43608</v>
      </c>
      <c r="U241" s="92"/>
    </row>
    <row r="242" spans="1:21" s="93" customFormat="1" ht="39.75" customHeight="1" x14ac:dyDescent="0.25">
      <c r="A242" s="92"/>
      <c r="B242" s="94"/>
      <c r="C242" s="328" t="s">
        <v>675</v>
      </c>
      <c r="D242" s="95" t="s">
        <v>676</v>
      </c>
      <c r="E242" s="100" t="s">
        <v>6</v>
      </c>
      <c r="F242" s="100" t="s">
        <v>85</v>
      </c>
      <c r="G242" s="100" t="s">
        <v>54</v>
      </c>
      <c r="H242" s="396">
        <v>10000</v>
      </c>
      <c r="I242" s="97" t="s">
        <v>674</v>
      </c>
      <c r="J242" s="98">
        <v>43555</v>
      </c>
      <c r="K242" s="39">
        <f t="shared" si="58"/>
        <v>43560</v>
      </c>
      <c r="L242" s="39">
        <f t="shared" si="62"/>
        <v>43567</v>
      </c>
      <c r="M242" s="39">
        <f t="shared" si="63"/>
        <v>43588</v>
      </c>
      <c r="N242" s="39">
        <f t="shared" si="59"/>
        <v>43595</v>
      </c>
      <c r="O242" s="39" t="s">
        <v>91</v>
      </c>
      <c r="P242" s="39" t="s">
        <v>91</v>
      </c>
      <c r="Q242" s="39" t="s">
        <v>91</v>
      </c>
      <c r="R242" s="39">
        <f t="shared" si="60"/>
        <v>43602</v>
      </c>
      <c r="S242" s="39">
        <f t="shared" si="61"/>
        <v>43609</v>
      </c>
      <c r="U242" s="92"/>
    </row>
    <row r="243" spans="1:21" s="93" customFormat="1" ht="52.5" customHeight="1" x14ac:dyDescent="0.25">
      <c r="A243" s="92"/>
      <c r="B243" s="94"/>
      <c r="C243" s="328" t="s">
        <v>3380</v>
      </c>
      <c r="D243" s="95" t="s">
        <v>3381</v>
      </c>
      <c r="E243" s="99" t="s">
        <v>6</v>
      </c>
      <c r="F243" s="99" t="s">
        <v>85</v>
      </c>
      <c r="G243" s="99" t="s">
        <v>54</v>
      </c>
      <c r="H243" s="395">
        <v>85840</v>
      </c>
      <c r="I243" s="97" t="s">
        <v>3382</v>
      </c>
      <c r="J243" s="98">
        <v>43554</v>
      </c>
      <c r="K243" s="39">
        <f t="shared" si="58"/>
        <v>43559</v>
      </c>
      <c r="L243" s="39">
        <f t="shared" si="62"/>
        <v>43566</v>
      </c>
      <c r="M243" s="39">
        <f t="shared" si="63"/>
        <v>43587</v>
      </c>
      <c r="N243" s="39">
        <f t="shared" si="59"/>
        <v>43594</v>
      </c>
      <c r="O243" s="39" t="s">
        <v>91</v>
      </c>
      <c r="P243" s="39" t="s">
        <v>91</v>
      </c>
      <c r="Q243" s="39" t="s">
        <v>91</v>
      </c>
      <c r="R243" s="39">
        <f t="shared" si="60"/>
        <v>43601</v>
      </c>
      <c r="S243" s="39">
        <f t="shared" si="61"/>
        <v>43608</v>
      </c>
      <c r="U243" s="92"/>
    </row>
    <row r="244" spans="1:21" s="93" customFormat="1" ht="39.75" customHeight="1" x14ac:dyDescent="0.25">
      <c r="A244" s="92"/>
      <c r="B244" s="94"/>
      <c r="C244" s="328" t="s">
        <v>3383</v>
      </c>
      <c r="D244" s="95" t="s">
        <v>3384</v>
      </c>
      <c r="E244" s="100" t="s">
        <v>6</v>
      </c>
      <c r="F244" s="100" t="s">
        <v>85</v>
      </c>
      <c r="G244" s="100" t="s">
        <v>54</v>
      </c>
      <c r="H244" s="396">
        <v>80000</v>
      </c>
      <c r="I244" s="97" t="s">
        <v>1251</v>
      </c>
      <c r="J244" s="98">
        <v>43677</v>
      </c>
      <c r="K244" s="39">
        <f t="shared" si="58"/>
        <v>43682</v>
      </c>
      <c r="L244" s="39">
        <f t="shared" si="62"/>
        <v>43689</v>
      </c>
      <c r="M244" s="39">
        <f t="shared" si="63"/>
        <v>43710</v>
      </c>
      <c r="N244" s="39">
        <f t="shared" si="59"/>
        <v>43717</v>
      </c>
      <c r="O244" s="39" t="s">
        <v>91</v>
      </c>
      <c r="P244" s="39" t="s">
        <v>91</v>
      </c>
      <c r="Q244" s="39" t="s">
        <v>91</v>
      </c>
      <c r="R244" s="39">
        <f t="shared" si="60"/>
        <v>43724</v>
      </c>
      <c r="S244" s="39">
        <f t="shared" si="61"/>
        <v>43731</v>
      </c>
      <c r="U244" s="92"/>
    </row>
    <row r="245" spans="1:21" s="93" customFormat="1" ht="41.25" customHeight="1" x14ac:dyDescent="0.25">
      <c r="A245" s="92"/>
      <c r="B245" s="94"/>
      <c r="C245" s="328" t="s">
        <v>3385</v>
      </c>
      <c r="D245" s="95" t="s">
        <v>3386</v>
      </c>
      <c r="E245" s="100" t="s">
        <v>6</v>
      </c>
      <c r="F245" s="100" t="s">
        <v>85</v>
      </c>
      <c r="G245" s="100" t="s">
        <v>54</v>
      </c>
      <c r="H245" s="396">
        <v>43717</v>
      </c>
      <c r="I245" s="97" t="s">
        <v>3387</v>
      </c>
      <c r="J245" s="98">
        <v>43647</v>
      </c>
      <c r="K245" s="39">
        <f t="shared" si="58"/>
        <v>43652</v>
      </c>
      <c r="L245" s="39">
        <f t="shared" si="62"/>
        <v>43659</v>
      </c>
      <c r="M245" s="39">
        <f t="shared" si="63"/>
        <v>43680</v>
      </c>
      <c r="N245" s="39">
        <f t="shared" si="59"/>
        <v>43687</v>
      </c>
      <c r="O245" s="39" t="s">
        <v>91</v>
      </c>
      <c r="P245" s="39" t="s">
        <v>91</v>
      </c>
      <c r="Q245" s="39" t="s">
        <v>91</v>
      </c>
      <c r="R245" s="39">
        <f t="shared" si="60"/>
        <v>43694</v>
      </c>
      <c r="S245" s="39">
        <f t="shared" si="61"/>
        <v>43701</v>
      </c>
      <c r="U245" s="92"/>
    </row>
    <row r="246" spans="1:21" s="93" customFormat="1" x14ac:dyDescent="0.25">
      <c r="A246" s="92"/>
      <c r="B246" s="94"/>
      <c r="C246" s="330" t="s">
        <v>688</v>
      </c>
      <c r="D246" s="95" t="s">
        <v>3392</v>
      </c>
      <c r="E246" s="100" t="s">
        <v>6</v>
      </c>
      <c r="F246" s="100" t="s">
        <v>85</v>
      </c>
      <c r="G246" s="100" t="s">
        <v>54</v>
      </c>
      <c r="H246" s="179">
        <v>20000</v>
      </c>
      <c r="I246" s="97"/>
      <c r="J246" s="98">
        <v>43636</v>
      </c>
      <c r="K246" s="39">
        <f t="shared" si="58"/>
        <v>43641</v>
      </c>
      <c r="L246" s="39">
        <f t="shared" ref="L246:L247" si="64">K246+30</f>
        <v>43671</v>
      </c>
      <c r="M246" s="39">
        <f t="shared" si="63"/>
        <v>43692</v>
      </c>
      <c r="N246" s="39">
        <f t="shared" si="59"/>
        <v>43699</v>
      </c>
      <c r="O246" s="39" t="s">
        <v>91</v>
      </c>
      <c r="P246" s="39" t="s">
        <v>91</v>
      </c>
      <c r="Q246" s="39" t="s">
        <v>91</v>
      </c>
      <c r="R246" s="39">
        <f t="shared" si="60"/>
        <v>43706</v>
      </c>
      <c r="S246" s="39">
        <f t="shared" si="61"/>
        <v>43713</v>
      </c>
      <c r="U246" s="92"/>
    </row>
    <row r="247" spans="1:21" s="93" customFormat="1" x14ac:dyDescent="0.25">
      <c r="A247" s="92"/>
      <c r="B247" s="94"/>
      <c r="C247" s="326" t="s">
        <v>689</v>
      </c>
      <c r="D247" s="95" t="s">
        <v>3393</v>
      </c>
      <c r="E247" s="100" t="s">
        <v>6</v>
      </c>
      <c r="F247" s="100" t="s">
        <v>85</v>
      </c>
      <c r="G247" s="100" t="s">
        <v>54</v>
      </c>
      <c r="H247" s="179">
        <v>10000</v>
      </c>
      <c r="I247" s="97"/>
      <c r="J247" s="98">
        <v>43636</v>
      </c>
      <c r="K247" s="39">
        <f t="shared" si="58"/>
        <v>43641</v>
      </c>
      <c r="L247" s="39">
        <f t="shared" si="64"/>
        <v>43671</v>
      </c>
      <c r="M247" s="39">
        <f t="shared" si="63"/>
        <v>43692</v>
      </c>
      <c r="N247" s="39">
        <f t="shared" si="59"/>
        <v>43699</v>
      </c>
      <c r="O247" s="39" t="s">
        <v>91</v>
      </c>
      <c r="P247" s="39" t="s">
        <v>91</v>
      </c>
      <c r="Q247" s="39" t="s">
        <v>91</v>
      </c>
      <c r="R247" s="39">
        <f t="shared" si="60"/>
        <v>43706</v>
      </c>
      <c r="S247" s="39">
        <f t="shared" si="61"/>
        <v>43713</v>
      </c>
      <c r="U247" s="92"/>
    </row>
    <row r="248" spans="1:21" s="123" customFormat="1" ht="30" x14ac:dyDescent="0.2">
      <c r="A248" s="122"/>
      <c r="B248" s="60"/>
      <c r="C248" s="84" t="s">
        <v>707</v>
      </c>
      <c r="D248" s="334" t="s">
        <v>2642</v>
      </c>
      <c r="E248" s="343" t="s">
        <v>6</v>
      </c>
      <c r="F248" s="335" t="s">
        <v>85</v>
      </c>
      <c r="G248" s="335" t="s">
        <v>54</v>
      </c>
      <c r="H248" s="177">
        <v>40000</v>
      </c>
      <c r="I248" s="336" t="s">
        <v>321</v>
      </c>
      <c r="J248" s="98">
        <v>43553</v>
      </c>
      <c r="K248" s="39">
        <f t="shared" ref="K248:K311" si="65">J248+5</f>
        <v>43558</v>
      </c>
      <c r="L248" s="39">
        <f t="shared" ref="L248:L285" si="66">K248+7</f>
        <v>43565</v>
      </c>
      <c r="M248" s="39">
        <f t="shared" ref="M248:M285" si="67">L248+21</f>
        <v>43586</v>
      </c>
      <c r="N248" s="39">
        <f t="shared" ref="N248:N311" si="68">M248+7</f>
        <v>43593</v>
      </c>
      <c r="O248" s="39" t="s">
        <v>91</v>
      </c>
      <c r="P248" s="39" t="s">
        <v>91</v>
      </c>
      <c r="Q248" s="39" t="s">
        <v>91</v>
      </c>
      <c r="R248" s="39">
        <f t="shared" ref="R248:R311" si="69">N248+7</f>
        <v>43600</v>
      </c>
      <c r="S248" s="39">
        <f t="shared" ref="S248:S311" si="70">R248+7</f>
        <v>43607</v>
      </c>
      <c r="U248" s="122"/>
    </row>
    <row r="249" spans="1:21" s="123" customFormat="1" ht="30" x14ac:dyDescent="0.2">
      <c r="A249" s="122"/>
      <c r="B249" s="60"/>
      <c r="C249" s="155" t="s">
        <v>708</v>
      </c>
      <c r="D249" s="334" t="s">
        <v>2643</v>
      </c>
      <c r="E249" s="344" t="s">
        <v>6</v>
      </c>
      <c r="F249" s="345" t="s">
        <v>85</v>
      </c>
      <c r="G249" s="345" t="s">
        <v>54</v>
      </c>
      <c r="H249" s="177">
        <v>20000</v>
      </c>
      <c r="I249" s="336" t="s">
        <v>321</v>
      </c>
      <c r="J249" s="98">
        <v>43554</v>
      </c>
      <c r="K249" s="39">
        <f t="shared" si="65"/>
        <v>43559</v>
      </c>
      <c r="L249" s="39">
        <f t="shared" si="66"/>
        <v>43566</v>
      </c>
      <c r="M249" s="39">
        <f t="shared" si="67"/>
        <v>43587</v>
      </c>
      <c r="N249" s="39">
        <f t="shared" si="68"/>
        <v>43594</v>
      </c>
      <c r="O249" s="39" t="s">
        <v>91</v>
      </c>
      <c r="P249" s="39" t="s">
        <v>91</v>
      </c>
      <c r="Q249" s="39" t="s">
        <v>91</v>
      </c>
      <c r="R249" s="39">
        <f t="shared" si="69"/>
        <v>43601</v>
      </c>
      <c r="S249" s="39">
        <f t="shared" si="70"/>
        <v>43608</v>
      </c>
      <c r="U249" s="122"/>
    </row>
    <row r="250" spans="1:21" s="123" customFormat="1" ht="30" x14ac:dyDescent="0.2">
      <c r="A250" s="122"/>
      <c r="B250" s="60"/>
      <c r="C250" s="155" t="s">
        <v>709</v>
      </c>
      <c r="D250" s="334" t="s">
        <v>2644</v>
      </c>
      <c r="E250" s="344" t="s">
        <v>6</v>
      </c>
      <c r="F250" s="345" t="s">
        <v>85</v>
      </c>
      <c r="G250" s="345" t="s">
        <v>54</v>
      </c>
      <c r="H250" s="177">
        <v>50000</v>
      </c>
      <c r="I250" s="336" t="s">
        <v>321</v>
      </c>
      <c r="J250" s="98">
        <v>43555</v>
      </c>
      <c r="K250" s="39">
        <f t="shared" si="65"/>
        <v>43560</v>
      </c>
      <c r="L250" s="39">
        <f t="shared" si="66"/>
        <v>43567</v>
      </c>
      <c r="M250" s="39">
        <f t="shared" si="67"/>
        <v>43588</v>
      </c>
      <c r="N250" s="39">
        <f t="shared" si="68"/>
        <v>43595</v>
      </c>
      <c r="O250" s="39" t="s">
        <v>91</v>
      </c>
      <c r="P250" s="39" t="s">
        <v>91</v>
      </c>
      <c r="Q250" s="39" t="s">
        <v>91</v>
      </c>
      <c r="R250" s="39">
        <f t="shared" si="69"/>
        <v>43602</v>
      </c>
      <c r="S250" s="39">
        <f t="shared" si="70"/>
        <v>43609</v>
      </c>
      <c r="U250" s="122"/>
    </row>
    <row r="251" spans="1:21" s="123" customFormat="1" ht="30" x14ac:dyDescent="0.2">
      <c r="A251" s="122"/>
      <c r="B251" s="60"/>
      <c r="C251" s="155" t="s">
        <v>710</v>
      </c>
      <c r="D251" s="334" t="s">
        <v>2645</v>
      </c>
      <c r="E251" s="344" t="s">
        <v>6</v>
      </c>
      <c r="F251" s="345" t="s">
        <v>85</v>
      </c>
      <c r="G251" s="345" t="s">
        <v>54</v>
      </c>
      <c r="H251" s="177">
        <v>40000</v>
      </c>
      <c r="I251" s="336" t="s">
        <v>321</v>
      </c>
      <c r="J251" s="98">
        <v>43556</v>
      </c>
      <c r="K251" s="39">
        <f t="shared" si="65"/>
        <v>43561</v>
      </c>
      <c r="L251" s="39">
        <f t="shared" si="66"/>
        <v>43568</v>
      </c>
      <c r="M251" s="39">
        <f t="shared" si="67"/>
        <v>43589</v>
      </c>
      <c r="N251" s="39">
        <f t="shared" si="68"/>
        <v>43596</v>
      </c>
      <c r="O251" s="39" t="s">
        <v>91</v>
      </c>
      <c r="P251" s="39" t="s">
        <v>91</v>
      </c>
      <c r="Q251" s="39" t="s">
        <v>91</v>
      </c>
      <c r="R251" s="39">
        <f t="shared" si="69"/>
        <v>43603</v>
      </c>
      <c r="S251" s="39">
        <f t="shared" si="70"/>
        <v>43610</v>
      </c>
      <c r="U251" s="122"/>
    </row>
    <row r="252" spans="1:21" s="123" customFormat="1" ht="45" x14ac:dyDescent="0.2">
      <c r="A252" s="122"/>
      <c r="B252" s="60"/>
      <c r="C252" s="155" t="s">
        <v>711</v>
      </c>
      <c r="D252" s="334" t="s">
        <v>2646</v>
      </c>
      <c r="E252" s="344" t="s">
        <v>6</v>
      </c>
      <c r="F252" s="345" t="s">
        <v>85</v>
      </c>
      <c r="G252" s="345" t="s">
        <v>54</v>
      </c>
      <c r="H252" s="177">
        <v>60000</v>
      </c>
      <c r="I252" s="336" t="s">
        <v>321</v>
      </c>
      <c r="J252" s="98">
        <v>43557</v>
      </c>
      <c r="K252" s="39">
        <f t="shared" si="65"/>
        <v>43562</v>
      </c>
      <c r="L252" s="39">
        <f t="shared" si="66"/>
        <v>43569</v>
      </c>
      <c r="M252" s="39">
        <f t="shared" si="67"/>
        <v>43590</v>
      </c>
      <c r="N252" s="39">
        <f t="shared" si="68"/>
        <v>43597</v>
      </c>
      <c r="O252" s="39" t="s">
        <v>91</v>
      </c>
      <c r="P252" s="39" t="s">
        <v>91</v>
      </c>
      <c r="Q252" s="39" t="s">
        <v>91</v>
      </c>
      <c r="R252" s="39">
        <f t="shared" si="69"/>
        <v>43604</v>
      </c>
      <c r="S252" s="39">
        <f t="shared" si="70"/>
        <v>43611</v>
      </c>
      <c r="U252" s="122"/>
    </row>
    <row r="253" spans="1:21" s="123" customFormat="1" ht="30" x14ac:dyDescent="0.2">
      <c r="A253" s="122"/>
      <c r="B253" s="60"/>
      <c r="C253" s="155" t="s">
        <v>712</v>
      </c>
      <c r="D253" s="334" t="s">
        <v>2647</v>
      </c>
      <c r="E253" s="344" t="s">
        <v>6</v>
      </c>
      <c r="F253" s="345" t="s">
        <v>85</v>
      </c>
      <c r="G253" s="345" t="s">
        <v>54</v>
      </c>
      <c r="H253" s="177">
        <v>50000</v>
      </c>
      <c r="I253" s="336" t="s">
        <v>321</v>
      </c>
      <c r="J253" s="98">
        <v>43558</v>
      </c>
      <c r="K253" s="39">
        <f t="shared" si="65"/>
        <v>43563</v>
      </c>
      <c r="L253" s="39">
        <f t="shared" si="66"/>
        <v>43570</v>
      </c>
      <c r="M253" s="39">
        <f t="shared" si="67"/>
        <v>43591</v>
      </c>
      <c r="N253" s="39">
        <f t="shared" si="68"/>
        <v>43598</v>
      </c>
      <c r="O253" s="39" t="s">
        <v>91</v>
      </c>
      <c r="P253" s="39" t="s">
        <v>91</v>
      </c>
      <c r="Q253" s="39" t="s">
        <v>91</v>
      </c>
      <c r="R253" s="39">
        <f t="shared" si="69"/>
        <v>43605</v>
      </c>
      <c r="S253" s="39">
        <f t="shared" si="70"/>
        <v>43612</v>
      </c>
      <c r="U253" s="122"/>
    </row>
    <row r="254" spans="1:21" s="123" customFormat="1" ht="45" x14ac:dyDescent="0.2">
      <c r="A254" s="122"/>
      <c r="B254" s="60"/>
      <c r="C254" s="155" t="s">
        <v>713</v>
      </c>
      <c r="D254" s="334" t="s">
        <v>2648</v>
      </c>
      <c r="E254" s="344" t="s">
        <v>6</v>
      </c>
      <c r="F254" s="345" t="s">
        <v>85</v>
      </c>
      <c r="G254" s="345" t="s">
        <v>54</v>
      </c>
      <c r="H254" s="177">
        <v>60000</v>
      </c>
      <c r="I254" s="336" t="s">
        <v>321</v>
      </c>
      <c r="J254" s="98">
        <v>43559</v>
      </c>
      <c r="K254" s="39">
        <f t="shared" si="65"/>
        <v>43564</v>
      </c>
      <c r="L254" s="39">
        <f t="shared" si="66"/>
        <v>43571</v>
      </c>
      <c r="M254" s="39">
        <f t="shared" si="67"/>
        <v>43592</v>
      </c>
      <c r="N254" s="39">
        <f t="shared" si="68"/>
        <v>43599</v>
      </c>
      <c r="O254" s="39" t="s">
        <v>91</v>
      </c>
      <c r="P254" s="39" t="s">
        <v>91</v>
      </c>
      <c r="Q254" s="39" t="s">
        <v>91</v>
      </c>
      <c r="R254" s="39">
        <f t="shared" si="69"/>
        <v>43606</v>
      </c>
      <c r="S254" s="39">
        <f t="shared" si="70"/>
        <v>43613</v>
      </c>
      <c r="U254" s="122"/>
    </row>
    <row r="255" spans="1:21" s="123" customFormat="1" ht="45" x14ac:dyDescent="0.2">
      <c r="A255" s="122"/>
      <c r="B255" s="60"/>
      <c r="C255" s="155" t="s">
        <v>714</v>
      </c>
      <c r="D255" s="334" t="s">
        <v>2649</v>
      </c>
      <c r="E255" s="344" t="s">
        <v>6</v>
      </c>
      <c r="F255" s="345" t="s">
        <v>85</v>
      </c>
      <c r="G255" s="345" t="s">
        <v>54</v>
      </c>
      <c r="H255" s="177">
        <v>45000</v>
      </c>
      <c r="I255" s="336" t="s">
        <v>321</v>
      </c>
      <c r="J255" s="98">
        <v>43560</v>
      </c>
      <c r="K255" s="39">
        <f t="shared" si="65"/>
        <v>43565</v>
      </c>
      <c r="L255" s="39">
        <f t="shared" si="66"/>
        <v>43572</v>
      </c>
      <c r="M255" s="39">
        <f t="shared" si="67"/>
        <v>43593</v>
      </c>
      <c r="N255" s="39">
        <f t="shared" si="68"/>
        <v>43600</v>
      </c>
      <c r="O255" s="39" t="s">
        <v>91</v>
      </c>
      <c r="P255" s="39" t="s">
        <v>91</v>
      </c>
      <c r="Q255" s="39" t="s">
        <v>91</v>
      </c>
      <c r="R255" s="39">
        <f t="shared" si="69"/>
        <v>43607</v>
      </c>
      <c r="S255" s="39">
        <f t="shared" si="70"/>
        <v>43614</v>
      </c>
      <c r="U255" s="122"/>
    </row>
    <row r="256" spans="1:21" s="123" customFormat="1" ht="30" x14ac:dyDescent="0.2">
      <c r="A256" s="122"/>
      <c r="B256" s="60"/>
      <c r="C256" s="272" t="s">
        <v>3059</v>
      </c>
      <c r="D256" s="334" t="s">
        <v>2650</v>
      </c>
      <c r="E256" s="344" t="s">
        <v>6</v>
      </c>
      <c r="F256" s="345" t="s">
        <v>85</v>
      </c>
      <c r="G256" s="345" t="s">
        <v>54</v>
      </c>
      <c r="H256" s="177">
        <v>80000</v>
      </c>
      <c r="I256" s="336" t="s">
        <v>321</v>
      </c>
      <c r="J256" s="98">
        <v>43561</v>
      </c>
      <c r="K256" s="39">
        <f t="shared" si="65"/>
        <v>43566</v>
      </c>
      <c r="L256" s="39">
        <f t="shared" si="66"/>
        <v>43573</v>
      </c>
      <c r="M256" s="39">
        <f t="shared" si="67"/>
        <v>43594</v>
      </c>
      <c r="N256" s="39">
        <f t="shared" si="68"/>
        <v>43601</v>
      </c>
      <c r="O256" s="39" t="s">
        <v>91</v>
      </c>
      <c r="P256" s="39" t="s">
        <v>91</v>
      </c>
      <c r="Q256" s="39" t="s">
        <v>91</v>
      </c>
      <c r="R256" s="39">
        <f t="shared" si="69"/>
        <v>43608</v>
      </c>
      <c r="S256" s="39">
        <f t="shared" si="70"/>
        <v>43615</v>
      </c>
      <c r="U256" s="122"/>
    </row>
    <row r="257" spans="1:21" s="123" customFormat="1" ht="30" x14ac:dyDescent="0.2">
      <c r="A257" s="122"/>
      <c r="B257" s="60"/>
      <c r="C257" s="155" t="s">
        <v>715</v>
      </c>
      <c r="D257" s="334" t="s">
        <v>2651</v>
      </c>
      <c r="E257" s="344" t="s">
        <v>6</v>
      </c>
      <c r="F257" s="345" t="s">
        <v>85</v>
      </c>
      <c r="G257" s="345" t="s">
        <v>54</v>
      </c>
      <c r="H257" s="177">
        <v>50000</v>
      </c>
      <c r="I257" s="336" t="s">
        <v>321</v>
      </c>
      <c r="J257" s="98">
        <v>43562</v>
      </c>
      <c r="K257" s="39">
        <f t="shared" si="65"/>
        <v>43567</v>
      </c>
      <c r="L257" s="39">
        <f t="shared" si="66"/>
        <v>43574</v>
      </c>
      <c r="M257" s="39">
        <f t="shared" si="67"/>
        <v>43595</v>
      </c>
      <c r="N257" s="39">
        <f t="shared" si="68"/>
        <v>43602</v>
      </c>
      <c r="O257" s="39" t="s">
        <v>91</v>
      </c>
      <c r="P257" s="39" t="s">
        <v>91</v>
      </c>
      <c r="Q257" s="39" t="s">
        <v>91</v>
      </c>
      <c r="R257" s="39">
        <f t="shared" si="69"/>
        <v>43609</v>
      </c>
      <c r="S257" s="39">
        <f t="shared" si="70"/>
        <v>43616</v>
      </c>
      <c r="U257" s="122"/>
    </row>
    <row r="258" spans="1:21" s="123" customFormat="1" ht="30" x14ac:dyDescent="0.2">
      <c r="A258" s="122"/>
      <c r="B258" s="60"/>
      <c r="C258" s="155" t="s">
        <v>716</v>
      </c>
      <c r="D258" s="334" t="s">
        <v>2652</v>
      </c>
      <c r="E258" s="344" t="s">
        <v>6</v>
      </c>
      <c r="F258" s="345" t="s">
        <v>85</v>
      </c>
      <c r="G258" s="345" t="s">
        <v>54</v>
      </c>
      <c r="H258" s="177">
        <v>100000</v>
      </c>
      <c r="I258" s="336" t="s">
        <v>321</v>
      </c>
      <c r="J258" s="98">
        <v>43563</v>
      </c>
      <c r="K258" s="39">
        <f t="shared" si="65"/>
        <v>43568</v>
      </c>
      <c r="L258" s="39">
        <f t="shared" si="66"/>
        <v>43575</v>
      </c>
      <c r="M258" s="39">
        <f t="shared" si="67"/>
        <v>43596</v>
      </c>
      <c r="N258" s="39">
        <f t="shared" si="68"/>
        <v>43603</v>
      </c>
      <c r="O258" s="39" t="s">
        <v>91</v>
      </c>
      <c r="P258" s="39" t="s">
        <v>91</v>
      </c>
      <c r="Q258" s="39" t="s">
        <v>91</v>
      </c>
      <c r="R258" s="39">
        <f t="shared" si="69"/>
        <v>43610</v>
      </c>
      <c r="S258" s="39">
        <f t="shared" si="70"/>
        <v>43617</v>
      </c>
      <c r="U258" s="122"/>
    </row>
    <row r="259" spans="1:21" s="123" customFormat="1" ht="60" x14ac:dyDescent="0.2">
      <c r="A259" s="122"/>
      <c r="B259" s="60"/>
      <c r="C259" s="155" t="s">
        <v>717</v>
      </c>
      <c r="D259" s="334" t="s">
        <v>2653</v>
      </c>
      <c r="E259" s="344" t="s">
        <v>6</v>
      </c>
      <c r="F259" s="345" t="s">
        <v>85</v>
      </c>
      <c r="G259" s="345" t="s">
        <v>54</v>
      </c>
      <c r="H259" s="177">
        <v>100000</v>
      </c>
      <c r="I259" s="336" t="s">
        <v>321</v>
      </c>
      <c r="J259" s="98">
        <v>43564</v>
      </c>
      <c r="K259" s="39">
        <f t="shared" si="65"/>
        <v>43569</v>
      </c>
      <c r="L259" s="39">
        <f t="shared" si="66"/>
        <v>43576</v>
      </c>
      <c r="M259" s="39">
        <f t="shared" si="67"/>
        <v>43597</v>
      </c>
      <c r="N259" s="39">
        <f t="shared" si="68"/>
        <v>43604</v>
      </c>
      <c r="O259" s="39" t="s">
        <v>91</v>
      </c>
      <c r="P259" s="39" t="s">
        <v>91</v>
      </c>
      <c r="Q259" s="39" t="s">
        <v>91</v>
      </c>
      <c r="R259" s="39">
        <f t="shared" si="69"/>
        <v>43611</v>
      </c>
      <c r="S259" s="39">
        <f t="shared" si="70"/>
        <v>43618</v>
      </c>
      <c r="U259" s="122"/>
    </row>
    <row r="260" spans="1:21" s="123" customFormat="1" ht="45" x14ac:dyDescent="0.2">
      <c r="A260" s="122"/>
      <c r="B260" s="60"/>
      <c r="C260" s="155" t="s">
        <v>718</v>
      </c>
      <c r="D260" s="334" t="s">
        <v>2654</v>
      </c>
      <c r="E260" s="344" t="s">
        <v>6</v>
      </c>
      <c r="F260" s="345" t="s">
        <v>85</v>
      </c>
      <c r="G260" s="345" t="s">
        <v>54</v>
      </c>
      <c r="H260" s="177">
        <v>15000</v>
      </c>
      <c r="I260" s="336" t="s">
        <v>321</v>
      </c>
      <c r="J260" s="98">
        <v>43565</v>
      </c>
      <c r="K260" s="39">
        <f t="shared" si="65"/>
        <v>43570</v>
      </c>
      <c r="L260" s="39">
        <f t="shared" si="66"/>
        <v>43577</v>
      </c>
      <c r="M260" s="39">
        <f t="shared" si="67"/>
        <v>43598</v>
      </c>
      <c r="N260" s="39">
        <f t="shared" si="68"/>
        <v>43605</v>
      </c>
      <c r="O260" s="39" t="s">
        <v>91</v>
      </c>
      <c r="P260" s="39" t="s">
        <v>91</v>
      </c>
      <c r="Q260" s="39" t="s">
        <v>91</v>
      </c>
      <c r="R260" s="39">
        <f t="shared" si="69"/>
        <v>43612</v>
      </c>
      <c r="S260" s="39">
        <f t="shared" si="70"/>
        <v>43619</v>
      </c>
      <c r="U260" s="122"/>
    </row>
    <row r="261" spans="1:21" s="123" customFormat="1" ht="30" x14ac:dyDescent="0.2">
      <c r="A261" s="122"/>
      <c r="B261" s="60"/>
      <c r="C261" s="155" t="s">
        <v>719</v>
      </c>
      <c r="D261" s="334" t="s">
        <v>2655</v>
      </c>
      <c r="E261" s="344" t="s">
        <v>6</v>
      </c>
      <c r="F261" s="345" t="s">
        <v>85</v>
      </c>
      <c r="G261" s="345" t="s">
        <v>54</v>
      </c>
      <c r="H261" s="177">
        <v>200000</v>
      </c>
      <c r="I261" s="336" t="s">
        <v>321</v>
      </c>
      <c r="J261" s="98">
        <v>43566</v>
      </c>
      <c r="K261" s="39">
        <f t="shared" si="65"/>
        <v>43571</v>
      </c>
      <c r="L261" s="39">
        <f t="shared" si="66"/>
        <v>43578</v>
      </c>
      <c r="M261" s="39">
        <f t="shared" si="67"/>
        <v>43599</v>
      </c>
      <c r="N261" s="39">
        <f t="shared" si="68"/>
        <v>43606</v>
      </c>
      <c r="O261" s="39" t="s">
        <v>91</v>
      </c>
      <c r="P261" s="39" t="s">
        <v>91</v>
      </c>
      <c r="Q261" s="39" t="s">
        <v>91</v>
      </c>
      <c r="R261" s="39">
        <f t="shared" si="69"/>
        <v>43613</v>
      </c>
      <c r="S261" s="39">
        <f t="shared" si="70"/>
        <v>43620</v>
      </c>
      <c r="U261" s="122"/>
    </row>
    <row r="262" spans="1:21" s="123" customFormat="1" ht="15" x14ac:dyDescent="0.2">
      <c r="A262" s="122"/>
      <c r="B262" s="60"/>
      <c r="C262" s="155" t="s">
        <v>720</v>
      </c>
      <c r="D262" s="334" t="s">
        <v>2656</v>
      </c>
      <c r="E262" s="344" t="s">
        <v>6</v>
      </c>
      <c r="F262" s="345" t="s">
        <v>85</v>
      </c>
      <c r="G262" s="345" t="s">
        <v>54</v>
      </c>
      <c r="H262" s="177">
        <v>50000</v>
      </c>
      <c r="I262" s="336" t="s">
        <v>321</v>
      </c>
      <c r="J262" s="98">
        <v>43567</v>
      </c>
      <c r="K262" s="39">
        <f t="shared" si="65"/>
        <v>43572</v>
      </c>
      <c r="L262" s="39">
        <f t="shared" si="66"/>
        <v>43579</v>
      </c>
      <c r="M262" s="39">
        <f t="shared" si="67"/>
        <v>43600</v>
      </c>
      <c r="N262" s="39">
        <f t="shared" si="68"/>
        <v>43607</v>
      </c>
      <c r="O262" s="39" t="s">
        <v>91</v>
      </c>
      <c r="P262" s="39" t="s">
        <v>91</v>
      </c>
      <c r="Q262" s="39" t="s">
        <v>91</v>
      </c>
      <c r="R262" s="39">
        <f t="shared" si="69"/>
        <v>43614</v>
      </c>
      <c r="S262" s="39">
        <f t="shared" si="70"/>
        <v>43621</v>
      </c>
      <c r="U262" s="122"/>
    </row>
    <row r="263" spans="1:21" s="123" customFormat="1" ht="30" x14ac:dyDescent="0.2">
      <c r="A263" s="122"/>
      <c r="B263" s="60"/>
      <c r="C263" s="155" t="s">
        <v>721</v>
      </c>
      <c r="D263" s="334" t="s">
        <v>2657</v>
      </c>
      <c r="E263" s="344" t="s">
        <v>6</v>
      </c>
      <c r="F263" s="345" t="s">
        <v>85</v>
      </c>
      <c r="G263" s="345" t="s">
        <v>54</v>
      </c>
      <c r="H263" s="177">
        <v>50000</v>
      </c>
      <c r="I263" s="336" t="s">
        <v>321</v>
      </c>
      <c r="J263" s="98">
        <v>43568</v>
      </c>
      <c r="K263" s="39">
        <f t="shared" si="65"/>
        <v>43573</v>
      </c>
      <c r="L263" s="39">
        <f t="shared" si="66"/>
        <v>43580</v>
      </c>
      <c r="M263" s="39">
        <f t="shared" si="67"/>
        <v>43601</v>
      </c>
      <c r="N263" s="39">
        <f t="shared" si="68"/>
        <v>43608</v>
      </c>
      <c r="O263" s="39" t="s">
        <v>91</v>
      </c>
      <c r="P263" s="39" t="s">
        <v>91</v>
      </c>
      <c r="Q263" s="39" t="s">
        <v>91</v>
      </c>
      <c r="R263" s="39">
        <f t="shared" si="69"/>
        <v>43615</v>
      </c>
      <c r="S263" s="39">
        <f t="shared" si="70"/>
        <v>43622</v>
      </c>
      <c r="U263" s="122"/>
    </row>
    <row r="264" spans="1:21" s="123" customFormat="1" ht="45" x14ac:dyDescent="0.2">
      <c r="A264" s="122"/>
      <c r="B264" s="60"/>
      <c r="C264" s="155" t="s">
        <v>722</v>
      </c>
      <c r="D264" s="334" t="s">
        <v>2658</v>
      </c>
      <c r="E264" s="344" t="s">
        <v>6</v>
      </c>
      <c r="F264" s="345" t="s">
        <v>85</v>
      </c>
      <c r="G264" s="345" t="s">
        <v>54</v>
      </c>
      <c r="H264" s="177">
        <v>70000</v>
      </c>
      <c r="I264" s="336" t="s">
        <v>321</v>
      </c>
      <c r="J264" s="98">
        <v>43569</v>
      </c>
      <c r="K264" s="39">
        <f t="shared" si="65"/>
        <v>43574</v>
      </c>
      <c r="L264" s="39">
        <f t="shared" si="66"/>
        <v>43581</v>
      </c>
      <c r="M264" s="39">
        <f t="shared" si="67"/>
        <v>43602</v>
      </c>
      <c r="N264" s="39">
        <f t="shared" si="68"/>
        <v>43609</v>
      </c>
      <c r="O264" s="39" t="s">
        <v>91</v>
      </c>
      <c r="P264" s="39" t="s">
        <v>91</v>
      </c>
      <c r="Q264" s="39" t="s">
        <v>91</v>
      </c>
      <c r="R264" s="39">
        <f t="shared" si="69"/>
        <v>43616</v>
      </c>
      <c r="S264" s="39">
        <f t="shared" si="70"/>
        <v>43623</v>
      </c>
      <c r="U264" s="122"/>
    </row>
    <row r="265" spans="1:21" s="123" customFormat="1" ht="60" x14ac:dyDescent="0.2">
      <c r="A265" s="122"/>
      <c r="B265" s="60"/>
      <c r="C265" s="155" t="s">
        <v>723</v>
      </c>
      <c r="D265" s="334" t="s">
        <v>2659</v>
      </c>
      <c r="E265" s="344" t="s">
        <v>6</v>
      </c>
      <c r="F265" s="345" t="s">
        <v>85</v>
      </c>
      <c r="G265" s="345" t="s">
        <v>54</v>
      </c>
      <c r="H265" s="177">
        <v>46000</v>
      </c>
      <c r="I265" s="336" t="s">
        <v>321</v>
      </c>
      <c r="J265" s="98">
        <v>43570</v>
      </c>
      <c r="K265" s="39">
        <f t="shared" si="65"/>
        <v>43575</v>
      </c>
      <c r="L265" s="39">
        <f t="shared" si="66"/>
        <v>43582</v>
      </c>
      <c r="M265" s="39">
        <f t="shared" si="67"/>
        <v>43603</v>
      </c>
      <c r="N265" s="39">
        <f t="shared" si="68"/>
        <v>43610</v>
      </c>
      <c r="O265" s="39" t="s">
        <v>91</v>
      </c>
      <c r="P265" s="39" t="s">
        <v>91</v>
      </c>
      <c r="Q265" s="39" t="s">
        <v>91</v>
      </c>
      <c r="R265" s="39">
        <f t="shared" si="69"/>
        <v>43617</v>
      </c>
      <c r="S265" s="39">
        <f t="shared" si="70"/>
        <v>43624</v>
      </c>
      <c r="U265" s="122"/>
    </row>
    <row r="266" spans="1:21" s="123" customFormat="1" ht="45" x14ac:dyDescent="0.2">
      <c r="A266" s="122"/>
      <c r="B266" s="60"/>
      <c r="C266" s="155" t="s">
        <v>724</v>
      </c>
      <c r="D266" s="334" t="s">
        <v>2660</v>
      </c>
      <c r="E266" s="344" t="s">
        <v>6</v>
      </c>
      <c r="F266" s="345" t="s">
        <v>85</v>
      </c>
      <c r="G266" s="345" t="s">
        <v>54</v>
      </c>
      <c r="H266" s="177">
        <v>65000</v>
      </c>
      <c r="I266" s="336" t="s">
        <v>321</v>
      </c>
      <c r="J266" s="98">
        <v>43571</v>
      </c>
      <c r="K266" s="39">
        <f t="shared" si="65"/>
        <v>43576</v>
      </c>
      <c r="L266" s="39">
        <f t="shared" si="66"/>
        <v>43583</v>
      </c>
      <c r="M266" s="39">
        <f t="shared" si="67"/>
        <v>43604</v>
      </c>
      <c r="N266" s="39">
        <f t="shared" si="68"/>
        <v>43611</v>
      </c>
      <c r="O266" s="39" t="s">
        <v>91</v>
      </c>
      <c r="P266" s="39" t="s">
        <v>91</v>
      </c>
      <c r="Q266" s="39" t="s">
        <v>91</v>
      </c>
      <c r="R266" s="39">
        <f t="shared" si="69"/>
        <v>43618</v>
      </c>
      <c r="S266" s="39">
        <f t="shared" si="70"/>
        <v>43625</v>
      </c>
      <c r="U266" s="122"/>
    </row>
    <row r="267" spans="1:21" s="123" customFormat="1" ht="45" x14ac:dyDescent="0.2">
      <c r="A267" s="122"/>
      <c r="B267" s="60"/>
      <c r="C267" s="155" t="s">
        <v>725</v>
      </c>
      <c r="D267" s="334" t="s">
        <v>2661</v>
      </c>
      <c r="E267" s="344" t="s">
        <v>6</v>
      </c>
      <c r="F267" s="345" t="s">
        <v>85</v>
      </c>
      <c r="G267" s="345" t="s">
        <v>54</v>
      </c>
      <c r="H267" s="177">
        <v>60000</v>
      </c>
      <c r="I267" s="336" t="s">
        <v>321</v>
      </c>
      <c r="J267" s="98">
        <v>43572</v>
      </c>
      <c r="K267" s="39">
        <f t="shared" si="65"/>
        <v>43577</v>
      </c>
      <c r="L267" s="39">
        <f t="shared" si="66"/>
        <v>43584</v>
      </c>
      <c r="M267" s="39">
        <f t="shared" si="67"/>
        <v>43605</v>
      </c>
      <c r="N267" s="39">
        <f t="shared" si="68"/>
        <v>43612</v>
      </c>
      <c r="O267" s="39" t="s">
        <v>91</v>
      </c>
      <c r="P267" s="39" t="s">
        <v>91</v>
      </c>
      <c r="Q267" s="39" t="s">
        <v>91</v>
      </c>
      <c r="R267" s="39">
        <f t="shared" si="69"/>
        <v>43619</v>
      </c>
      <c r="S267" s="39">
        <f t="shared" si="70"/>
        <v>43626</v>
      </c>
      <c r="U267" s="122"/>
    </row>
    <row r="268" spans="1:21" s="123" customFormat="1" ht="45" x14ac:dyDescent="0.2">
      <c r="A268" s="122"/>
      <c r="B268" s="60"/>
      <c r="C268" s="155" t="s">
        <v>726</v>
      </c>
      <c r="D268" s="334" t="s">
        <v>2662</v>
      </c>
      <c r="E268" s="344" t="s">
        <v>6</v>
      </c>
      <c r="F268" s="345" t="s">
        <v>85</v>
      </c>
      <c r="G268" s="345" t="s">
        <v>54</v>
      </c>
      <c r="H268" s="177">
        <v>70000</v>
      </c>
      <c r="I268" s="336" t="s">
        <v>321</v>
      </c>
      <c r="J268" s="98">
        <v>43573</v>
      </c>
      <c r="K268" s="39">
        <f t="shared" si="65"/>
        <v>43578</v>
      </c>
      <c r="L268" s="39">
        <f t="shared" si="66"/>
        <v>43585</v>
      </c>
      <c r="M268" s="39">
        <f t="shared" si="67"/>
        <v>43606</v>
      </c>
      <c r="N268" s="39">
        <f t="shared" si="68"/>
        <v>43613</v>
      </c>
      <c r="O268" s="39" t="s">
        <v>91</v>
      </c>
      <c r="P268" s="39" t="s">
        <v>91</v>
      </c>
      <c r="Q268" s="39" t="s">
        <v>91</v>
      </c>
      <c r="R268" s="39">
        <f t="shared" si="69"/>
        <v>43620</v>
      </c>
      <c r="S268" s="39">
        <f t="shared" si="70"/>
        <v>43627</v>
      </c>
      <c r="U268" s="122"/>
    </row>
    <row r="269" spans="1:21" s="123" customFormat="1" ht="30" x14ac:dyDescent="0.2">
      <c r="A269" s="122"/>
      <c r="B269" s="60"/>
      <c r="C269" s="155" t="s">
        <v>727</v>
      </c>
      <c r="D269" s="334" t="s">
        <v>2663</v>
      </c>
      <c r="E269" s="344" t="s">
        <v>6</v>
      </c>
      <c r="F269" s="345" t="s">
        <v>85</v>
      </c>
      <c r="G269" s="345" t="s">
        <v>54</v>
      </c>
      <c r="H269" s="177">
        <v>60000</v>
      </c>
      <c r="I269" s="336" t="s">
        <v>321</v>
      </c>
      <c r="J269" s="98">
        <v>43574</v>
      </c>
      <c r="K269" s="39">
        <f t="shared" si="65"/>
        <v>43579</v>
      </c>
      <c r="L269" s="39">
        <f t="shared" si="66"/>
        <v>43586</v>
      </c>
      <c r="M269" s="39">
        <f t="shared" si="67"/>
        <v>43607</v>
      </c>
      <c r="N269" s="39">
        <f t="shared" si="68"/>
        <v>43614</v>
      </c>
      <c r="O269" s="39" t="s">
        <v>91</v>
      </c>
      <c r="P269" s="39" t="s">
        <v>91</v>
      </c>
      <c r="Q269" s="39" t="s">
        <v>91</v>
      </c>
      <c r="R269" s="39">
        <f t="shared" si="69"/>
        <v>43621</v>
      </c>
      <c r="S269" s="39">
        <f t="shared" si="70"/>
        <v>43628</v>
      </c>
      <c r="U269" s="122"/>
    </row>
    <row r="270" spans="1:21" s="123" customFormat="1" ht="30" x14ac:dyDescent="0.2">
      <c r="A270" s="122"/>
      <c r="B270" s="60"/>
      <c r="C270" s="156" t="s">
        <v>728</v>
      </c>
      <c r="D270" s="334" t="s">
        <v>2664</v>
      </c>
      <c r="E270" s="344" t="s">
        <v>6</v>
      </c>
      <c r="F270" s="345" t="s">
        <v>85</v>
      </c>
      <c r="G270" s="345" t="s">
        <v>54</v>
      </c>
      <c r="H270" s="177">
        <v>90000</v>
      </c>
      <c r="I270" s="336" t="s">
        <v>321</v>
      </c>
      <c r="J270" s="98">
        <v>43575</v>
      </c>
      <c r="K270" s="39">
        <f t="shared" si="65"/>
        <v>43580</v>
      </c>
      <c r="L270" s="39">
        <f t="shared" si="66"/>
        <v>43587</v>
      </c>
      <c r="M270" s="39">
        <f t="shared" si="67"/>
        <v>43608</v>
      </c>
      <c r="N270" s="39">
        <f t="shared" si="68"/>
        <v>43615</v>
      </c>
      <c r="O270" s="39" t="s">
        <v>91</v>
      </c>
      <c r="P270" s="39" t="s">
        <v>91</v>
      </c>
      <c r="Q270" s="39" t="s">
        <v>91</v>
      </c>
      <c r="R270" s="39">
        <f t="shared" si="69"/>
        <v>43622</v>
      </c>
      <c r="S270" s="39">
        <f t="shared" si="70"/>
        <v>43629</v>
      </c>
      <c r="U270" s="122"/>
    </row>
    <row r="271" spans="1:21" s="123" customFormat="1" ht="30" x14ac:dyDescent="0.2">
      <c r="A271" s="122"/>
      <c r="B271" s="60"/>
      <c r="C271" s="156" t="s">
        <v>729</v>
      </c>
      <c r="D271" s="334" t="s">
        <v>2665</v>
      </c>
      <c r="E271" s="344" t="s">
        <v>6</v>
      </c>
      <c r="F271" s="345" t="s">
        <v>85</v>
      </c>
      <c r="G271" s="345" t="s">
        <v>54</v>
      </c>
      <c r="H271" s="177">
        <v>75000</v>
      </c>
      <c r="I271" s="336" t="s">
        <v>321</v>
      </c>
      <c r="J271" s="98">
        <v>43576</v>
      </c>
      <c r="K271" s="39">
        <f t="shared" si="65"/>
        <v>43581</v>
      </c>
      <c r="L271" s="39">
        <f t="shared" si="66"/>
        <v>43588</v>
      </c>
      <c r="M271" s="39">
        <f t="shared" si="67"/>
        <v>43609</v>
      </c>
      <c r="N271" s="39">
        <f t="shared" si="68"/>
        <v>43616</v>
      </c>
      <c r="O271" s="39" t="s">
        <v>91</v>
      </c>
      <c r="P271" s="39" t="s">
        <v>91</v>
      </c>
      <c r="Q271" s="39" t="s">
        <v>91</v>
      </c>
      <c r="R271" s="39">
        <f t="shared" si="69"/>
        <v>43623</v>
      </c>
      <c r="S271" s="39">
        <f t="shared" si="70"/>
        <v>43630</v>
      </c>
      <c r="U271" s="122"/>
    </row>
    <row r="272" spans="1:21" s="123" customFormat="1" ht="30" x14ac:dyDescent="0.2">
      <c r="A272" s="122"/>
      <c r="B272" s="60"/>
      <c r="C272" s="156" t="s">
        <v>730</v>
      </c>
      <c r="D272" s="334" t="s">
        <v>2666</v>
      </c>
      <c r="E272" s="344" t="s">
        <v>6</v>
      </c>
      <c r="F272" s="345" t="s">
        <v>85</v>
      </c>
      <c r="G272" s="345" t="s">
        <v>54</v>
      </c>
      <c r="H272" s="177">
        <v>65000</v>
      </c>
      <c r="I272" s="336" t="s">
        <v>321</v>
      </c>
      <c r="J272" s="98">
        <v>43577</v>
      </c>
      <c r="K272" s="39">
        <f t="shared" si="65"/>
        <v>43582</v>
      </c>
      <c r="L272" s="39">
        <f t="shared" si="66"/>
        <v>43589</v>
      </c>
      <c r="M272" s="39">
        <f t="shared" si="67"/>
        <v>43610</v>
      </c>
      <c r="N272" s="39">
        <f t="shared" si="68"/>
        <v>43617</v>
      </c>
      <c r="O272" s="39" t="s">
        <v>91</v>
      </c>
      <c r="P272" s="39" t="s">
        <v>91</v>
      </c>
      <c r="Q272" s="39" t="s">
        <v>91</v>
      </c>
      <c r="R272" s="39">
        <f t="shared" si="69"/>
        <v>43624</v>
      </c>
      <c r="S272" s="39">
        <f t="shared" si="70"/>
        <v>43631</v>
      </c>
      <c r="U272" s="122"/>
    </row>
    <row r="273" spans="1:21" s="123" customFormat="1" ht="30" x14ac:dyDescent="0.2">
      <c r="A273" s="122"/>
      <c r="B273" s="60"/>
      <c r="C273" s="156" t="s">
        <v>731</v>
      </c>
      <c r="D273" s="334" t="s">
        <v>2667</v>
      </c>
      <c r="E273" s="344" t="s">
        <v>6</v>
      </c>
      <c r="F273" s="345" t="s">
        <v>85</v>
      </c>
      <c r="G273" s="345" t="s">
        <v>54</v>
      </c>
      <c r="H273" s="177">
        <v>200000</v>
      </c>
      <c r="I273" s="336" t="s">
        <v>321</v>
      </c>
      <c r="J273" s="98">
        <v>43578</v>
      </c>
      <c r="K273" s="39">
        <f t="shared" si="65"/>
        <v>43583</v>
      </c>
      <c r="L273" s="39">
        <f t="shared" si="66"/>
        <v>43590</v>
      </c>
      <c r="M273" s="39">
        <f t="shared" si="67"/>
        <v>43611</v>
      </c>
      <c r="N273" s="39">
        <f t="shared" si="68"/>
        <v>43618</v>
      </c>
      <c r="O273" s="39" t="s">
        <v>91</v>
      </c>
      <c r="P273" s="39" t="s">
        <v>91</v>
      </c>
      <c r="Q273" s="39" t="s">
        <v>91</v>
      </c>
      <c r="R273" s="39">
        <f t="shared" si="69"/>
        <v>43625</v>
      </c>
      <c r="S273" s="39">
        <f t="shared" si="70"/>
        <v>43632</v>
      </c>
      <c r="U273" s="122"/>
    </row>
    <row r="274" spans="1:21" s="123" customFormat="1" ht="30" x14ac:dyDescent="0.2">
      <c r="A274" s="122"/>
      <c r="B274" s="60"/>
      <c r="C274" s="156" t="s">
        <v>732</v>
      </c>
      <c r="D274" s="334" t="s">
        <v>2668</v>
      </c>
      <c r="E274" s="344" t="s">
        <v>6</v>
      </c>
      <c r="F274" s="345" t="s">
        <v>85</v>
      </c>
      <c r="G274" s="345" t="s">
        <v>54</v>
      </c>
      <c r="H274" s="177">
        <v>70000</v>
      </c>
      <c r="I274" s="336" t="s">
        <v>321</v>
      </c>
      <c r="J274" s="98">
        <v>43579</v>
      </c>
      <c r="K274" s="39">
        <f t="shared" si="65"/>
        <v>43584</v>
      </c>
      <c r="L274" s="39">
        <f t="shared" si="66"/>
        <v>43591</v>
      </c>
      <c r="M274" s="39">
        <f t="shared" si="67"/>
        <v>43612</v>
      </c>
      <c r="N274" s="39">
        <f t="shared" si="68"/>
        <v>43619</v>
      </c>
      <c r="O274" s="39" t="s">
        <v>91</v>
      </c>
      <c r="P274" s="39" t="s">
        <v>91</v>
      </c>
      <c r="Q274" s="39" t="s">
        <v>91</v>
      </c>
      <c r="R274" s="39">
        <f t="shared" si="69"/>
        <v>43626</v>
      </c>
      <c r="S274" s="39">
        <f t="shared" si="70"/>
        <v>43633</v>
      </c>
      <c r="U274" s="122"/>
    </row>
    <row r="275" spans="1:21" s="123" customFormat="1" ht="30" x14ac:dyDescent="0.2">
      <c r="A275" s="122"/>
      <c r="B275" s="60"/>
      <c r="C275" s="156" t="s">
        <v>733</v>
      </c>
      <c r="D275" s="334" t="s">
        <v>2669</v>
      </c>
      <c r="E275" s="344" t="s">
        <v>6</v>
      </c>
      <c r="F275" s="345" t="s">
        <v>85</v>
      </c>
      <c r="G275" s="345" t="s">
        <v>54</v>
      </c>
      <c r="H275" s="177">
        <v>40000</v>
      </c>
      <c r="I275" s="336" t="s">
        <v>321</v>
      </c>
      <c r="J275" s="98">
        <v>43580</v>
      </c>
      <c r="K275" s="39">
        <f t="shared" si="65"/>
        <v>43585</v>
      </c>
      <c r="L275" s="39">
        <f t="shared" si="66"/>
        <v>43592</v>
      </c>
      <c r="M275" s="39">
        <f t="shared" si="67"/>
        <v>43613</v>
      </c>
      <c r="N275" s="39">
        <f t="shared" si="68"/>
        <v>43620</v>
      </c>
      <c r="O275" s="39" t="s">
        <v>91</v>
      </c>
      <c r="P275" s="39" t="s">
        <v>91</v>
      </c>
      <c r="Q275" s="39" t="s">
        <v>91</v>
      </c>
      <c r="R275" s="39">
        <f t="shared" si="69"/>
        <v>43627</v>
      </c>
      <c r="S275" s="39">
        <f t="shared" si="70"/>
        <v>43634</v>
      </c>
      <c r="U275" s="122"/>
    </row>
    <row r="276" spans="1:21" s="123" customFormat="1" ht="30" x14ac:dyDescent="0.2">
      <c r="A276" s="122"/>
      <c r="B276" s="60"/>
      <c r="C276" s="156" t="s">
        <v>734</v>
      </c>
      <c r="D276" s="334" t="s">
        <v>2670</v>
      </c>
      <c r="E276" s="344" t="s">
        <v>6</v>
      </c>
      <c r="F276" s="345" t="s">
        <v>85</v>
      </c>
      <c r="G276" s="345" t="s">
        <v>54</v>
      </c>
      <c r="H276" s="177">
        <v>70000</v>
      </c>
      <c r="I276" s="336" t="s">
        <v>321</v>
      </c>
      <c r="J276" s="98">
        <v>43581</v>
      </c>
      <c r="K276" s="39">
        <f t="shared" si="65"/>
        <v>43586</v>
      </c>
      <c r="L276" s="39">
        <f t="shared" si="66"/>
        <v>43593</v>
      </c>
      <c r="M276" s="39">
        <f t="shared" si="67"/>
        <v>43614</v>
      </c>
      <c r="N276" s="39">
        <f t="shared" si="68"/>
        <v>43621</v>
      </c>
      <c r="O276" s="39" t="s">
        <v>91</v>
      </c>
      <c r="P276" s="39" t="s">
        <v>91</v>
      </c>
      <c r="Q276" s="39" t="s">
        <v>91</v>
      </c>
      <c r="R276" s="39">
        <f t="shared" si="69"/>
        <v>43628</v>
      </c>
      <c r="S276" s="39">
        <f t="shared" si="70"/>
        <v>43635</v>
      </c>
      <c r="U276" s="122"/>
    </row>
    <row r="277" spans="1:21" s="123" customFormat="1" ht="30" x14ac:dyDescent="0.2">
      <c r="A277" s="122"/>
      <c r="B277" s="60"/>
      <c r="C277" s="155" t="s">
        <v>735</v>
      </c>
      <c r="D277" s="334" t="s">
        <v>2671</v>
      </c>
      <c r="E277" s="344" t="s">
        <v>6</v>
      </c>
      <c r="F277" s="345" t="s">
        <v>85</v>
      </c>
      <c r="G277" s="345" t="s">
        <v>54</v>
      </c>
      <c r="H277" s="177">
        <v>50000</v>
      </c>
      <c r="I277" s="336" t="s">
        <v>321</v>
      </c>
      <c r="J277" s="98">
        <v>43582</v>
      </c>
      <c r="K277" s="39">
        <f t="shared" si="65"/>
        <v>43587</v>
      </c>
      <c r="L277" s="39">
        <f t="shared" si="66"/>
        <v>43594</v>
      </c>
      <c r="M277" s="39">
        <f t="shared" si="67"/>
        <v>43615</v>
      </c>
      <c r="N277" s="39">
        <f t="shared" si="68"/>
        <v>43622</v>
      </c>
      <c r="O277" s="39" t="s">
        <v>91</v>
      </c>
      <c r="P277" s="39" t="s">
        <v>91</v>
      </c>
      <c r="Q277" s="39" t="s">
        <v>91</v>
      </c>
      <c r="R277" s="39">
        <f t="shared" si="69"/>
        <v>43629</v>
      </c>
      <c r="S277" s="39">
        <f t="shared" si="70"/>
        <v>43636</v>
      </c>
      <c r="U277" s="122"/>
    </row>
    <row r="278" spans="1:21" s="123" customFormat="1" ht="45" x14ac:dyDescent="0.2">
      <c r="A278" s="122"/>
      <c r="B278" s="60"/>
      <c r="C278" s="86" t="s">
        <v>736</v>
      </c>
      <c r="D278" s="334" t="s">
        <v>2672</v>
      </c>
      <c r="E278" s="343" t="s">
        <v>6</v>
      </c>
      <c r="F278" s="335" t="s">
        <v>85</v>
      </c>
      <c r="G278" s="335" t="s">
        <v>54</v>
      </c>
      <c r="H278" s="177">
        <v>35000</v>
      </c>
      <c r="I278" s="336" t="s">
        <v>321</v>
      </c>
      <c r="J278" s="98">
        <v>43583</v>
      </c>
      <c r="K278" s="39">
        <f t="shared" si="65"/>
        <v>43588</v>
      </c>
      <c r="L278" s="39">
        <f t="shared" si="66"/>
        <v>43595</v>
      </c>
      <c r="M278" s="39">
        <f t="shared" si="67"/>
        <v>43616</v>
      </c>
      <c r="N278" s="39">
        <f t="shared" si="68"/>
        <v>43623</v>
      </c>
      <c r="O278" s="39" t="s">
        <v>91</v>
      </c>
      <c r="P278" s="39" t="s">
        <v>91</v>
      </c>
      <c r="Q278" s="39" t="s">
        <v>91</v>
      </c>
      <c r="R278" s="39">
        <f t="shared" si="69"/>
        <v>43630</v>
      </c>
      <c r="S278" s="39">
        <f t="shared" si="70"/>
        <v>43637</v>
      </c>
      <c r="U278" s="122"/>
    </row>
    <row r="279" spans="1:21" s="123" customFormat="1" ht="30" x14ac:dyDescent="0.2">
      <c r="A279" s="122"/>
      <c r="B279" s="60"/>
      <c r="C279" s="155" t="s">
        <v>737</v>
      </c>
      <c r="D279" s="334" t="s">
        <v>2673</v>
      </c>
      <c r="E279" s="344" t="s">
        <v>6</v>
      </c>
      <c r="F279" s="345" t="s">
        <v>85</v>
      </c>
      <c r="G279" s="345" t="s">
        <v>54</v>
      </c>
      <c r="H279" s="177">
        <v>30000</v>
      </c>
      <c r="I279" s="336" t="s">
        <v>321</v>
      </c>
      <c r="J279" s="98">
        <v>43584</v>
      </c>
      <c r="K279" s="39">
        <f t="shared" si="65"/>
        <v>43589</v>
      </c>
      <c r="L279" s="39">
        <f t="shared" si="66"/>
        <v>43596</v>
      </c>
      <c r="M279" s="39">
        <f t="shared" si="67"/>
        <v>43617</v>
      </c>
      <c r="N279" s="39">
        <f t="shared" si="68"/>
        <v>43624</v>
      </c>
      <c r="O279" s="39" t="s">
        <v>91</v>
      </c>
      <c r="P279" s="39" t="s">
        <v>91</v>
      </c>
      <c r="Q279" s="39" t="s">
        <v>91</v>
      </c>
      <c r="R279" s="39">
        <f t="shared" si="69"/>
        <v>43631</v>
      </c>
      <c r="S279" s="39">
        <f t="shared" si="70"/>
        <v>43638</v>
      </c>
      <c r="U279" s="122"/>
    </row>
    <row r="280" spans="1:21" s="123" customFormat="1" ht="30" x14ac:dyDescent="0.2">
      <c r="A280" s="122"/>
      <c r="B280" s="60"/>
      <c r="C280" s="155" t="s">
        <v>738</v>
      </c>
      <c r="D280" s="334" t="s">
        <v>2674</v>
      </c>
      <c r="E280" s="344" t="s">
        <v>6</v>
      </c>
      <c r="F280" s="345" t="s">
        <v>85</v>
      </c>
      <c r="G280" s="345" t="s">
        <v>54</v>
      </c>
      <c r="H280" s="177">
        <v>40000</v>
      </c>
      <c r="I280" s="336" t="s">
        <v>321</v>
      </c>
      <c r="J280" s="98">
        <v>43585</v>
      </c>
      <c r="K280" s="39">
        <f t="shared" si="65"/>
        <v>43590</v>
      </c>
      <c r="L280" s="39">
        <f t="shared" si="66"/>
        <v>43597</v>
      </c>
      <c r="M280" s="39">
        <f t="shared" si="67"/>
        <v>43618</v>
      </c>
      <c r="N280" s="39">
        <f t="shared" si="68"/>
        <v>43625</v>
      </c>
      <c r="O280" s="39" t="s">
        <v>91</v>
      </c>
      <c r="P280" s="39" t="s">
        <v>91</v>
      </c>
      <c r="Q280" s="39" t="s">
        <v>91</v>
      </c>
      <c r="R280" s="39">
        <f t="shared" si="69"/>
        <v>43632</v>
      </c>
      <c r="S280" s="39">
        <f t="shared" si="70"/>
        <v>43639</v>
      </c>
      <c r="U280" s="122"/>
    </row>
    <row r="281" spans="1:21" s="123" customFormat="1" ht="45" x14ac:dyDescent="0.2">
      <c r="A281" s="122"/>
      <c r="B281" s="60"/>
      <c r="C281" s="155" t="s">
        <v>739</v>
      </c>
      <c r="D281" s="334" t="s">
        <v>2675</v>
      </c>
      <c r="E281" s="344" t="s">
        <v>6</v>
      </c>
      <c r="F281" s="345" t="s">
        <v>85</v>
      </c>
      <c r="G281" s="345" t="s">
        <v>54</v>
      </c>
      <c r="H281" s="177">
        <v>60000</v>
      </c>
      <c r="I281" s="336" t="s">
        <v>321</v>
      </c>
      <c r="J281" s="98">
        <v>43586</v>
      </c>
      <c r="K281" s="39">
        <f t="shared" si="65"/>
        <v>43591</v>
      </c>
      <c r="L281" s="39">
        <f t="shared" si="66"/>
        <v>43598</v>
      </c>
      <c r="M281" s="39">
        <f t="shared" si="67"/>
        <v>43619</v>
      </c>
      <c r="N281" s="39">
        <f t="shared" si="68"/>
        <v>43626</v>
      </c>
      <c r="O281" s="39" t="s">
        <v>91</v>
      </c>
      <c r="P281" s="39" t="s">
        <v>91</v>
      </c>
      <c r="Q281" s="39" t="s">
        <v>91</v>
      </c>
      <c r="R281" s="39">
        <f t="shared" si="69"/>
        <v>43633</v>
      </c>
      <c r="S281" s="39">
        <f t="shared" si="70"/>
        <v>43640</v>
      </c>
      <c r="U281" s="122"/>
    </row>
    <row r="282" spans="1:21" s="123" customFormat="1" ht="45" x14ac:dyDescent="0.2">
      <c r="A282" s="122"/>
      <c r="B282" s="60"/>
      <c r="C282" s="157" t="s">
        <v>740</v>
      </c>
      <c r="D282" s="334" t="s">
        <v>2676</v>
      </c>
      <c r="E282" s="344" t="s">
        <v>6</v>
      </c>
      <c r="F282" s="345" t="s">
        <v>85</v>
      </c>
      <c r="G282" s="345" t="s">
        <v>54</v>
      </c>
      <c r="H282" s="177">
        <v>100000</v>
      </c>
      <c r="I282" s="336" t="s">
        <v>321</v>
      </c>
      <c r="J282" s="98">
        <v>43582</v>
      </c>
      <c r="K282" s="39">
        <f t="shared" si="65"/>
        <v>43587</v>
      </c>
      <c r="L282" s="39">
        <f t="shared" si="66"/>
        <v>43594</v>
      </c>
      <c r="M282" s="39">
        <f t="shared" si="67"/>
        <v>43615</v>
      </c>
      <c r="N282" s="39">
        <f t="shared" si="68"/>
        <v>43622</v>
      </c>
      <c r="O282" s="39" t="s">
        <v>91</v>
      </c>
      <c r="P282" s="39" t="s">
        <v>91</v>
      </c>
      <c r="Q282" s="39" t="s">
        <v>91</v>
      </c>
      <c r="R282" s="39">
        <f t="shared" si="69"/>
        <v>43629</v>
      </c>
      <c r="S282" s="39">
        <f t="shared" si="70"/>
        <v>43636</v>
      </c>
      <c r="U282" s="122"/>
    </row>
    <row r="283" spans="1:21" s="123" customFormat="1" ht="60" x14ac:dyDescent="0.2">
      <c r="A283" s="122"/>
      <c r="B283" s="60"/>
      <c r="C283" s="157" t="s">
        <v>741</v>
      </c>
      <c r="D283" s="334" t="s">
        <v>2677</v>
      </c>
      <c r="E283" s="343" t="s">
        <v>6</v>
      </c>
      <c r="F283" s="335" t="s">
        <v>85</v>
      </c>
      <c r="G283" s="335" t="s">
        <v>54</v>
      </c>
      <c r="H283" s="177">
        <v>50000</v>
      </c>
      <c r="I283" s="336" t="s">
        <v>321</v>
      </c>
      <c r="J283" s="98">
        <v>43583</v>
      </c>
      <c r="K283" s="39">
        <f t="shared" si="65"/>
        <v>43588</v>
      </c>
      <c r="L283" s="39">
        <f t="shared" si="66"/>
        <v>43595</v>
      </c>
      <c r="M283" s="39">
        <f t="shared" si="67"/>
        <v>43616</v>
      </c>
      <c r="N283" s="39">
        <f t="shared" si="68"/>
        <v>43623</v>
      </c>
      <c r="O283" s="39" t="s">
        <v>91</v>
      </c>
      <c r="P283" s="39" t="s">
        <v>91</v>
      </c>
      <c r="Q283" s="39" t="s">
        <v>91</v>
      </c>
      <c r="R283" s="39">
        <f t="shared" si="69"/>
        <v>43630</v>
      </c>
      <c r="S283" s="39">
        <f t="shared" si="70"/>
        <v>43637</v>
      </c>
      <c r="U283" s="122"/>
    </row>
    <row r="284" spans="1:21" s="123" customFormat="1" ht="30" x14ac:dyDescent="0.2">
      <c r="A284" s="122"/>
      <c r="B284" s="60"/>
      <c r="C284" s="157" t="s">
        <v>742</v>
      </c>
      <c r="D284" s="334" t="s">
        <v>2678</v>
      </c>
      <c r="E284" s="344" t="s">
        <v>6</v>
      </c>
      <c r="F284" s="345" t="s">
        <v>85</v>
      </c>
      <c r="G284" s="345" t="s">
        <v>54</v>
      </c>
      <c r="H284" s="177">
        <v>5000</v>
      </c>
      <c r="I284" s="336" t="s">
        <v>321</v>
      </c>
      <c r="J284" s="98">
        <v>43584</v>
      </c>
      <c r="K284" s="39">
        <f t="shared" si="65"/>
        <v>43589</v>
      </c>
      <c r="L284" s="39">
        <f t="shared" si="66"/>
        <v>43596</v>
      </c>
      <c r="M284" s="39">
        <f t="shared" si="67"/>
        <v>43617</v>
      </c>
      <c r="N284" s="39">
        <f t="shared" si="68"/>
        <v>43624</v>
      </c>
      <c r="O284" s="39" t="s">
        <v>91</v>
      </c>
      <c r="P284" s="39" t="s">
        <v>91</v>
      </c>
      <c r="Q284" s="39" t="s">
        <v>91</v>
      </c>
      <c r="R284" s="39">
        <f t="shared" si="69"/>
        <v>43631</v>
      </c>
      <c r="S284" s="39">
        <f t="shared" si="70"/>
        <v>43638</v>
      </c>
      <c r="U284" s="122"/>
    </row>
    <row r="285" spans="1:21" s="123" customFormat="1" ht="45" x14ac:dyDescent="0.2">
      <c r="A285" s="122"/>
      <c r="B285" s="60"/>
      <c r="C285" s="270" t="s">
        <v>743</v>
      </c>
      <c r="D285" s="340" t="s">
        <v>2679</v>
      </c>
      <c r="E285" s="346" t="s">
        <v>6</v>
      </c>
      <c r="F285" s="347" t="s">
        <v>85</v>
      </c>
      <c r="G285" s="347" t="s">
        <v>54</v>
      </c>
      <c r="H285" s="397">
        <v>100000</v>
      </c>
      <c r="I285" s="348" t="s">
        <v>321</v>
      </c>
      <c r="J285" s="271">
        <v>43585</v>
      </c>
      <c r="K285" s="72">
        <f t="shared" si="65"/>
        <v>43590</v>
      </c>
      <c r="L285" s="72">
        <f t="shared" si="66"/>
        <v>43597</v>
      </c>
      <c r="M285" s="72">
        <f t="shared" si="67"/>
        <v>43618</v>
      </c>
      <c r="N285" s="72">
        <f t="shared" si="68"/>
        <v>43625</v>
      </c>
      <c r="O285" s="72" t="s">
        <v>91</v>
      </c>
      <c r="P285" s="72" t="s">
        <v>91</v>
      </c>
      <c r="Q285" s="72" t="s">
        <v>91</v>
      </c>
      <c r="R285" s="72">
        <f t="shared" si="69"/>
        <v>43632</v>
      </c>
      <c r="S285" s="72">
        <f t="shared" si="70"/>
        <v>43639</v>
      </c>
      <c r="U285" s="122"/>
    </row>
    <row r="286" spans="1:21" ht="42.75" x14ac:dyDescent="0.25">
      <c r="A286" s="45"/>
      <c r="C286" s="44" t="s">
        <v>876</v>
      </c>
      <c r="D286" s="7" t="s">
        <v>3396</v>
      </c>
      <c r="E286" s="30" t="s">
        <v>6</v>
      </c>
      <c r="F286" s="30" t="s">
        <v>85</v>
      </c>
      <c r="G286" s="30" t="s">
        <v>54</v>
      </c>
      <c r="H286" s="174">
        <v>8502.1</v>
      </c>
      <c r="I286" s="40" t="s">
        <v>321</v>
      </c>
      <c r="J286" s="39">
        <v>43556</v>
      </c>
      <c r="K286" s="39">
        <f t="shared" si="65"/>
        <v>43561</v>
      </c>
      <c r="L286" s="39">
        <f>K286+7</f>
        <v>43568</v>
      </c>
      <c r="M286" s="39">
        <f>L286+21</f>
        <v>43589</v>
      </c>
      <c r="N286" s="39">
        <f t="shared" si="68"/>
        <v>43596</v>
      </c>
      <c r="O286" s="39" t="s">
        <v>91</v>
      </c>
      <c r="P286" s="39" t="s">
        <v>91</v>
      </c>
      <c r="Q286" s="39" t="s">
        <v>91</v>
      </c>
      <c r="R286" s="39">
        <f t="shared" si="69"/>
        <v>43603</v>
      </c>
      <c r="S286" s="39">
        <f t="shared" si="70"/>
        <v>43610</v>
      </c>
      <c r="U286" s="45"/>
    </row>
    <row r="287" spans="1:21" ht="28.5" x14ac:dyDescent="0.25">
      <c r="A287" s="45"/>
      <c r="C287" s="44" t="s">
        <v>877</v>
      </c>
      <c r="D287" s="7" t="s">
        <v>3397</v>
      </c>
      <c r="E287" s="30" t="s">
        <v>6</v>
      </c>
      <c r="F287" s="30" t="s">
        <v>85</v>
      </c>
      <c r="G287" s="30" t="s">
        <v>54</v>
      </c>
      <c r="H287" s="174">
        <v>10750</v>
      </c>
      <c r="I287" s="40" t="s">
        <v>524</v>
      </c>
      <c r="J287" s="39">
        <v>43556</v>
      </c>
      <c r="K287" s="39">
        <f t="shared" si="65"/>
        <v>43561</v>
      </c>
      <c r="L287" s="39">
        <f t="shared" ref="L287:L350" si="71">K287+7</f>
        <v>43568</v>
      </c>
      <c r="M287" s="39">
        <f t="shared" ref="M287:M350" si="72">L287+21</f>
        <v>43589</v>
      </c>
      <c r="N287" s="39">
        <f t="shared" si="68"/>
        <v>43596</v>
      </c>
      <c r="O287" s="39" t="s">
        <v>91</v>
      </c>
      <c r="P287" s="39" t="s">
        <v>91</v>
      </c>
      <c r="Q287" s="39" t="s">
        <v>91</v>
      </c>
      <c r="R287" s="39">
        <f t="shared" si="69"/>
        <v>43603</v>
      </c>
      <c r="S287" s="39">
        <f t="shared" si="70"/>
        <v>43610</v>
      </c>
      <c r="U287" s="45"/>
    </row>
    <row r="288" spans="1:21" ht="28.5" x14ac:dyDescent="0.25">
      <c r="A288" s="45"/>
      <c r="C288" s="44" t="s">
        <v>878</v>
      </c>
      <c r="D288" s="7" t="s">
        <v>3398</v>
      </c>
      <c r="E288" s="30" t="s">
        <v>6</v>
      </c>
      <c r="F288" s="30" t="s">
        <v>85</v>
      </c>
      <c r="G288" s="30" t="s">
        <v>54</v>
      </c>
      <c r="H288" s="174">
        <v>8280</v>
      </c>
      <c r="I288" s="40" t="s">
        <v>524</v>
      </c>
      <c r="J288" s="39">
        <v>43556</v>
      </c>
      <c r="K288" s="39">
        <f t="shared" si="65"/>
        <v>43561</v>
      </c>
      <c r="L288" s="39">
        <f t="shared" si="71"/>
        <v>43568</v>
      </c>
      <c r="M288" s="39">
        <f t="shared" si="72"/>
        <v>43589</v>
      </c>
      <c r="N288" s="39">
        <f t="shared" si="68"/>
        <v>43596</v>
      </c>
      <c r="O288" s="39" t="s">
        <v>91</v>
      </c>
      <c r="P288" s="39" t="s">
        <v>91</v>
      </c>
      <c r="Q288" s="39" t="s">
        <v>91</v>
      </c>
      <c r="R288" s="39">
        <f t="shared" si="69"/>
        <v>43603</v>
      </c>
      <c r="S288" s="39">
        <f t="shared" si="70"/>
        <v>43610</v>
      </c>
      <c r="U288" s="45"/>
    </row>
    <row r="289" spans="1:21" ht="28.5" x14ac:dyDescent="0.25">
      <c r="A289" s="45"/>
      <c r="C289" s="44" t="s">
        <v>879</v>
      </c>
      <c r="D289" s="7" t="s">
        <v>3399</v>
      </c>
      <c r="E289" s="30" t="s">
        <v>6</v>
      </c>
      <c r="F289" s="30" t="s">
        <v>85</v>
      </c>
      <c r="G289" s="30" t="s">
        <v>54</v>
      </c>
      <c r="H289" s="174">
        <v>10350</v>
      </c>
      <c r="I289" s="40" t="s">
        <v>321</v>
      </c>
      <c r="J289" s="39">
        <v>43466</v>
      </c>
      <c r="K289" s="39">
        <f t="shared" si="65"/>
        <v>43471</v>
      </c>
      <c r="L289" s="39">
        <f t="shared" si="71"/>
        <v>43478</v>
      </c>
      <c r="M289" s="39">
        <f t="shared" si="72"/>
        <v>43499</v>
      </c>
      <c r="N289" s="39">
        <f t="shared" si="68"/>
        <v>43506</v>
      </c>
      <c r="O289" s="39" t="s">
        <v>91</v>
      </c>
      <c r="P289" s="39" t="s">
        <v>91</v>
      </c>
      <c r="Q289" s="39" t="s">
        <v>91</v>
      </c>
      <c r="R289" s="39">
        <f t="shared" si="69"/>
        <v>43513</v>
      </c>
      <c r="S289" s="39">
        <f t="shared" si="70"/>
        <v>43520</v>
      </c>
      <c r="U289" s="45"/>
    </row>
    <row r="290" spans="1:21" ht="28.5" x14ac:dyDescent="0.25">
      <c r="A290" s="45"/>
      <c r="C290" s="44" t="s">
        <v>880</v>
      </c>
      <c r="D290" s="7" t="s">
        <v>3400</v>
      </c>
      <c r="E290" s="30" t="s">
        <v>6</v>
      </c>
      <c r="F290" s="30" t="s">
        <v>85</v>
      </c>
      <c r="G290" s="30" t="s">
        <v>54</v>
      </c>
      <c r="H290" s="174">
        <v>9550</v>
      </c>
      <c r="I290" s="40" t="s">
        <v>321</v>
      </c>
      <c r="J290" s="39">
        <v>43466</v>
      </c>
      <c r="K290" s="39">
        <f t="shared" si="65"/>
        <v>43471</v>
      </c>
      <c r="L290" s="39">
        <f t="shared" si="71"/>
        <v>43478</v>
      </c>
      <c r="M290" s="39">
        <f t="shared" si="72"/>
        <v>43499</v>
      </c>
      <c r="N290" s="39">
        <f t="shared" si="68"/>
        <v>43506</v>
      </c>
      <c r="O290" s="39" t="s">
        <v>91</v>
      </c>
      <c r="P290" s="39" t="s">
        <v>91</v>
      </c>
      <c r="Q290" s="39" t="s">
        <v>91</v>
      </c>
      <c r="R290" s="39">
        <f t="shared" si="69"/>
        <v>43513</v>
      </c>
      <c r="S290" s="39">
        <f t="shared" si="70"/>
        <v>43520</v>
      </c>
      <c r="U290" s="45"/>
    </row>
    <row r="291" spans="1:21" ht="28.5" x14ac:dyDescent="0.25">
      <c r="A291" s="45"/>
      <c r="C291" s="44" t="s">
        <v>881</v>
      </c>
      <c r="D291" s="7" t="s">
        <v>3401</v>
      </c>
      <c r="E291" s="30" t="s">
        <v>6</v>
      </c>
      <c r="F291" s="30" t="s">
        <v>85</v>
      </c>
      <c r="G291" s="30" t="s">
        <v>54</v>
      </c>
      <c r="H291" s="174">
        <v>2224</v>
      </c>
      <c r="I291" s="40" t="s">
        <v>321</v>
      </c>
      <c r="J291" s="39">
        <v>43647</v>
      </c>
      <c r="K291" s="39">
        <f t="shared" si="65"/>
        <v>43652</v>
      </c>
      <c r="L291" s="39">
        <f t="shared" si="71"/>
        <v>43659</v>
      </c>
      <c r="M291" s="39">
        <f t="shared" si="72"/>
        <v>43680</v>
      </c>
      <c r="N291" s="39">
        <f t="shared" si="68"/>
        <v>43687</v>
      </c>
      <c r="O291" s="39" t="s">
        <v>91</v>
      </c>
      <c r="P291" s="39" t="s">
        <v>91</v>
      </c>
      <c r="Q291" s="39" t="s">
        <v>91</v>
      </c>
      <c r="R291" s="39">
        <f t="shared" si="69"/>
        <v>43694</v>
      </c>
      <c r="S291" s="39">
        <f t="shared" si="70"/>
        <v>43701</v>
      </c>
      <c r="U291" s="45"/>
    </row>
    <row r="292" spans="1:21" x14ac:dyDescent="0.25">
      <c r="A292" s="45"/>
      <c r="C292" s="316" t="s">
        <v>882</v>
      </c>
      <c r="D292" s="7" t="s">
        <v>3402</v>
      </c>
      <c r="E292" s="30" t="s">
        <v>6</v>
      </c>
      <c r="F292" s="30" t="s">
        <v>85</v>
      </c>
      <c r="G292" s="30" t="s">
        <v>54</v>
      </c>
      <c r="H292" s="174">
        <v>4500</v>
      </c>
      <c r="I292" s="40" t="s">
        <v>321</v>
      </c>
      <c r="J292" s="39">
        <v>43466</v>
      </c>
      <c r="K292" s="39">
        <f t="shared" si="65"/>
        <v>43471</v>
      </c>
      <c r="L292" s="39">
        <f t="shared" si="71"/>
        <v>43478</v>
      </c>
      <c r="M292" s="39">
        <f t="shared" si="72"/>
        <v>43499</v>
      </c>
      <c r="N292" s="39">
        <f t="shared" si="68"/>
        <v>43506</v>
      </c>
      <c r="O292" s="39" t="s">
        <v>91</v>
      </c>
      <c r="P292" s="39" t="s">
        <v>91</v>
      </c>
      <c r="Q292" s="39" t="s">
        <v>91</v>
      </c>
      <c r="R292" s="39">
        <f t="shared" si="69"/>
        <v>43513</v>
      </c>
      <c r="S292" s="39">
        <f t="shared" si="70"/>
        <v>43520</v>
      </c>
      <c r="U292" s="45"/>
    </row>
    <row r="293" spans="1:21" ht="28.5" x14ac:dyDescent="0.25">
      <c r="A293" s="45"/>
      <c r="C293" s="44" t="s">
        <v>883</v>
      </c>
      <c r="D293" s="7" t="s">
        <v>3403</v>
      </c>
      <c r="E293" s="30" t="s">
        <v>6</v>
      </c>
      <c r="F293" s="30" t="s">
        <v>85</v>
      </c>
      <c r="G293" s="30" t="s">
        <v>54</v>
      </c>
      <c r="H293" s="174">
        <v>7500</v>
      </c>
      <c r="I293" s="40" t="s">
        <v>321</v>
      </c>
      <c r="J293" s="39">
        <v>43466</v>
      </c>
      <c r="K293" s="39">
        <f t="shared" si="65"/>
        <v>43471</v>
      </c>
      <c r="L293" s="39">
        <f t="shared" si="71"/>
        <v>43478</v>
      </c>
      <c r="M293" s="39">
        <f t="shared" si="72"/>
        <v>43499</v>
      </c>
      <c r="N293" s="39">
        <f t="shared" si="68"/>
        <v>43506</v>
      </c>
      <c r="O293" s="39" t="s">
        <v>91</v>
      </c>
      <c r="P293" s="39" t="s">
        <v>91</v>
      </c>
      <c r="Q293" s="39" t="s">
        <v>91</v>
      </c>
      <c r="R293" s="39">
        <f t="shared" si="69"/>
        <v>43513</v>
      </c>
      <c r="S293" s="39">
        <f t="shared" si="70"/>
        <v>43520</v>
      </c>
      <c r="U293" s="45"/>
    </row>
    <row r="294" spans="1:21" ht="42.75" x14ac:dyDescent="0.25">
      <c r="A294" s="45"/>
      <c r="C294" s="44" t="s">
        <v>884</v>
      </c>
      <c r="D294" s="7" t="s">
        <v>3404</v>
      </c>
      <c r="E294" s="30" t="s">
        <v>6</v>
      </c>
      <c r="F294" s="30" t="s">
        <v>101</v>
      </c>
      <c r="G294" s="30" t="s">
        <v>53</v>
      </c>
      <c r="H294" s="174">
        <v>30000</v>
      </c>
      <c r="I294" s="40" t="s">
        <v>321</v>
      </c>
      <c r="J294" s="39">
        <v>43466</v>
      </c>
      <c r="K294" s="39">
        <f t="shared" si="65"/>
        <v>43471</v>
      </c>
      <c r="L294" s="39">
        <f t="shared" si="71"/>
        <v>43478</v>
      </c>
      <c r="M294" s="39">
        <f t="shared" si="72"/>
        <v>43499</v>
      </c>
      <c r="N294" s="39">
        <f t="shared" si="68"/>
        <v>43506</v>
      </c>
      <c r="O294" s="39" t="s">
        <v>91</v>
      </c>
      <c r="P294" s="39" t="s">
        <v>91</v>
      </c>
      <c r="Q294" s="39" t="s">
        <v>91</v>
      </c>
      <c r="R294" s="39">
        <f t="shared" si="69"/>
        <v>43513</v>
      </c>
      <c r="S294" s="39">
        <f t="shared" si="70"/>
        <v>43520</v>
      </c>
      <c r="U294" s="45"/>
    </row>
    <row r="295" spans="1:21" ht="28.5" x14ac:dyDescent="0.25">
      <c r="A295" s="45"/>
      <c r="C295" s="44" t="s">
        <v>885</v>
      </c>
      <c r="D295" s="7" t="s">
        <v>3405</v>
      </c>
      <c r="E295" s="30" t="s">
        <v>6</v>
      </c>
      <c r="F295" s="30" t="s">
        <v>85</v>
      </c>
      <c r="G295" s="30" t="s">
        <v>54</v>
      </c>
      <c r="H295" s="174">
        <v>14650</v>
      </c>
      <c r="I295" s="40" t="s">
        <v>321</v>
      </c>
      <c r="J295" s="39">
        <v>43556</v>
      </c>
      <c r="K295" s="39">
        <f t="shared" si="65"/>
        <v>43561</v>
      </c>
      <c r="L295" s="39">
        <f t="shared" si="71"/>
        <v>43568</v>
      </c>
      <c r="M295" s="39">
        <f t="shared" si="72"/>
        <v>43589</v>
      </c>
      <c r="N295" s="39">
        <f t="shared" si="68"/>
        <v>43596</v>
      </c>
      <c r="O295" s="39" t="s">
        <v>91</v>
      </c>
      <c r="P295" s="39" t="s">
        <v>91</v>
      </c>
      <c r="Q295" s="39" t="s">
        <v>91</v>
      </c>
      <c r="R295" s="39">
        <f t="shared" si="69"/>
        <v>43603</v>
      </c>
      <c r="S295" s="39">
        <f t="shared" si="70"/>
        <v>43610</v>
      </c>
      <c r="U295" s="45"/>
    </row>
    <row r="296" spans="1:21" ht="28.5" x14ac:dyDescent="0.25">
      <c r="A296" s="45"/>
      <c r="C296" s="44" t="s">
        <v>886</v>
      </c>
      <c r="D296" s="7" t="s">
        <v>3406</v>
      </c>
      <c r="E296" s="30" t="s">
        <v>6</v>
      </c>
      <c r="F296" s="30" t="s">
        <v>85</v>
      </c>
      <c r="G296" s="30" t="s">
        <v>54</v>
      </c>
      <c r="H296" s="174">
        <v>12105</v>
      </c>
      <c r="I296" s="40" t="s">
        <v>321</v>
      </c>
      <c r="J296" s="39">
        <v>43466</v>
      </c>
      <c r="K296" s="39">
        <f t="shared" si="65"/>
        <v>43471</v>
      </c>
      <c r="L296" s="39">
        <f t="shared" si="71"/>
        <v>43478</v>
      </c>
      <c r="M296" s="39">
        <f t="shared" si="72"/>
        <v>43499</v>
      </c>
      <c r="N296" s="39">
        <f t="shared" si="68"/>
        <v>43506</v>
      </c>
      <c r="O296" s="39" t="s">
        <v>91</v>
      </c>
      <c r="P296" s="39" t="s">
        <v>91</v>
      </c>
      <c r="Q296" s="39" t="s">
        <v>91</v>
      </c>
      <c r="R296" s="39">
        <f t="shared" si="69"/>
        <v>43513</v>
      </c>
      <c r="S296" s="39">
        <f t="shared" si="70"/>
        <v>43520</v>
      </c>
      <c r="U296" s="45"/>
    </row>
    <row r="297" spans="1:21" ht="28.5" x14ac:dyDescent="0.25">
      <c r="A297" s="45"/>
      <c r="C297" s="41" t="s">
        <v>887</v>
      </c>
      <c r="D297" s="7" t="s">
        <v>3407</v>
      </c>
      <c r="E297" s="30" t="s">
        <v>6</v>
      </c>
      <c r="F297" s="30" t="s">
        <v>85</v>
      </c>
      <c r="G297" s="30" t="s">
        <v>54</v>
      </c>
      <c r="H297" s="174">
        <v>8940</v>
      </c>
      <c r="I297" s="40" t="s">
        <v>321</v>
      </c>
      <c r="J297" s="39">
        <v>43466</v>
      </c>
      <c r="K297" s="39">
        <f t="shared" si="65"/>
        <v>43471</v>
      </c>
      <c r="L297" s="39">
        <f t="shared" si="71"/>
        <v>43478</v>
      </c>
      <c r="M297" s="39">
        <f t="shared" si="72"/>
        <v>43499</v>
      </c>
      <c r="N297" s="39">
        <f t="shared" si="68"/>
        <v>43506</v>
      </c>
      <c r="O297" s="39" t="s">
        <v>91</v>
      </c>
      <c r="P297" s="39" t="s">
        <v>91</v>
      </c>
      <c r="Q297" s="39" t="s">
        <v>91</v>
      </c>
      <c r="R297" s="39">
        <f t="shared" si="69"/>
        <v>43513</v>
      </c>
      <c r="S297" s="39">
        <f t="shared" si="70"/>
        <v>43520</v>
      </c>
      <c r="U297" s="45"/>
    </row>
    <row r="298" spans="1:21" ht="42.75" x14ac:dyDescent="0.25">
      <c r="A298" s="45"/>
      <c r="C298" s="41" t="s">
        <v>888</v>
      </c>
      <c r="D298" s="7" t="s">
        <v>3408</v>
      </c>
      <c r="E298" s="30" t="s">
        <v>6</v>
      </c>
      <c r="F298" s="30" t="s">
        <v>85</v>
      </c>
      <c r="G298" s="30" t="s">
        <v>54</v>
      </c>
      <c r="H298" s="174">
        <v>14900</v>
      </c>
      <c r="I298" s="40" t="s">
        <v>321</v>
      </c>
      <c r="J298" s="39">
        <v>43556</v>
      </c>
      <c r="K298" s="39">
        <f t="shared" si="65"/>
        <v>43561</v>
      </c>
      <c r="L298" s="39">
        <f t="shared" si="71"/>
        <v>43568</v>
      </c>
      <c r="M298" s="39">
        <f t="shared" si="72"/>
        <v>43589</v>
      </c>
      <c r="N298" s="39">
        <f t="shared" si="68"/>
        <v>43596</v>
      </c>
      <c r="O298" s="39" t="s">
        <v>91</v>
      </c>
      <c r="P298" s="39" t="s">
        <v>91</v>
      </c>
      <c r="Q298" s="39" t="s">
        <v>91</v>
      </c>
      <c r="R298" s="39">
        <f t="shared" si="69"/>
        <v>43603</v>
      </c>
      <c r="S298" s="39">
        <f t="shared" si="70"/>
        <v>43610</v>
      </c>
      <c r="U298" s="45"/>
    </row>
    <row r="299" spans="1:21" ht="28.5" x14ac:dyDescent="0.25">
      <c r="A299" s="45"/>
      <c r="C299" s="44" t="s">
        <v>889</v>
      </c>
      <c r="D299" s="7" t="s">
        <v>3409</v>
      </c>
      <c r="E299" s="30" t="s">
        <v>6</v>
      </c>
      <c r="F299" s="30" t="s">
        <v>85</v>
      </c>
      <c r="G299" s="30" t="s">
        <v>54</v>
      </c>
      <c r="H299" s="174">
        <v>1500</v>
      </c>
      <c r="I299" s="40" t="s">
        <v>524</v>
      </c>
      <c r="J299" s="39">
        <v>43466</v>
      </c>
      <c r="K299" s="39">
        <f t="shared" si="65"/>
        <v>43471</v>
      </c>
      <c r="L299" s="39">
        <f t="shared" si="71"/>
        <v>43478</v>
      </c>
      <c r="M299" s="39">
        <f t="shared" si="72"/>
        <v>43499</v>
      </c>
      <c r="N299" s="39">
        <f t="shared" si="68"/>
        <v>43506</v>
      </c>
      <c r="O299" s="39" t="s">
        <v>91</v>
      </c>
      <c r="P299" s="39" t="s">
        <v>91</v>
      </c>
      <c r="Q299" s="39" t="s">
        <v>91</v>
      </c>
      <c r="R299" s="39">
        <f t="shared" si="69"/>
        <v>43513</v>
      </c>
      <c r="S299" s="39">
        <f t="shared" si="70"/>
        <v>43520</v>
      </c>
      <c r="U299" s="45"/>
    </row>
    <row r="300" spans="1:21" ht="28.5" x14ac:dyDescent="0.25">
      <c r="A300" s="45"/>
      <c r="C300" s="44" t="s">
        <v>890</v>
      </c>
      <c r="D300" s="7" t="s">
        <v>3410</v>
      </c>
      <c r="E300" s="30" t="s">
        <v>6</v>
      </c>
      <c r="F300" s="30" t="s">
        <v>85</v>
      </c>
      <c r="G300" s="30" t="s">
        <v>54</v>
      </c>
      <c r="H300" s="174">
        <v>19300</v>
      </c>
      <c r="I300" s="40" t="s">
        <v>524</v>
      </c>
      <c r="J300" s="39">
        <v>43556</v>
      </c>
      <c r="K300" s="39">
        <f t="shared" si="65"/>
        <v>43561</v>
      </c>
      <c r="L300" s="39">
        <f t="shared" si="71"/>
        <v>43568</v>
      </c>
      <c r="M300" s="39">
        <f t="shared" si="72"/>
        <v>43589</v>
      </c>
      <c r="N300" s="39">
        <f t="shared" si="68"/>
        <v>43596</v>
      </c>
      <c r="O300" s="39" t="s">
        <v>91</v>
      </c>
      <c r="P300" s="39" t="s">
        <v>91</v>
      </c>
      <c r="Q300" s="39" t="s">
        <v>91</v>
      </c>
      <c r="R300" s="39">
        <f t="shared" si="69"/>
        <v>43603</v>
      </c>
      <c r="S300" s="39">
        <f t="shared" si="70"/>
        <v>43610</v>
      </c>
      <c r="U300" s="45"/>
    </row>
    <row r="301" spans="1:21" ht="28.5" x14ac:dyDescent="0.25">
      <c r="A301" s="45"/>
      <c r="C301" s="44" t="s">
        <v>891</v>
      </c>
      <c r="D301" s="7" t="s">
        <v>3411</v>
      </c>
      <c r="E301" s="30" t="s">
        <v>6</v>
      </c>
      <c r="F301" s="30" t="s">
        <v>85</v>
      </c>
      <c r="G301" s="30" t="s">
        <v>54</v>
      </c>
      <c r="H301" s="174">
        <v>1100</v>
      </c>
      <c r="I301" s="40" t="s">
        <v>524</v>
      </c>
      <c r="J301" s="39">
        <v>43466</v>
      </c>
      <c r="K301" s="39">
        <f t="shared" si="65"/>
        <v>43471</v>
      </c>
      <c r="L301" s="39">
        <f t="shared" si="71"/>
        <v>43478</v>
      </c>
      <c r="M301" s="39">
        <f t="shared" si="72"/>
        <v>43499</v>
      </c>
      <c r="N301" s="39">
        <f t="shared" si="68"/>
        <v>43506</v>
      </c>
      <c r="O301" s="39" t="s">
        <v>91</v>
      </c>
      <c r="P301" s="39" t="s">
        <v>91</v>
      </c>
      <c r="Q301" s="39" t="s">
        <v>91</v>
      </c>
      <c r="R301" s="39">
        <f t="shared" si="69"/>
        <v>43513</v>
      </c>
      <c r="S301" s="39">
        <f t="shared" si="70"/>
        <v>43520</v>
      </c>
      <c r="U301" s="45"/>
    </row>
    <row r="302" spans="1:21" ht="42.75" x14ac:dyDescent="0.25">
      <c r="A302" s="45"/>
      <c r="C302" s="41" t="s">
        <v>892</v>
      </c>
      <c r="D302" s="7" t="s">
        <v>3412</v>
      </c>
      <c r="E302" s="6" t="s">
        <v>6</v>
      </c>
      <c r="F302" s="8" t="s">
        <v>85</v>
      </c>
      <c r="G302" s="8" t="s">
        <v>54</v>
      </c>
      <c r="H302" s="174">
        <v>1000</v>
      </c>
      <c r="I302" s="9" t="s">
        <v>524</v>
      </c>
      <c r="J302" s="39">
        <v>43466</v>
      </c>
      <c r="K302" s="39">
        <f t="shared" si="65"/>
        <v>43471</v>
      </c>
      <c r="L302" s="39">
        <f t="shared" si="71"/>
        <v>43478</v>
      </c>
      <c r="M302" s="39">
        <f t="shared" si="72"/>
        <v>43499</v>
      </c>
      <c r="N302" s="39">
        <f t="shared" si="68"/>
        <v>43506</v>
      </c>
      <c r="O302" s="39" t="s">
        <v>91</v>
      </c>
      <c r="P302" s="39" t="s">
        <v>91</v>
      </c>
      <c r="Q302" s="39" t="s">
        <v>91</v>
      </c>
      <c r="R302" s="39">
        <f t="shared" si="69"/>
        <v>43513</v>
      </c>
      <c r="S302" s="39">
        <f t="shared" si="70"/>
        <v>43520</v>
      </c>
      <c r="U302" s="45"/>
    </row>
    <row r="303" spans="1:21" ht="28.5" x14ac:dyDescent="0.25">
      <c r="A303" s="45"/>
      <c r="C303" s="354" t="s">
        <v>893</v>
      </c>
      <c r="D303" s="7" t="s">
        <v>3413</v>
      </c>
      <c r="E303" s="7" t="s">
        <v>6</v>
      </c>
      <c r="F303" s="30" t="s">
        <v>324</v>
      </c>
      <c r="G303" s="30" t="s">
        <v>53</v>
      </c>
      <c r="H303" s="174">
        <v>49000</v>
      </c>
      <c r="I303" s="40" t="s">
        <v>790</v>
      </c>
      <c r="J303" s="39">
        <v>43556</v>
      </c>
      <c r="K303" s="39">
        <f t="shared" si="65"/>
        <v>43561</v>
      </c>
      <c r="L303" s="39">
        <f t="shared" si="71"/>
        <v>43568</v>
      </c>
      <c r="M303" s="39">
        <f t="shared" si="72"/>
        <v>43589</v>
      </c>
      <c r="N303" s="39">
        <f t="shared" si="68"/>
        <v>43596</v>
      </c>
      <c r="O303" s="39" t="s">
        <v>91</v>
      </c>
      <c r="P303" s="39" t="s">
        <v>91</v>
      </c>
      <c r="Q303" s="39" t="s">
        <v>91</v>
      </c>
      <c r="R303" s="39">
        <f t="shared" si="69"/>
        <v>43603</v>
      </c>
      <c r="S303" s="39">
        <f t="shared" si="70"/>
        <v>43610</v>
      </c>
      <c r="U303" s="45"/>
    </row>
    <row r="304" spans="1:21" ht="28.5" x14ac:dyDescent="0.25">
      <c r="A304" s="45"/>
      <c r="C304" s="354" t="s">
        <v>894</v>
      </c>
      <c r="D304" s="7" t="s">
        <v>3414</v>
      </c>
      <c r="E304" s="7" t="s">
        <v>6</v>
      </c>
      <c r="F304" s="30" t="s">
        <v>324</v>
      </c>
      <c r="G304" s="30" t="s">
        <v>53</v>
      </c>
      <c r="H304" s="174">
        <v>47800</v>
      </c>
      <c r="I304" s="40" t="s">
        <v>321</v>
      </c>
      <c r="J304" s="39">
        <v>43556</v>
      </c>
      <c r="K304" s="39">
        <f t="shared" si="65"/>
        <v>43561</v>
      </c>
      <c r="L304" s="39">
        <f t="shared" si="71"/>
        <v>43568</v>
      </c>
      <c r="M304" s="39">
        <f t="shared" si="72"/>
        <v>43589</v>
      </c>
      <c r="N304" s="39">
        <f t="shared" si="68"/>
        <v>43596</v>
      </c>
      <c r="O304" s="39" t="s">
        <v>91</v>
      </c>
      <c r="P304" s="39" t="s">
        <v>91</v>
      </c>
      <c r="Q304" s="39" t="s">
        <v>91</v>
      </c>
      <c r="R304" s="39">
        <f t="shared" si="69"/>
        <v>43603</v>
      </c>
      <c r="S304" s="39">
        <f t="shared" si="70"/>
        <v>43610</v>
      </c>
      <c r="U304" s="45"/>
    </row>
    <row r="305" spans="1:21" ht="28.5" x14ac:dyDescent="0.25">
      <c r="A305" s="45"/>
      <c r="C305" s="354" t="s">
        <v>895</v>
      </c>
      <c r="D305" s="7" t="s">
        <v>3415</v>
      </c>
      <c r="E305" s="7" t="s">
        <v>6</v>
      </c>
      <c r="F305" s="30" t="s">
        <v>85</v>
      </c>
      <c r="G305" s="30" t="s">
        <v>54</v>
      </c>
      <c r="H305" s="174">
        <v>6780</v>
      </c>
      <c r="I305" s="40" t="s">
        <v>793</v>
      </c>
      <c r="J305" s="39">
        <v>43466</v>
      </c>
      <c r="K305" s="39">
        <f t="shared" si="65"/>
        <v>43471</v>
      </c>
      <c r="L305" s="39">
        <f t="shared" si="71"/>
        <v>43478</v>
      </c>
      <c r="M305" s="39">
        <f t="shared" si="72"/>
        <v>43499</v>
      </c>
      <c r="N305" s="39">
        <f t="shared" si="68"/>
        <v>43506</v>
      </c>
      <c r="O305" s="39" t="s">
        <v>91</v>
      </c>
      <c r="P305" s="39" t="s">
        <v>91</v>
      </c>
      <c r="Q305" s="39" t="s">
        <v>91</v>
      </c>
      <c r="R305" s="39">
        <f t="shared" si="69"/>
        <v>43513</v>
      </c>
      <c r="S305" s="39">
        <f t="shared" si="70"/>
        <v>43520</v>
      </c>
      <c r="U305" s="45"/>
    </row>
    <row r="306" spans="1:21" ht="28.5" x14ac:dyDescent="0.25">
      <c r="A306" s="45"/>
      <c r="C306" s="354" t="s">
        <v>896</v>
      </c>
      <c r="D306" s="7" t="s">
        <v>3416</v>
      </c>
      <c r="E306" s="7" t="s">
        <v>6</v>
      </c>
      <c r="F306" s="30" t="s">
        <v>85</v>
      </c>
      <c r="G306" s="30" t="s">
        <v>54</v>
      </c>
      <c r="H306" s="174">
        <v>500</v>
      </c>
      <c r="I306" s="40" t="s">
        <v>793</v>
      </c>
      <c r="J306" s="39">
        <v>43556</v>
      </c>
      <c r="K306" s="39">
        <f t="shared" si="65"/>
        <v>43561</v>
      </c>
      <c r="L306" s="39">
        <f t="shared" si="71"/>
        <v>43568</v>
      </c>
      <c r="M306" s="39">
        <f t="shared" si="72"/>
        <v>43589</v>
      </c>
      <c r="N306" s="39">
        <f t="shared" si="68"/>
        <v>43596</v>
      </c>
      <c r="O306" s="39" t="s">
        <v>91</v>
      </c>
      <c r="P306" s="39" t="s">
        <v>91</v>
      </c>
      <c r="Q306" s="39" t="s">
        <v>91</v>
      </c>
      <c r="R306" s="39">
        <f t="shared" si="69"/>
        <v>43603</v>
      </c>
      <c r="S306" s="39">
        <f t="shared" si="70"/>
        <v>43610</v>
      </c>
      <c r="U306" s="45"/>
    </row>
    <row r="307" spans="1:21" ht="28.5" x14ac:dyDescent="0.25">
      <c r="A307" s="45"/>
      <c r="C307" s="354" t="s">
        <v>897</v>
      </c>
      <c r="D307" s="7" t="s">
        <v>3417</v>
      </c>
      <c r="E307" s="7" t="s">
        <v>6</v>
      </c>
      <c r="F307" s="30" t="s">
        <v>85</v>
      </c>
      <c r="G307" s="30" t="s">
        <v>54</v>
      </c>
      <c r="H307" s="174">
        <v>17400</v>
      </c>
      <c r="I307" s="40" t="s">
        <v>793</v>
      </c>
      <c r="J307" s="39">
        <v>43466</v>
      </c>
      <c r="K307" s="39">
        <f t="shared" si="65"/>
        <v>43471</v>
      </c>
      <c r="L307" s="39">
        <f t="shared" si="71"/>
        <v>43478</v>
      </c>
      <c r="M307" s="39">
        <f t="shared" si="72"/>
        <v>43499</v>
      </c>
      <c r="N307" s="39">
        <f t="shared" si="68"/>
        <v>43506</v>
      </c>
      <c r="O307" s="39" t="s">
        <v>91</v>
      </c>
      <c r="P307" s="39" t="s">
        <v>91</v>
      </c>
      <c r="Q307" s="39" t="s">
        <v>91</v>
      </c>
      <c r="R307" s="39">
        <f t="shared" si="69"/>
        <v>43513</v>
      </c>
      <c r="S307" s="39">
        <f t="shared" si="70"/>
        <v>43520</v>
      </c>
      <c r="U307" s="45"/>
    </row>
    <row r="308" spans="1:21" ht="28.5" x14ac:dyDescent="0.25">
      <c r="A308" s="45"/>
      <c r="C308" s="354" t="s">
        <v>898</v>
      </c>
      <c r="D308" s="7" t="s">
        <v>3418</v>
      </c>
      <c r="E308" s="7" t="s">
        <v>6</v>
      </c>
      <c r="F308" s="30" t="s">
        <v>85</v>
      </c>
      <c r="G308" s="30" t="s">
        <v>54</v>
      </c>
      <c r="H308" s="174">
        <v>19324</v>
      </c>
      <c r="I308" s="40" t="s">
        <v>793</v>
      </c>
      <c r="J308" s="39">
        <v>43466</v>
      </c>
      <c r="K308" s="39">
        <f t="shared" si="65"/>
        <v>43471</v>
      </c>
      <c r="L308" s="39">
        <f t="shared" si="71"/>
        <v>43478</v>
      </c>
      <c r="M308" s="39">
        <f t="shared" si="72"/>
        <v>43499</v>
      </c>
      <c r="N308" s="39">
        <f t="shared" si="68"/>
        <v>43506</v>
      </c>
      <c r="O308" s="39" t="s">
        <v>91</v>
      </c>
      <c r="P308" s="39" t="s">
        <v>91</v>
      </c>
      <c r="Q308" s="39" t="s">
        <v>91</v>
      </c>
      <c r="R308" s="39">
        <f t="shared" si="69"/>
        <v>43513</v>
      </c>
      <c r="S308" s="39">
        <f t="shared" si="70"/>
        <v>43520</v>
      </c>
      <c r="U308" s="45"/>
    </row>
    <row r="309" spans="1:21" ht="42.75" x14ac:dyDescent="0.25">
      <c r="A309" s="45"/>
      <c r="C309" s="354" t="s">
        <v>899</v>
      </c>
      <c r="D309" s="7" t="s">
        <v>3419</v>
      </c>
      <c r="E309" s="7" t="s">
        <v>6</v>
      </c>
      <c r="F309" s="30" t="s">
        <v>85</v>
      </c>
      <c r="G309" s="30" t="s">
        <v>54</v>
      </c>
      <c r="H309" s="174">
        <v>9310</v>
      </c>
      <c r="I309" s="40" t="s">
        <v>321</v>
      </c>
      <c r="J309" s="39">
        <v>43466</v>
      </c>
      <c r="K309" s="39">
        <f t="shared" si="65"/>
        <v>43471</v>
      </c>
      <c r="L309" s="39">
        <f t="shared" si="71"/>
        <v>43478</v>
      </c>
      <c r="M309" s="39">
        <f t="shared" si="72"/>
        <v>43499</v>
      </c>
      <c r="N309" s="39">
        <f t="shared" si="68"/>
        <v>43506</v>
      </c>
      <c r="O309" s="39" t="s">
        <v>91</v>
      </c>
      <c r="P309" s="39" t="s">
        <v>91</v>
      </c>
      <c r="Q309" s="39" t="s">
        <v>91</v>
      </c>
      <c r="R309" s="39">
        <f t="shared" si="69"/>
        <v>43513</v>
      </c>
      <c r="S309" s="39">
        <f t="shared" si="70"/>
        <v>43520</v>
      </c>
      <c r="U309" s="45"/>
    </row>
    <row r="310" spans="1:21" ht="28.5" x14ac:dyDescent="0.25">
      <c r="A310" s="45"/>
      <c r="C310" s="354" t="s">
        <v>900</v>
      </c>
      <c r="D310" s="7" t="s">
        <v>3420</v>
      </c>
      <c r="E310" s="7" t="s">
        <v>6</v>
      </c>
      <c r="F310" s="30" t="s">
        <v>85</v>
      </c>
      <c r="G310" s="30" t="s">
        <v>54</v>
      </c>
      <c r="H310" s="174">
        <v>1100</v>
      </c>
      <c r="I310" s="40" t="s">
        <v>321</v>
      </c>
      <c r="J310" s="39">
        <v>43556</v>
      </c>
      <c r="K310" s="39">
        <f t="shared" si="65"/>
        <v>43561</v>
      </c>
      <c r="L310" s="39">
        <f t="shared" si="71"/>
        <v>43568</v>
      </c>
      <c r="M310" s="39">
        <f t="shared" si="72"/>
        <v>43589</v>
      </c>
      <c r="N310" s="39">
        <f t="shared" si="68"/>
        <v>43596</v>
      </c>
      <c r="O310" s="39" t="s">
        <v>91</v>
      </c>
      <c r="P310" s="39" t="s">
        <v>91</v>
      </c>
      <c r="Q310" s="39" t="s">
        <v>91</v>
      </c>
      <c r="R310" s="39">
        <f t="shared" si="69"/>
        <v>43603</v>
      </c>
      <c r="S310" s="39">
        <f t="shared" si="70"/>
        <v>43610</v>
      </c>
      <c r="U310" s="45"/>
    </row>
    <row r="311" spans="1:21" x14ac:dyDescent="0.25">
      <c r="A311" s="45"/>
      <c r="C311" s="354" t="s">
        <v>3421</v>
      </c>
      <c r="D311" s="7" t="s">
        <v>3422</v>
      </c>
      <c r="E311" s="7" t="s">
        <v>6</v>
      </c>
      <c r="F311" s="30" t="s">
        <v>85</v>
      </c>
      <c r="G311" s="30" t="s">
        <v>54</v>
      </c>
      <c r="H311" s="174">
        <v>3800</v>
      </c>
      <c r="I311" s="40" t="s">
        <v>524</v>
      </c>
      <c r="J311" s="39">
        <v>43556</v>
      </c>
      <c r="K311" s="39">
        <f t="shared" si="65"/>
        <v>43561</v>
      </c>
      <c r="L311" s="39">
        <f t="shared" si="71"/>
        <v>43568</v>
      </c>
      <c r="M311" s="39">
        <f t="shared" si="72"/>
        <v>43589</v>
      </c>
      <c r="N311" s="39">
        <f t="shared" si="68"/>
        <v>43596</v>
      </c>
      <c r="O311" s="39" t="s">
        <v>91</v>
      </c>
      <c r="P311" s="39" t="s">
        <v>91</v>
      </c>
      <c r="Q311" s="39" t="s">
        <v>91</v>
      </c>
      <c r="R311" s="39">
        <f t="shared" si="69"/>
        <v>43603</v>
      </c>
      <c r="S311" s="39">
        <f t="shared" si="70"/>
        <v>43610</v>
      </c>
      <c r="U311" s="45"/>
    </row>
    <row r="312" spans="1:21" ht="28.5" x14ac:dyDescent="0.25">
      <c r="A312" s="45"/>
      <c r="C312" s="354" t="s">
        <v>901</v>
      </c>
      <c r="D312" s="7" t="s">
        <v>3423</v>
      </c>
      <c r="E312" s="7" t="s">
        <v>6</v>
      </c>
      <c r="F312" s="30" t="s">
        <v>85</v>
      </c>
      <c r="G312" s="30" t="s">
        <v>54</v>
      </c>
      <c r="H312" s="174">
        <v>8000</v>
      </c>
      <c r="I312" s="40" t="s">
        <v>793</v>
      </c>
      <c r="J312" s="39">
        <v>43647</v>
      </c>
      <c r="K312" s="39">
        <f t="shared" ref="K312:K376" si="73">J312+5</f>
        <v>43652</v>
      </c>
      <c r="L312" s="39">
        <f t="shared" si="71"/>
        <v>43659</v>
      </c>
      <c r="M312" s="39">
        <f t="shared" si="72"/>
        <v>43680</v>
      </c>
      <c r="N312" s="39">
        <f t="shared" ref="N312:N376" si="74">M312+7</f>
        <v>43687</v>
      </c>
      <c r="O312" s="39" t="s">
        <v>91</v>
      </c>
      <c r="P312" s="39" t="s">
        <v>91</v>
      </c>
      <c r="Q312" s="39" t="s">
        <v>91</v>
      </c>
      <c r="R312" s="39">
        <f t="shared" ref="R312:R376" si="75">N312+7</f>
        <v>43694</v>
      </c>
      <c r="S312" s="39">
        <f t="shared" ref="S312:S376" si="76">R312+7</f>
        <v>43701</v>
      </c>
      <c r="U312" s="45"/>
    </row>
    <row r="313" spans="1:21" ht="42.75" x14ac:dyDescent="0.25">
      <c r="A313" s="45"/>
      <c r="C313" s="354" t="s">
        <v>902</v>
      </c>
      <c r="D313" s="7" t="s">
        <v>3424</v>
      </c>
      <c r="E313" s="7" t="s">
        <v>6</v>
      </c>
      <c r="F313" s="30" t="s">
        <v>101</v>
      </c>
      <c r="G313" s="30" t="s">
        <v>53</v>
      </c>
      <c r="H313" s="174">
        <v>38400</v>
      </c>
      <c r="I313" s="40" t="s">
        <v>321</v>
      </c>
      <c r="J313" s="39">
        <v>43556</v>
      </c>
      <c r="K313" s="39">
        <f t="shared" si="73"/>
        <v>43561</v>
      </c>
      <c r="L313" s="39">
        <f t="shared" si="71"/>
        <v>43568</v>
      </c>
      <c r="M313" s="39">
        <f t="shared" si="72"/>
        <v>43589</v>
      </c>
      <c r="N313" s="39">
        <f t="shared" si="74"/>
        <v>43596</v>
      </c>
      <c r="O313" s="39" t="s">
        <v>91</v>
      </c>
      <c r="P313" s="39" t="s">
        <v>91</v>
      </c>
      <c r="Q313" s="39" t="s">
        <v>91</v>
      </c>
      <c r="R313" s="39">
        <f t="shared" si="75"/>
        <v>43603</v>
      </c>
      <c r="S313" s="39">
        <f t="shared" si="76"/>
        <v>43610</v>
      </c>
      <c r="U313" s="45"/>
    </row>
    <row r="314" spans="1:21" ht="42.75" x14ac:dyDescent="0.25">
      <c r="A314" s="45"/>
      <c r="C314" s="354" t="s">
        <v>903</v>
      </c>
      <c r="D314" s="7" t="s">
        <v>3425</v>
      </c>
      <c r="E314" s="7" t="s">
        <v>6</v>
      </c>
      <c r="F314" s="30" t="s">
        <v>85</v>
      </c>
      <c r="G314" s="30" t="s">
        <v>54</v>
      </c>
      <c r="H314" s="174">
        <v>5150</v>
      </c>
      <c r="I314" s="40" t="s">
        <v>321</v>
      </c>
      <c r="J314" s="39">
        <v>43556</v>
      </c>
      <c r="K314" s="39">
        <f t="shared" si="73"/>
        <v>43561</v>
      </c>
      <c r="L314" s="39">
        <f t="shared" si="71"/>
        <v>43568</v>
      </c>
      <c r="M314" s="39">
        <f t="shared" si="72"/>
        <v>43589</v>
      </c>
      <c r="N314" s="39">
        <f t="shared" si="74"/>
        <v>43596</v>
      </c>
      <c r="O314" s="39" t="s">
        <v>91</v>
      </c>
      <c r="P314" s="39" t="s">
        <v>91</v>
      </c>
      <c r="Q314" s="39" t="s">
        <v>91</v>
      </c>
      <c r="R314" s="39">
        <f t="shared" si="75"/>
        <v>43603</v>
      </c>
      <c r="S314" s="39">
        <f t="shared" si="76"/>
        <v>43610</v>
      </c>
      <c r="U314" s="45"/>
    </row>
    <row r="315" spans="1:21" ht="42.75" x14ac:dyDescent="0.25">
      <c r="A315" s="45"/>
      <c r="C315" s="354" t="s">
        <v>904</v>
      </c>
      <c r="D315" s="7" t="s">
        <v>3426</v>
      </c>
      <c r="E315" s="7" t="s">
        <v>6</v>
      </c>
      <c r="F315" s="30" t="s">
        <v>85</v>
      </c>
      <c r="G315" s="30" t="s">
        <v>54</v>
      </c>
      <c r="H315" s="174">
        <v>6800</v>
      </c>
      <c r="I315" s="40" t="s">
        <v>321</v>
      </c>
      <c r="J315" s="39">
        <v>43556</v>
      </c>
      <c r="K315" s="39">
        <f t="shared" si="73"/>
        <v>43561</v>
      </c>
      <c r="L315" s="39">
        <f t="shared" si="71"/>
        <v>43568</v>
      </c>
      <c r="M315" s="39">
        <f t="shared" si="72"/>
        <v>43589</v>
      </c>
      <c r="N315" s="39">
        <f t="shared" si="74"/>
        <v>43596</v>
      </c>
      <c r="O315" s="39" t="s">
        <v>91</v>
      </c>
      <c r="P315" s="39" t="s">
        <v>91</v>
      </c>
      <c r="Q315" s="39" t="s">
        <v>91</v>
      </c>
      <c r="R315" s="39">
        <f t="shared" si="75"/>
        <v>43603</v>
      </c>
      <c r="S315" s="39">
        <f t="shared" si="76"/>
        <v>43610</v>
      </c>
      <c r="U315" s="45"/>
    </row>
    <row r="316" spans="1:21" ht="42.75" x14ac:dyDescent="0.25">
      <c r="A316" s="45"/>
      <c r="C316" s="354" t="s">
        <v>905</v>
      </c>
      <c r="D316" s="7" t="s">
        <v>3427</v>
      </c>
      <c r="E316" s="7" t="s">
        <v>6</v>
      </c>
      <c r="F316" s="30" t="s">
        <v>101</v>
      </c>
      <c r="G316" s="30" t="s">
        <v>53</v>
      </c>
      <c r="H316" s="174">
        <v>31100</v>
      </c>
      <c r="I316" s="40" t="s">
        <v>321</v>
      </c>
      <c r="J316" s="39">
        <v>43556</v>
      </c>
      <c r="K316" s="39">
        <f t="shared" si="73"/>
        <v>43561</v>
      </c>
      <c r="L316" s="39">
        <f t="shared" si="71"/>
        <v>43568</v>
      </c>
      <c r="M316" s="39">
        <f t="shared" si="72"/>
        <v>43589</v>
      </c>
      <c r="N316" s="39">
        <f t="shared" si="74"/>
        <v>43596</v>
      </c>
      <c r="O316" s="39" t="s">
        <v>91</v>
      </c>
      <c r="P316" s="39" t="s">
        <v>91</v>
      </c>
      <c r="Q316" s="39" t="s">
        <v>91</v>
      </c>
      <c r="R316" s="39">
        <f t="shared" si="75"/>
        <v>43603</v>
      </c>
      <c r="S316" s="39">
        <f t="shared" si="76"/>
        <v>43610</v>
      </c>
      <c r="U316" s="45"/>
    </row>
    <row r="317" spans="1:21" ht="42.75" x14ac:dyDescent="0.25">
      <c r="A317" s="45"/>
      <c r="C317" s="354" t="s">
        <v>906</v>
      </c>
      <c r="D317" s="7" t="s">
        <v>3428</v>
      </c>
      <c r="E317" s="7" t="s">
        <v>6</v>
      </c>
      <c r="F317" s="30" t="s">
        <v>101</v>
      </c>
      <c r="G317" s="30" t="s">
        <v>53</v>
      </c>
      <c r="H317" s="174">
        <v>15500</v>
      </c>
      <c r="I317" s="40" t="s">
        <v>321</v>
      </c>
      <c r="J317" s="39">
        <v>43466</v>
      </c>
      <c r="K317" s="39">
        <f t="shared" si="73"/>
        <v>43471</v>
      </c>
      <c r="L317" s="39">
        <f t="shared" si="71"/>
        <v>43478</v>
      </c>
      <c r="M317" s="39">
        <f t="shared" si="72"/>
        <v>43499</v>
      </c>
      <c r="N317" s="39">
        <f t="shared" si="74"/>
        <v>43506</v>
      </c>
      <c r="O317" s="39" t="s">
        <v>91</v>
      </c>
      <c r="P317" s="39" t="s">
        <v>91</v>
      </c>
      <c r="Q317" s="39" t="s">
        <v>91</v>
      </c>
      <c r="R317" s="39">
        <f t="shared" si="75"/>
        <v>43513</v>
      </c>
      <c r="S317" s="39">
        <f t="shared" si="76"/>
        <v>43520</v>
      </c>
      <c r="U317" s="45"/>
    </row>
    <row r="318" spans="1:21" ht="42.75" x14ac:dyDescent="0.25">
      <c r="A318" s="45"/>
      <c r="C318" s="354" t="s">
        <v>907</v>
      </c>
      <c r="D318" s="7" t="s">
        <v>3429</v>
      </c>
      <c r="E318" s="7" t="s">
        <v>6</v>
      </c>
      <c r="F318" s="30" t="s">
        <v>101</v>
      </c>
      <c r="G318" s="30" t="s">
        <v>53</v>
      </c>
      <c r="H318" s="174">
        <v>14160</v>
      </c>
      <c r="I318" s="40" t="s">
        <v>321</v>
      </c>
      <c r="J318" s="39">
        <v>43647</v>
      </c>
      <c r="K318" s="39">
        <f t="shared" si="73"/>
        <v>43652</v>
      </c>
      <c r="L318" s="39">
        <f t="shared" si="71"/>
        <v>43659</v>
      </c>
      <c r="M318" s="39">
        <f t="shared" si="72"/>
        <v>43680</v>
      </c>
      <c r="N318" s="39">
        <f t="shared" si="74"/>
        <v>43687</v>
      </c>
      <c r="O318" s="39" t="s">
        <v>91</v>
      </c>
      <c r="P318" s="39" t="s">
        <v>91</v>
      </c>
      <c r="Q318" s="39" t="s">
        <v>91</v>
      </c>
      <c r="R318" s="39">
        <f t="shared" si="75"/>
        <v>43694</v>
      </c>
      <c r="S318" s="39">
        <f t="shared" si="76"/>
        <v>43701</v>
      </c>
      <c r="U318" s="45"/>
    </row>
    <row r="319" spans="1:21" ht="28.5" x14ac:dyDescent="0.25">
      <c r="A319" s="45"/>
      <c r="C319" s="354" t="s">
        <v>908</v>
      </c>
      <c r="D319" s="7" t="s">
        <v>3430</v>
      </c>
      <c r="E319" s="7" t="s">
        <v>6</v>
      </c>
      <c r="F319" s="30" t="s">
        <v>85</v>
      </c>
      <c r="G319" s="30" t="s">
        <v>54</v>
      </c>
      <c r="H319" s="174">
        <v>4500</v>
      </c>
      <c r="I319" s="40" t="s">
        <v>524</v>
      </c>
      <c r="J319" s="39">
        <v>43556</v>
      </c>
      <c r="K319" s="39">
        <f t="shared" si="73"/>
        <v>43561</v>
      </c>
      <c r="L319" s="39">
        <f t="shared" si="71"/>
        <v>43568</v>
      </c>
      <c r="M319" s="39">
        <f t="shared" si="72"/>
        <v>43589</v>
      </c>
      <c r="N319" s="39">
        <f t="shared" si="74"/>
        <v>43596</v>
      </c>
      <c r="O319" s="39" t="s">
        <v>91</v>
      </c>
      <c r="P319" s="39" t="s">
        <v>91</v>
      </c>
      <c r="Q319" s="39" t="s">
        <v>91</v>
      </c>
      <c r="R319" s="39">
        <f t="shared" si="75"/>
        <v>43603</v>
      </c>
      <c r="S319" s="39">
        <f t="shared" si="76"/>
        <v>43610</v>
      </c>
      <c r="U319" s="45"/>
    </row>
    <row r="320" spans="1:21" ht="42.75" x14ac:dyDescent="0.25">
      <c r="A320" s="45"/>
      <c r="C320" s="354" t="s">
        <v>909</v>
      </c>
      <c r="D320" s="7" t="s">
        <v>3431</v>
      </c>
      <c r="E320" s="7" t="s">
        <v>6</v>
      </c>
      <c r="F320" s="30" t="s">
        <v>101</v>
      </c>
      <c r="G320" s="30" t="s">
        <v>53</v>
      </c>
      <c r="H320" s="174">
        <v>15750</v>
      </c>
      <c r="I320" s="40" t="s">
        <v>524</v>
      </c>
      <c r="J320" s="39">
        <v>43466</v>
      </c>
      <c r="K320" s="39">
        <f t="shared" si="73"/>
        <v>43471</v>
      </c>
      <c r="L320" s="39">
        <f t="shared" si="71"/>
        <v>43478</v>
      </c>
      <c r="M320" s="39">
        <f t="shared" si="72"/>
        <v>43499</v>
      </c>
      <c r="N320" s="39">
        <f t="shared" si="74"/>
        <v>43506</v>
      </c>
      <c r="O320" s="39" t="s">
        <v>91</v>
      </c>
      <c r="P320" s="39" t="s">
        <v>91</v>
      </c>
      <c r="Q320" s="39" t="s">
        <v>91</v>
      </c>
      <c r="R320" s="39">
        <f t="shared" si="75"/>
        <v>43513</v>
      </c>
      <c r="S320" s="39">
        <f t="shared" si="76"/>
        <v>43520</v>
      </c>
      <c r="U320" s="45"/>
    </row>
    <row r="321" spans="1:21" ht="28.5" x14ac:dyDescent="0.25">
      <c r="A321" s="45"/>
      <c r="C321" s="354" t="s">
        <v>910</v>
      </c>
      <c r="D321" s="7" t="s">
        <v>3432</v>
      </c>
      <c r="E321" s="7" t="s">
        <v>6</v>
      </c>
      <c r="F321" s="30" t="s">
        <v>101</v>
      </c>
      <c r="G321" s="30" t="s">
        <v>53</v>
      </c>
      <c r="H321" s="174">
        <v>20295</v>
      </c>
      <c r="I321" s="40" t="s">
        <v>524</v>
      </c>
      <c r="J321" s="39">
        <v>43556</v>
      </c>
      <c r="K321" s="39">
        <f t="shared" si="73"/>
        <v>43561</v>
      </c>
      <c r="L321" s="39">
        <f t="shared" si="71"/>
        <v>43568</v>
      </c>
      <c r="M321" s="39">
        <f t="shared" si="72"/>
        <v>43589</v>
      </c>
      <c r="N321" s="39">
        <f t="shared" si="74"/>
        <v>43596</v>
      </c>
      <c r="O321" s="39" t="s">
        <v>91</v>
      </c>
      <c r="P321" s="39" t="s">
        <v>91</v>
      </c>
      <c r="Q321" s="39" t="s">
        <v>91</v>
      </c>
      <c r="R321" s="39">
        <f t="shared" si="75"/>
        <v>43603</v>
      </c>
      <c r="S321" s="39">
        <f t="shared" si="76"/>
        <v>43610</v>
      </c>
      <c r="U321" s="45"/>
    </row>
    <row r="322" spans="1:21" ht="28.5" x14ac:dyDescent="0.25">
      <c r="A322" s="45"/>
      <c r="C322" s="354" t="s">
        <v>911</v>
      </c>
      <c r="D322" s="7" t="s">
        <v>3433</v>
      </c>
      <c r="E322" s="7" t="s">
        <v>6</v>
      </c>
      <c r="F322" s="30" t="s">
        <v>101</v>
      </c>
      <c r="G322" s="30" t="s">
        <v>53</v>
      </c>
      <c r="H322" s="174">
        <v>15135</v>
      </c>
      <c r="I322" s="40" t="s">
        <v>524</v>
      </c>
      <c r="J322" s="39">
        <v>43466</v>
      </c>
      <c r="K322" s="39">
        <f t="shared" si="73"/>
        <v>43471</v>
      </c>
      <c r="L322" s="39">
        <f t="shared" si="71"/>
        <v>43478</v>
      </c>
      <c r="M322" s="39">
        <f t="shared" si="72"/>
        <v>43499</v>
      </c>
      <c r="N322" s="39">
        <f t="shared" si="74"/>
        <v>43506</v>
      </c>
      <c r="O322" s="39" t="s">
        <v>91</v>
      </c>
      <c r="P322" s="39" t="s">
        <v>91</v>
      </c>
      <c r="Q322" s="39" t="s">
        <v>91</v>
      </c>
      <c r="R322" s="39">
        <f t="shared" si="75"/>
        <v>43513</v>
      </c>
      <c r="S322" s="39">
        <f t="shared" si="76"/>
        <v>43520</v>
      </c>
      <c r="U322" s="45"/>
    </row>
    <row r="323" spans="1:21" ht="28.5" x14ac:dyDescent="0.25">
      <c r="A323" s="45"/>
      <c r="C323" s="354" t="s">
        <v>912</v>
      </c>
      <c r="D323" s="7" t="s">
        <v>3434</v>
      </c>
      <c r="E323" s="7" t="s">
        <v>6</v>
      </c>
      <c r="F323" s="30" t="s">
        <v>85</v>
      </c>
      <c r="G323" s="30" t="s">
        <v>54</v>
      </c>
      <c r="H323" s="174">
        <v>945</v>
      </c>
      <c r="I323" s="40" t="s">
        <v>524</v>
      </c>
      <c r="J323" s="39">
        <v>43556</v>
      </c>
      <c r="K323" s="39">
        <f t="shared" si="73"/>
        <v>43561</v>
      </c>
      <c r="L323" s="39">
        <f t="shared" si="71"/>
        <v>43568</v>
      </c>
      <c r="M323" s="39">
        <f t="shared" si="72"/>
        <v>43589</v>
      </c>
      <c r="N323" s="39">
        <f t="shared" si="74"/>
        <v>43596</v>
      </c>
      <c r="O323" s="39" t="s">
        <v>91</v>
      </c>
      <c r="P323" s="39" t="s">
        <v>91</v>
      </c>
      <c r="Q323" s="39" t="s">
        <v>91</v>
      </c>
      <c r="R323" s="39">
        <f t="shared" si="75"/>
        <v>43603</v>
      </c>
      <c r="S323" s="39">
        <f t="shared" si="76"/>
        <v>43610</v>
      </c>
      <c r="U323" s="45"/>
    </row>
    <row r="324" spans="1:21" ht="28.5" x14ac:dyDescent="0.25">
      <c r="A324" s="45"/>
      <c r="C324" s="354" t="s">
        <v>913</v>
      </c>
      <c r="D324" s="7" t="s">
        <v>3435</v>
      </c>
      <c r="E324" s="7" t="s">
        <v>6</v>
      </c>
      <c r="F324" s="30" t="s">
        <v>85</v>
      </c>
      <c r="G324" s="30" t="s">
        <v>54</v>
      </c>
      <c r="H324" s="174">
        <v>3600</v>
      </c>
      <c r="I324" s="40" t="s">
        <v>321</v>
      </c>
      <c r="J324" s="39">
        <v>43556</v>
      </c>
      <c r="K324" s="39">
        <f t="shared" si="73"/>
        <v>43561</v>
      </c>
      <c r="L324" s="39">
        <f t="shared" si="71"/>
        <v>43568</v>
      </c>
      <c r="M324" s="39">
        <f t="shared" si="72"/>
        <v>43589</v>
      </c>
      <c r="N324" s="39">
        <f t="shared" si="74"/>
        <v>43596</v>
      </c>
      <c r="O324" s="39" t="s">
        <v>91</v>
      </c>
      <c r="P324" s="39" t="s">
        <v>91</v>
      </c>
      <c r="Q324" s="39" t="s">
        <v>91</v>
      </c>
      <c r="R324" s="39">
        <f t="shared" si="75"/>
        <v>43603</v>
      </c>
      <c r="S324" s="39">
        <f t="shared" si="76"/>
        <v>43610</v>
      </c>
      <c r="U324" s="45"/>
    </row>
    <row r="325" spans="1:21" x14ac:dyDescent="0.25">
      <c r="A325" s="45"/>
      <c r="C325" s="354" t="s">
        <v>914</v>
      </c>
      <c r="D325" s="7" t="s">
        <v>3436</v>
      </c>
      <c r="E325" s="7" t="s">
        <v>6</v>
      </c>
      <c r="F325" s="30" t="s">
        <v>85</v>
      </c>
      <c r="G325" s="30" t="s">
        <v>54</v>
      </c>
      <c r="H325" s="174">
        <v>2204</v>
      </c>
      <c r="I325" s="40" t="s">
        <v>321</v>
      </c>
      <c r="J325" s="39">
        <v>43556</v>
      </c>
      <c r="K325" s="39">
        <f t="shared" si="73"/>
        <v>43561</v>
      </c>
      <c r="L325" s="39">
        <f t="shared" si="71"/>
        <v>43568</v>
      </c>
      <c r="M325" s="39">
        <f t="shared" si="72"/>
        <v>43589</v>
      </c>
      <c r="N325" s="39">
        <f t="shared" si="74"/>
        <v>43596</v>
      </c>
      <c r="O325" s="39" t="s">
        <v>91</v>
      </c>
      <c r="P325" s="39" t="s">
        <v>91</v>
      </c>
      <c r="Q325" s="39" t="s">
        <v>91</v>
      </c>
      <c r="R325" s="39">
        <f t="shared" si="75"/>
        <v>43603</v>
      </c>
      <c r="S325" s="39">
        <f t="shared" si="76"/>
        <v>43610</v>
      </c>
      <c r="U325" s="45"/>
    </row>
    <row r="326" spans="1:21" ht="28.5" x14ac:dyDescent="0.25">
      <c r="A326" s="45"/>
      <c r="C326" s="354" t="s">
        <v>915</v>
      </c>
      <c r="D326" s="7" t="s">
        <v>3437</v>
      </c>
      <c r="E326" s="7" t="s">
        <v>6</v>
      </c>
      <c r="F326" s="30" t="s">
        <v>85</v>
      </c>
      <c r="G326" s="30" t="s">
        <v>54</v>
      </c>
      <c r="H326" s="174">
        <v>4700</v>
      </c>
      <c r="I326" s="40" t="s">
        <v>321</v>
      </c>
      <c r="J326" s="39">
        <v>43556</v>
      </c>
      <c r="K326" s="39">
        <f t="shared" si="73"/>
        <v>43561</v>
      </c>
      <c r="L326" s="39">
        <f t="shared" si="71"/>
        <v>43568</v>
      </c>
      <c r="M326" s="39">
        <f t="shared" si="72"/>
        <v>43589</v>
      </c>
      <c r="N326" s="39">
        <f t="shared" si="74"/>
        <v>43596</v>
      </c>
      <c r="O326" s="39" t="s">
        <v>91</v>
      </c>
      <c r="P326" s="39" t="s">
        <v>91</v>
      </c>
      <c r="Q326" s="39" t="s">
        <v>91</v>
      </c>
      <c r="R326" s="39">
        <f t="shared" si="75"/>
        <v>43603</v>
      </c>
      <c r="S326" s="39">
        <f t="shared" si="76"/>
        <v>43610</v>
      </c>
      <c r="U326" s="45"/>
    </row>
    <row r="327" spans="1:21" ht="28.5" x14ac:dyDescent="0.25">
      <c r="A327" s="45"/>
      <c r="C327" s="354" t="s">
        <v>916</v>
      </c>
      <c r="D327" s="7" t="s">
        <v>3438</v>
      </c>
      <c r="E327" s="7" t="s">
        <v>6</v>
      </c>
      <c r="F327" s="30" t="s">
        <v>85</v>
      </c>
      <c r="G327" s="30" t="s">
        <v>54</v>
      </c>
      <c r="H327" s="174">
        <v>480</v>
      </c>
      <c r="I327" s="40" t="s">
        <v>321</v>
      </c>
      <c r="J327" s="39">
        <v>43466</v>
      </c>
      <c r="K327" s="39">
        <f t="shared" si="73"/>
        <v>43471</v>
      </c>
      <c r="L327" s="39">
        <f t="shared" si="71"/>
        <v>43478</v>
      </c>
      <c r="M327" s="39">
        <f t="shared" si="72"/>
        <v>43499</v>
      </c>
      <c r="N327" s="39">
        <f t="shared" si="74"/>
        <v>43506</v>
      </c>
      <c r="O327" s="39" t="s">
        <v>91</v>
      </c>
      <c r="P327" s="39" t="s">
        <v>91</v>
      </c>
      <c r="Q327" s="39" t="s">
        <v>91</v>
      </c>
      <c r="R327" s="39">
        <f t="shared" si="75"/>
        <v>43513</v>
      </c>
      <c r="S327" s="39">
        <f t="shared" si="76"/>
        <v>43520</v>
      </c>
      <c r="U327" s="45"/>
    </row>
    <row r="328" spans="1:21" ht="28.5" x14ac:dyDescent="0.25">
      <c r="A328" s="45"/>
      <c r="C328" s="354" t="s">
        <v>917</v>
      </c>
      <c r="D328" s="7" t="s">
        <v>3439</v>
      </c>
      <c r="E328" s="7" t="s">
        <v>6</v>
      </c>
      <c r="F328" s="30" t="s">
        <v>85</v>
      </c>
      <c r="G328" s="30" t="s">
        <v>54</v>
      </c>
      <c r="H328" s="174">
        <v>1980</v>
      </c>
      <c r="I328" s="40" t="s">
        <v>321</v>
      </c>
      <c r="J328" s="39">
        <v>43466</v>
      </c>
      <c r="K328" s="39">
        <f t="shared" si="73"/>
        <v>43471</v>
      </c>
      <c r="L328" s="39">
        <f t="shared" si="71"/>
        <v>43478</v>
      </c>
      <c r="M328" s="39">
        <f t="shared" si="72"/>
        <v>43499</v>
      </c>
      <c r="N328" s="39">
        <f t="shared" si="74"/>
        <v>43506</v>
      </c>
      <c r="O328" s="39" t="s">
        <v>91</v>
      </c>
      <c r="P328" s="39" t="s">
        <v>91</v>
      </c>
      <c r="Q328" s="39" t="s">
        <v>91</v>
      </c>
      <c r="R328" s="39">
        <f t="shared" si="75"/>
        <v>43513</v>
      </c>
      <c r="S328" s="39">
        <f t="shared" si="76"/>
        <v>43520</v>
      </c>
      <c r="U328" s="45"/>
    </row>
    <row r="329" spans="1:21" ht="28.5" x14ac:dyDescent="0.25">
      <c r="A329" s="45"/>
      <c r="C329" s="354" t="s">
        <v>918</v>
      </c>
      <c r="D329" s="7" t="s">
        <v>3440</v>
      </c>
      <c r="E329" s="7" t="s">
        <v>6</v>
      </c>
      <c r="F329" s="30" t="s">
        <v>85</v>
      </c>
      <c r="G329" s="30" t="s">
        <v>54</v>
      </c>
      <c r="H329" s="174">
        <v>1950</v>
      </c>
      <c r="I329" s="40" t="s">
        <v>321</v>
      </c>
      <c r="J329" s="39">
        <v>43556</v>
      </c>
      <c r="K329" s="39">
        <f t="shared" si="73"/>
        <v>43561</v>
      </c>
      <c r="L329" s="39">
        <f t="shared" si="71"/>
        <v>43568</v>
      </c>
      <c r="M329" s="39">
        <f t="shared" si="72"/>
        <v>43589</v>
      </c>
      <c r="N329" s="39">
        <f t="shared" si="74"/>
        <v>43596</v>
      </c>
      <c r="O329" s="39" t="s">
        <v>91</v>
      </c>
      <c r="P329" s="39" t="s">
        <v>91</v>
      </c>
      <c r="Q329" s="39" t="s">
        <v>91</v>
      </c>
      <c r="R329" s="39">
        <f t="shared" si="75"/>
        <v>43603</v>
      </c>
      <c r="S329" s="39">
        <f t="shared" si="76"/>
        <v>43610</v>
      </c>
      <c r="U329" s="45"/>
    </row>
    <row r="330" spans="1:21" ht="28.5" x14ac:dyDescent="0.25">
      <c r="A330" s="45"/>
      <c r="C330" s="354" t="s">
        <v>919</v>
      </c>
      <c r="D330" s="7" t="s">
        <v>3441</v>
      </c>
      <c r="E330" s="7" t="s">
        <v>6</v>
      </c>
      <c r="F330" s="30" t="s">
        <v>85</v>
      </c>
      <c r="G330" s="30" t="s">
        <v>54</v>
      </c>
      <c r="H330" s="174">
        <v>1440</v>
      </c>
      <c r="I330" s="40" t="s">
        <v>321</v>
      </c>
      <c r="J330" s="39">
        <v>43466</v>
      </c>
      <c r="K330" s="39">
        <f t="shared" si="73"/>
        <v>43471</v>
      </c>
      <c r="L330" s="39">
        <f t="shared" si="71"/>
        <v>43478</v>
      </c>
      <c r="M330" s="39">
        <f t="shared" si="72"/>
        <v>43499</v>
      </c>
      <c r="N330" s="39">
        <f t="shared" si="74"/>
        <v>43506</v>
      </c>
      <c r="O330" s="39" t="s">
        <v>91</v>
      </c>
      <c r="P330" s="39" t="s">
        <v>91</v>
      </c>
      <c r="Q330" s="39" t="s">
        <v>91</v>
      </c>
      <c r="R330" s="39">
        <f t="shared" si="75"/>
        <v>43513</v>
      </c>
      <c r="S330" s="39">
        <f t="shared" si="76"/>
        <v>43520</v>
      </c>
      <c r="U330" s="45"/>
    </row>
    <row r="331" spans="1:21" ht="42.75" x14ac:dyDescent="0.25">
      <c r="A331" s="45"/>
      <c r="C331" s="354" t="s">
        <v>920</v>
      </c>
      <c r="D331" s="7" t="s">
        <v>3442</v>
      </c>
      <c r="E331" s="7" t="s">
        <v>6</v>
      </c>
      <c r="F331" s="30" t="s">
        <v>85</v>
      </c>
      <c r="G331" s="30" t="s">
        <v>54</v>
      </c>
      <c r="H331" s="174">
        <v>900</v>
      </c>
      <c r="I331" s="40" t="s">
        <v>321</v>
      </c>
      <c r="J331" s="39">
        <v>43556</v>
      </c>
      <c r="K331" s="39">
        <f t="shared" si="73"/>
        <v>43561</v>
      </c>
      <c r="L331" s="39">
        <f t="shared" si="71"/>
        <v>43568</v>
      </c>
      <c r="M331" s="39">
        <f t="shared" si="72"/>
        <v>43589</v>
      </c>
      <c r="N331" s="39">
        <f t="shared" si="74"/>
        <v>43596</v>
      </c>
      <c r="O331" s="39" t="s">
        <v>91</v>
      </c>
      <c r="P331" s="39" t="s">
        <v>91</v>
      </c>
      <c r="Q331" s="39" t="s">
        <v>91</v>
      </c>
      <c r="R331" s="39">
        <f t="shared" si="75"/>
        <v>43603</v>
      </c>
      <c r="S331" s="39">
        <f t="shared" si="76"/>
        <v>43610</v>
      </c>
      <c r="U331" s="45"/>
    </row>
    <row r="332" spans="1:21" ht="28.5" x14ac:dyDescent="0.25">
      <c r="A332" s="45"/>
      <c r="C332" s="354" t="s">
        <v>921</v>
      </c>
      <c r="D332" s="7" t="s">
        <v>3443</v>
      </c>
      <c r="E332" s="7" t="s">
        <v>6</v>
      </c>
      <c r="F332" s="30" t="s">
        <v>101</v>
      </c>
      <c r="G332" s="30" t="s">
        <v>53</v>
      </c>
      <c r="H332" s="174">
        <v>6150</v>
      </c>
      <c r="I332" s="40" t="s">
        <v>524</v>
      </c>
      <c r="J332" s="39">
        <v>43556</v>
      </c>
      <c r="K332" s="39">
        <f t="shared" si="73"/>
        <v>43561</v>
      </c>
      <c r="L332" s="39">
        <f t="shared" si="71"/>
        <v>43568</v>
      </c>
      <c r="M332" s="39">
        <f t="shared" si="72"/>
        <v>43589</v>
      </c>
      <c r="N332" s="39">
        <f t="shared" si="74"/>
        <v>43596</v>
      </c>
      <c r="O332" s="39" t="s">
        <v>91</v>
      </c>
      <c r="P332" s="39" t="s">
        <v>91</v>
      </c>
      <c r="Q332" s="39" t="s">
        <v>91</v>
      </c>
      <c r="R332" s="39">
        <f t="shared" si="75"/>
        <v>43603</v>
      </c>
      <c r="S332" s="39">
        <f t="shared" si="76"/>
        <v>43610</v>
      </c>
      <c r="U332" s="45"/>
    </row>
    <row r="333" spans="1:21" ht="28.5" x14ac:dyDescent="0.25">
      <c r="A333" s="45"/>
      <c r="C333" s="354" t="s">
        <v>922</v>
      </c>
      <c r="D333" s="7" t="s">
        <v>3444</v>
      </c>
      <c r="E333" s="7" t="s">
        <v>6</v>
      </c>
      <c r="F333" s="30" t="s">
        <v>85</v>
      </c>
      <c r="G333" s="30" t="s">
        <v>54</v>
      </c>
      <c r="H333" s="174">
        <v>2300</v>
      </c>
      <c r="I333" s="40" t="s">
        <v>524</v>
      </c>
      <c r="J333" s="39">
        <v>43466</v>
      </c>
      <c r="K333" s="39">
        <f t="shared" si="73"/>
        <v>43471</v>
      </c>
      <c r="L333" s="39">
        <f t="shared" si="71"/>
        <v>43478</v>
      </c>
      <c r="M333" s="39">
        <f t="shared" si="72"/>
        <v>43499</v>
      </c>
      <c r="N333" s="39">
        <f t="shared" si="74"/>
        <v>43506</v>
      </c>
      <c r="O333" s="39" t="s">
        <v>91</v>
      </c>
      <c r="P333" s="39" t="s">
        <v>91</v>
      </c>
      <c r="Q333" s="39" t="s">
        <v>91</v>
      </c>
      <c r="R333" s="39">
        <f t="shared" si="75"/>
        <v>43513</v>
      </c>
      <c r="S333" s="39">
        <f t="shared" si="76"/>
        <v>43520</v>
      </c>
      <c r="U333" s="45"/>
    </row>
    <row r="334" spans="1:21" ht="28.5" x14ac:dyDescent="0.25">
      <c r="A334" s="45"/>
      <c r="C334" s="354" t="s">
        <v>923</v>
      </c>
      <c r="D334" s="7" t="s">
        <v>3445</v>
      </c>
      <c r="E334" s="7" t="s">
        <v>6</v>
      </c>
      <c r="F334" s="30" t="s">
        <v>85</v>
      </c>
      <c r="G334" s="30" t="s">
        <v>54</v>
      </c>
      <c r="H334" s="174">
        <v>2500</v>
      </c>
      <c r="I334" s="40" t="s">
        <v>524</v>
      </c>
      <c r="J334" s="39">
        <v>43466</v>
      </c>
      <c r="K334" s="39">
        <f t="shared" si="73"/>
        <v>43471</v>
      </c>
      <c r="L334" s="39">
        <f t="shared" si="71"/>
        <v>43478</v>
      </c>
      <c r="M334" s="39">
        <f t="shared" si="72"/>
        <v>43499</v>
      </c>
      <c r="N334" s="39">
        <f t="shared" si="74"/>
        <v>43506</v>
      </c>
      <c r="O334" s="39" t="s">
        <v>91</v>
      </c>
      <c r="P334" s="39" t="s">
        <v>91</v>
      </c>
      <c r="Q334" s="39" t="s">
        <v>91</v>
      </c>
      <c r="R334" s="39">
        <f t="shared" si="75"/>
        <v>43513</v>
      </c>
      <c r="S334" s="39">
        <f t="shared" si="76"/>
        <v>43520</v>
      </c>
      <c r="U334" s="45"/>
    </row>
    <row r="335" spans="1:21" ht="28.5" x14ac:dyDescent="0.25">
      <c r="A335" s="45"/>
      <c r="C335" s="354" t="s">
        <v>924</v>
      </c>
      <c r="D335" s="7" t="s">
        <v>3446</v>
      </c>
      <c r="E335" s="7" t="s">
        <v>6</v>
      </c>
      <c r="F335" s="30" t="s">
        <v>101</v>
      </c>
      <c r="G335" s="30" t="s">
        <v>53</v>
      </c>
      <c r="H335" s="174">
        <v>5140</v>
      </c>
      <c r="I335" s="40" t="s">
        <v>524</v>
      </c>
      <c r="J335" s="39">
        <v>43556</v>
      </c>
      <c r="K335" s="39">
        <f t="shared" si="73"/>
        <v>43561</v>
      </c>
      <c r="L335" s="39">
        <f t="shared" si="71"/>
        <v>43568</v>
      </c>
      <c r="M335" s="39">
        <f t="shared" si="72"/>
        <v>43589</v>
      </c>
      <c r="N335" s="39">
        <f t="shared" si="74"/>
        <v>43596</v>
      </c>
      <c r="O335" s="39" t="s">
        <v>91</v>
      </c>
      <c r="P335" s="39" t="s">
        <v>91</v>
      </c>
      <c r="Q335" s="39" t="s">
        <v>91</v>
      </c>
      <c r="R335" s="39">
        <f t="shared" si="75"/>
        <v>43603</v>
      </c>
      <c r="S335" s="39">
        <f t="shared" si="76"/>
        <v>43610</v>
      </c>
      <c r="U335" s="45"/>
    </row>
    <row r="336" spans="1:21" ht="42.75" x14ac:dyDescent="0.25">
      <c r="A336" s="45"/>
      <c r="C336" s="354" t="s">
        <v>925</v>
      </c>
      <c r="D336" s="7" t="s">
        <v>3447</v>
      </c>
      <c r="E336" s="7" t="s">
        <v>6</v>
      </c>
      <c r="F336" s="30" t="s">
        <v>85</v>
      </c>
      <c r="G336" s="30" t="s">
        <v>54</v>
      </c>
      <c r="H336" s="174">
        <v>950</v>
      </c>
      <c r="I336" s="40" t="s">
        <v>524</v>
      </c>
      <c r="J336" s="39">
        <v>43466</v>
      </c>
      <c r="K336" s="39">
        <f t="shared" si="73"/>
        <v>43471</v>
      </c>
      <c r="L336" s="39">
        <f t="shared" si="71"/>
        <v>43478</v>
      </c>
      <c r="M336" s="39">
        <f t="shared" si="72"/>
        <v>43499</v>
      </c>
      <c r="N336" s="39">
        <f t="shared" si="74"/>
        <v>43506</v>
      </c>
      <c r="O336" s="39" t="s">
        <v>91</v>
      </c>
      <c r="P336" s="39" t="s">
        <v>91</v>
      </c>
      <c r="Q336" s="39" t="s">
        <v>91</v>
      </c>
      <c r="R336" s="39">
        <f t="shared" si="75"/>
        <v>43513</v>
      </c>
      <c r="S336" s="39">
        <f t="shared" si="76"/>
        <v>43520</v>
      </c>
      <c r="U336" s="45"/>
    </row>
    <row r="337" spans="1:21" ht="42.75" x14ac:dyDescent="0.25">
      <c r="A337" s="45"/>
      <c r="C337" s="354" t="s">
        <v>926</v>
      </c>
      <c r="D337" s="7" t="s">
        <v>3448</v>
      </c>
      <c r="E337" s="7" t="s">
        <v>6</v>
      </c>
      <c r="F337" s="30" t="s">
        <v>101</v>
      </c>
      <c r="G337" s="30" t="s">
        <v>53</v>
      </c>
      <c r="H337" s="174">
        <v>8030</v>
      </c>
      <c r="I337" s="40" t="s">
        <v>321</v>
      </c>
      <c r="J337" s="39">
        <v>43556</v>
      </c>
      <c r="K337" s="39">
        <f t="shared" si="73"/>
        <v>43561</v>
      </c>
      <c r="L337" s="39">
        <f t="shared" si="71"/>
        <v>43568</v>
      </c>
      <c r="M337" s="39">
        <f t="shared" si="72"/>
        <v>43589</v>
      </c>
      <c r="N337" s="39">
        <f t="shared" si="74"/>
        <v>43596</v>
      </c>
      <c r="O337" s="39" t="s">
        <v>91</v>
      </c>
      <c r="P337" s="39" t="s">
        <v>91</v>
      </c>
      <c r="Q337" s="39" t="s">
        <v>91</v>
      </c>
      <c r="R337" s="39">
        <f t="shared" si="75"/>
        <v>43603</v>
      </c>
      <c r="S337" s="39">
        <f t="shared" si="76"/>
        <v>43610</v>
      </c>
      <c r="U337" s="45"/>
    </row>
    <row r="338" spans="1:21" ht="28.5" x14ac:dyDescent="0.25">
      <c r="A338" s="45"/>
      <c r="C338" s="354" t="s">
        <v>927</v>
      </c>
      <c r="D338" s="7" t="s">
        <v>3449</v>
      </c>
      <c r="E338" s="7" t="s">
        <v>6</v>
      </c>
      <c r="F338" s="30" t="s">
        <v>85</v>
      </c>
      <c r="G338" s="30" t="s">
        <v>54</v>
      </c>
      <c r="H338" s="174">
        <v>3900</v>
      </c>
      <c r="I338" s="40" t="s">
        <v>321</v>
      </c>
      <c r="J338" s="39">
        <v>43466</v>
      </c>
      <c r="K338" s="39">
        <f t="shared" si="73"/>
        <v>43471</v>
      </c>
      <c r="L338" s="39">
        <f t="shared" si="71"/>
        <v>43478</v>
      </c>
      <c r="M338" s="39">
        <f t="shared" si="72"/>
        <v>43499</v>
      </c>
      <c r="N338" s="39">
        <f t="shared" si="74"/>
        <v>43506</v>
      </c>
      <c r="O338" s="39" t="s">
        <v>91</v>
      </c>
      <c r="P338" s="39" t="s">
        <v>91</v>
      </c>
      <c r="Q338" s="39" t="s">
        <v>91</v>
      </c>
      <c r="R338" s="39">
        <f t="shared" si="75"/>
        <v>43513</v>
      </c>
      <c r="S338" s="39">
        <f t="shared" si="76"/>
        <v>43520</v>
      </c>
      <c r="U338" s="45"/>
    </row>
    <row r="339" spans="1:21" ht="28.5" x14ac:dyDescent="0.25">
      <c r="A339" s="45"/>
      <c r="C339" s="354" t="s">
        <v>928</v>
      </c>
      <c r="D339" s="7" t="s">
        <v>3450</v>
      </c>
      <c r="E339" s="7" t="s">
        <v>6</v>
      </c>
      <c r="F339" s="30" t="s">
        <v>85</v>
      </c>
      <c r="G339" s="30" t="s">
        <v>54</v>
      </c>
      <c r="H339" s="174">
        <v>1500</v>
      </c>
      <c r="I339" s="40" t="s">
        <v>321</v>
      </c>
      <c r="J339" s="39">
        <v>43556</v>
      </c>
      <c r="K339" s="39">
        <f t="shared" si="73"/>
        <v>43561</v>
      </c>
      <c r="L339" s="39">
        <f t="shared" si="71"/>
        <v>43568</v>
      </c>
      <c r="M339" s="39">
        <f t="shared" si="72"/>
        <v>43589</v>
      </c>
      <c r="N339" s="39">
        <f t="shared" si="74"/>
        <v>43596</v>
      </c>
      <c r="O339" s="39" t="s">
        <v>91</v>
      </c>
      <c r="P339" s="39" t="s">
        <v>91</v>
      </c>
      <c r="Q339" s="39" t="s">
        <v>91</v>
      </c>
      <c r="R339" s="39">
        <f t="shared" si="75"/>
        <v>43603</v>
      </c>
      <c r="S339" s="39">
        <f t="shared" si="76"/>
        <v>43610</v>
      </c>
      <c r="U339" s="45"/>
    </row>
    <row r="340" spans="1:21" ht="28.5" x14ac:dyDescent="0.25">
      <c r="A340" s="45"/>
      <c r="C340" s="354" t="s">
        <v>929</v>
      </c>
      <c r="D340" s="7" t="s">
        <v>3451</v>
      </c>
      <c r="E340" s="7" t="s">
        <v>6</v>
      </c>
      <c r="F340" s="30" t="s">
        <v>85</v>
      </c>
      <c r="G340" s="30" t="s">
        <v>54</v>
      </c>
      <c r="H340" s="174">
        <v>1800</v>
      </c>
      <c r="I340" s="40" t="s">
        <v>321</v>
      </c>
      <c r="J340" s="39">
        <v>43466</v>
      </c>
      <c r="K340" s="39">
        <f t="shared" si="73"/>
        <v>43471</v>
      </c>
      <c r="L340" s="39">
        <f t="shared" si="71"/>
        <v>43478</v>
      </c>
      <c r="M340" s="39">
        <f t="shared" si="72"/>
        <v>43499</v>
      </c>
      <c r="N340" s="39">
        <f t="shared" si="74"/>
        <v>43506</v>
      </c>
      <c r="O340" s="39" t="s">
        <v>91</v>
      </c>
      <c r="P340" s="39" t="s">
        <v>91</v>
      </c>
      <c r="Q340" s="39" t="s">
        <v>91</v>
      </c>
      <c r="R340" s="39">
        <f t="shared" si="75"/>
        <v>43513</v>
      </c>
      <c r="S340" s="39">
        <f t="shared" si="76"/>
        <v>43520</v>
      </c>
      <c r="U340" s="45"/>
    </row>
    <row r="341" spans="1:21" ht="42.75" x14ac:dyDescent="0.25">
      <c r="A341" s="45"/>
      <c r="C341" s="354" t="s">
        <v>930</v>
      </c>
      <c r="D341" s="7" t="s">
        <v>3452</v>
      </c>
      <c r="E341" s="7" t="s">
        <v>6</v>
      </c>
      <c r="F341" s="30" t="s">
        <v>85</v>
      </c>
      <c r="G341" s="30" t="s">
        <v>54</v>
      </c>
      <c r="H341" s="174">
        <v>1500</v>
      </c>
      <c r="I341" s="40" t="s">
        <v>321</v>
      </c>
      <c r="J341" s="39">
        <v>43466</v>
      </c>
      <c r="K341" s="39">
        <f t="shared" si="73"/>
        <v>43471</v>
      </c>
      <c r="L341" s="39">
        <f t="shared" si="71"/>
        <v>43478</v>
      </c>
      <c r="M341" s="39">
        <f t="shared" si="72"/>
        <v>43499</v>
      </c>
      <c r="N341" s="39">
        <f t="shared" si="74"/>
        <v>43506</v>
      </c>
      <c r="O341" s="39" t="s">
        <v>91</v>
      </c>
      <c r="P341" s="39" t="s">
        <v>91</v>
      </c>
      <c r="Q341" s="39" t="s">
        <v>91</v>
      </c>
      <c r="R341" s="39">
        <f t="shared" si="75"/>
        <v>43513</v>
      </c>
      <c r="S341" s="39">
        <f t="shared" si="76"/>
        <v>43520</v>
      </c>
      <c r="U341" s="45"/>
    </row>
    <row r="342" spans="1:21" ht="42.75" x14ac:dyDescent="0.25">
      <c r="A342" s="45"/>
      <c r="C342" s="41" t="s">
        <v>931</v>
      </c>
      <c r="D342" s="7" t="s">
        <v>3453</v>
      </c>
      <c r="E342" s="7" t="s">
        <v>6</v>
      </c>
      <c r="F342" s="30" t="s">
        <v>85</v>
      </c>
      <c r="G342" s="30" t="s">
        <v>54</v>
      </c>
      <c r="H342" s="174">
        <v>2625</v>
      </c>
      <c r="I342" s="40" t="s">
        <v>321</v>
      </c>
      <c r="J342" s="39">
        <v>43556</v>
      </c>
      <c r="K342" s="39">
        <f t="shared" si="73"/>
        <v>43561</v>
      </c>
      <c r="L342" s="39">
        <f t="shared" si="71"/>
        <v>43568</v>
      </c>
      <c r="M342" s="39">
        <f t="shared" si="72"/>
        <v>43589</v>
      </c>
      <c r="N342" s="39">
        <f t="shared" si="74"/>
        <v>43596</v>
      </c>
      <c r="O342" s="39" t="s">
        <v>91</v>
      </c>
      <c r="P342" s="39" t="s">
        <v>91</v>
      </c>
      <c r="Q342" s="39" t="s">
        <v>91</v>
      </c>
      <c r="R342" s="39">
        <f t="shared" si="75"/>
        <v>43603</v>
      </c>
      <c r="S342" s="39">
        <f t="shared" si="76"/>
        <v>43610</v>
      </c>
      <c r="U342" s="45"/>
    </row>
    <row r="343" spans="1:21" ht="28.5" x14ac:dyDescent="0.25">
      <c r="A343" s="45"/>
      <c r="C343" s="354" t="s">
        <v>932</v>
      </c>
      <c r="D343" s="7" t="s">
        <v>3454</v>
      </c>
      <c r="E343" s="7" t="s">
        <v>6</v>
      </c>
      <c r="F343" s="30" t="s">
        <v>85</v>
      </c>
      <c r="G343" s="30" t="s">
        <v>54</v>
      </c>
      <c r="H343" s="174">
        <v>4200</v>
      </c>
      <c r="I343" s="40" t="s">
        <v>321</v>
      </c>
      <c r="J343" s="39">
        <v>43556</v>
      </c>
      <c r="K343" s="39">
        <f t="shared" si="73"/>
        <v>43561</v>
      </c>
      <c r="L343" s="39">
        <f t="shared" si="71"/>
        <v>43568</v>
      </c>
      <c r="M343" s="39">
        <f t="shared" si="72"/>
        <v>43589</v>
      </c>
      <c r="N343" s="39">
        <f t="shared" si="74"/>
        <v>43596</v>
      </c>
      <c r="O343" s="39" t="s">
        <v>91</v>
      </c>
      <c r="P343" s="39" t="s">
        <v>91</v>
      </c>
      <c r="Q343" s="39" t="s">
        <v>91</v>
      </c>
      <c r="R343" s="39">
        <f t="shared" si="75"/>
        <v>43603</v>
      </c>
      <c r="S343" s="39">
        <f t="shared" si="76"/>
        <v>43610</v>
      </c>
      <c r="U343" s="45"/>
    </row>
    <row r="344" spans="1:21" ht="28.5" x14ac:dyDescent="0.25">
      <c r="A344" s="45"/>
      <c r="C344" s="41" t="s">
        <v>933</v>
      </c>
      <c r="D344" s="7" t="s">
        <v>3455</v>
      </c>
      <c r="E344" s="7" t="s">
        <v>6</v>
      </c>
      <c r="F344" s="30" t="s">
        <v>85</v>
      </c>
      <c r="G344" s="30" t="s">
        <v>54</v>
      </c>
      <c r="H344" s="174">
        <v>3060</v>
      </c>
      <c r="I344" s="40" t="s">
        <v>321</v>
      </c>
      <c r="J344" s="39">
        <v>43556</v>
      </c>
      <c r="K344" s="39">
        <f t="shared" si="73"/>
        <v>43561</v>
      </c>
      <c r="L344" s="39">
        <f t="shared" si="71"/>
        <v>43568</v>
      </c>
      <c r="M344" s="39">
        <f t="shared" si="72"/>
        <v>43589</v>
      </c>
      <c r="N344" s="39">
        <f t="shared" si="74"/>
        <v>43596</v>
      </c>
      <c r="O344" s="39" t="s">
        <v>91</v>
      </c>
      <c r="P344" s="39" t="s">
        <v>91</v>
      </c>
      <c r="Q344" s="39" t="s">
        <v>91</v>
      </c>
      <c r="R344" s="39">
        <f t="shared" si="75"/>
        <v>43603</v>
      </c>
      <c r="S344" s="39">
        <f t="shared" si="76"/>
        <v>43610</v>
      </c>
      <c r="U344" s="45"/>
    </row>
    <row r="345" spans="1:21" ht="42.75" x14ac:dyDescent="0.25">
      <c r="A345" s="45"/>
      <c r="C345" s="41" t="s">
        <v>934</v>
      </c>
      <c r="D345" s="7" t="s">
        <v>3456</v>
      </c>
      <c r="E345" s="7" t="s">
        <v>6</v>
      </c>
      <c r="F345" s="30" t="s">
        <v>85</v>
      </c>
      <c r="G345" s="30" t="s">
        <v>54</v>
      </c>
      <c r="H345" s="174">
        <v>1400</v>
      </c>
      <c r="I345" s="40" t="s">
        <v>321</v>
      </c>
      <c r="J345" s="39">
        <v>43556</v>
      </c>
      <c r="K345" s="39">
        <f t="shared" si="73"/>
        <v>43561</v>
      </c>
      <c r="L345" s="39">
        <f t="shared" si="71"/>
        <v>43568</v>
      </c>
      <c r="M345" s="39">
        <f t="shared" si="72"/>
        <v>43589</v>
      </c>
      <c r="N345" s="39">
        <f t="shared" si="74"/>
        <v>43596</v>
      </c>
      <c r="O345" s="39" t="s">
        <v>91</v>
      </c>
      <c r="P345" s="39" t="s">
        <v>91</v>
      </c>
      <c r="Q345" s="39" t="s">
        <v>91</v>
      </c>
      <c r="R345" s="39">
        <f t="shared" si="75"/>
        <v>43603</v>
      </c>
      <c r="S345" s="39">
        <f t="shared" si="76"/>
        <v>43610</v>
      </c>
      <c r="U345" s="45"/>
    </row>
    <row r="346" spans="1:21" ht="28.5" x14ac:dyDescent="0.25">
      <c r="A346" s="45"/>
      <c r="C346" s="354" t="s">
        <v>935</v>
      </c>
      <c r="D346" s="7" t="s">
        <v>3457</v>
      </c>
      <c r="E346" s="7" t="s">
        <v>6</v>
      </c>
      <c r="F346" s="30" t="s">
        <v>85</v>
      </c>
      <c r="G346" s="30" t="s">
        <v>54</v>
      </c>
      <c r="H346" s="174">
        <v>2475</v>
      </c>
      <c r="I346" s="40" t="s">
        <v>321</v>
      </c>
      <c r="J346" s="39">
        <v>43556</v>
      </c>
      <c r="K346" s="39">
        <f t="shared" si="73"/>
        <v>43561</v>
      </c>
      <c r="L346" s="39">
        <f t="shared" si="71"/>
        <v>43568</v>
      </c>
      <c r="M346" s="39">
        <f t="shared" si="72"/>
        <v>43589</v>
      </c>
      <c r="N346" s="39">
        <f t="shared" si="74"/>
        <v>43596</v>
      </c>
      <c r="O346" s="39" t="s">
        <v>91</v>
      </c>
      <c r="P346" s="39" t="s">
        <v>91</v>
      </c>
      <c r="Q346" s="39" t="s">
        <v>91</v>
      </c>
      <c r="R346" s="39">
        <f t="shared" si="75"/>
        <v>43603</v>
      </c>
      <c r="S346" s="39">
        <f t="shared" si="76"/>
        <v>43610</v>
      </c>
      <c r="U346" s="45"/>
    </row>
    <row r="347" spans="1:21" ht="28.5" x14ac:dyDescent="0.25">
      <c r="A347" s="45"/>
      <c r="C347" s="354" t="s">
        <v>936</v>
      </c>
      <c r="D347" s="7" t="s">
        <v>3458</v>
      </c>
      <c r="E347" s="7" t="s">
        <v>6</v>
      </c>
      <c r="F347" s="30" t="s">
        <v>85</v>
      </c>
      <c r="G347" s="30" t="s">
        <v>54</v>
      </c>
      <c r="H347" s="174">
        <v>4000</v>
      </c>
      <c r="I347" s="40" t="s">
        <v>321</v>
      </c>
      <c r="J347" s="39">
        <v>43466</v>
      </c>
      <c r="K347" s="39">
        <f t="shared" si="73"/>
        <v>43471</v>
      </c>
      <c r="L347" s="39">
        <f t="shared" si="71"/>
        <v>43478</v>
      </c>
      <c r="M347" s="39">
        <f t="shared" si="72"/>
        <v>43499</v>
      </c>
      <c r="N347" s="39">
        <f t="shared" si="74"/>
        <v>43506</v>
      </c>
      <c r="O347" s="39" t="s">
        <v>91</v>
      </c>
      <c r="P347" s="39" t="s">
        <v>91</v>
      </c>
      <c r="Q347" s="39" t="s">
        <v>91</v>
      </c>
      <c r="R347" s="39">
        <f t="shared" si="75"/>
        <v>43513</v>
      </c>
      <c r="S347" s="39">
        <f t="shared" si="76"/>
        <v>43520</v>
      </c>
      <c r="U347" s="45"/>
    </row>
    <row r="348" spans="1:21" ht="28.5" x14ac:dyDescent="0.25">
      <c r="A348" s="45"/>
      <c r="C348" s="41" t="s">
        <v>937</v>
      </c>
      <c r="D348" s="7" t="s">
        <v>3459</v>
      </c>
      <c r="E348" s="7" t="s">
        <v>6</v>
      </c>
      <c r="F348" s="30" t="s">
        <v>101</v>
      </c>
      <c r="G348" s="30" t="s">
        <v>53</v>
      </c>
      <c r="H348" s="174">
        <v>21992</v>
      </c>
      <c r="I348" s="40" t="s">
        <v>321</v>
      </c>
      <c r="J348" s="39">
        <v>43466</v>
      </c>
      <c r="K348" s="39">
        <f t="shared" si="73"/>
        <v>43471</v>
      </c>
      <c r="L348" s="39">
        <f t="shared" si="71"/>
        <v>43478</v>
      </c>
      <c r="M348" s="39">
        <f t="shared" si="72"/>
        <v>43499</v>
      </c>
      <c r="N348" s="39">
        <f t="shared" si="74"/>
        <v>43506</v>
      </c>
      <c r="O348" s="39" t="s">
        <v>91</v>
      </c>
      <c r="P348" s="39" t="s">
        <v>91</v>
      </c>
      <c r="Q348" s="39" t="s">
        <v>91</v>
      </c>
      <c r="R348" s="39">
        <f t="shared" si="75"/>
        <v>43513</v>
      </c>
      <c r="S348" s="39">
        <f t="shared" si="76"/>
        <v>43520</v>
      </c>
      <c r="U348" s="45"/>
    </row>
    <row r="349" spans="1:21" ht="28.5" x14ac:dyDescent="0.25">
      <c r="A349" s="45"/>
      <c r="C349" s="354" t="s">
        <v>938</v>
      </c>
      <c r="D349" s="7" t="s">
        <v>3460</v>
      </c>
      <c r="E349" s="7" t="s">
        <v>6</v>
      </c>
      <c r="F349" s="30" t="s">
        <v>85</v>
      </c>
      <c r="G349" s="30" t="s">
        <v>54</v>
      </c>
      <c r="H349" s="174">
        <v>3952</v>
      </c>
      <c r="I349" s="40" t="s">
        <v>321</v>
      </c>
      <c r="J349" s="39">
        <v>43647</v>
      </c>
      <c r="K349" s="39">
        <f t="shared" si="73"/>
        <v>43652</v>
      </c>
      <c r="L349" s="39">
        <f t="shared" si="71"/>
        <v>43659</v>
      </c>
      <c r="M349" s="39">
        <f t="shared" si="72"/>
        <v>43680</v>
      </c>
      <c r="N349" s="39">
        <f t="shared" si="74"/>
        <v>43687</v>
      </c>
      <c r="O349" s="39" t="s">
        <v>91</v>
      </c>
      <c r="P349" s="39" t="s">
        <v>91</v>
      </c>
      <c r="Q349" s="39" t="s">
        <v>91</v>
      </c>
      <c r="R349" s="39">
        <f t="shared" si="75"/>
        <v>43694</v>
      </c>
      <c r="S349" s="39">
        <f t="shared" si="76"/>
        <v>43701</v>
      </c>
      <c r="U349" s="45"/>
    </row>
    <row r="350" spans="1:21" ht="28.5" x14ac:dyDescent="0.25">
      <c r="A350" s="45"/>
      <c r="C350" s="354" t="s">
        <v>939</v>
      </c>
      <c r="D350" s="7" t="s">
        <v>3461</v>
      </c>
      <c r="E350" s="7" t="s">
        <v>6</v>
      </c>
      <c r="F350" s="30" t="s">
        <v>85</v>
      </c>
      <c r="G350" s="30" t="s">
        <v>54</v>
      </c>
      <c r="H350" s="174">
        <v>3000</v>
      </c>
      <c r="I350" s="40" t="s">
        <v>321</v>
      </c>
      <c r="J350" s="39">
        <v>43647</v>
      </c>
      <c r="K350" s="39">
        <f t="shared" si="73"/>
        <v>43652</v>
      </c>
      <c r="L350" s="39">
        <f t="shared" si="71"/>
        <v>43659</v>
      </c>
      <c r="M350" s="39">
        <f t="shared" si="72"/>
        <v>43680</v>
      </c>
      <c r="N350" s="39">
        <f t="shared" si="74"/>
        <v>43687</v>
      </c>
      <c r="O350" s="39" t="s">
        <v>91</v>
      </c>
      <c r="P350" s="39" t="s">
        <v>91</v>
      </c>
      <c r="Q350" s="39" t="s">
        <v>91</v>
      </c>
      <c r="R350" s="39">
        <f t="shared" si="75"/>
        <v>43694</v>
      </c>
      <c r="S350" s="39">
        <f t="shared" si="76"/>
        <v>43701</v>
      </c>
      <c r="U350" s="45"/>
    </row>
    <row r="351" spans="1:21" ht="28.5" x14ac:dyDescent="0.25">
      <c r="A351" s="45"/>
      <c r="C351" s="41" t="s">
        <v>940</v>
      </c>
      <c r="D351" s="7" t="s">
        <v>3462</v>
      </c>
      <c r="E351" s="7" t="s">
        <v>6</v>
      </c>
      <c r="F351" s="30" t="s">
        <v>85</v>
      </c>
      <c r="G351" s="30" t="s">
        <v>54</v>
      </c>
      <c r="H351" s="174">
        <v>1020</v>
      </c>
      <c r="I351" s="40" t="s">
        <v>321</v>
      </c>
      <c r="J351" s="39">
        <v>43556</v>
      </c>
      <c r="K351" s="39">
        <f t="shared" si="73"/>
        <v>43561</v>
      </c>
      <c r="L351" s="39">
        <f t="shared" ref="L351:L373" si="77">K351+7</f>
        <v>43568</v>
      </c>
      <c r="M351" s="39">
        <f t="shared" ref="M351:M397" si="78">L351+21</f>
        <v>43589</v>
      </c>
      <c r="N351" s="39">
        <f t="shared" si="74"/>
        <v>43596</v>
      </c>
      <c r="O351" s="39" t="s">
        <v>91</v>
      </c>
      <c r="P351" s="39" t="s">
        <v>91</v>
      </c>
      <c r="Q351" s="39" t="s">
        <v>91</v>
      </c>
      <c r="R351" s="39">
        <f t="shared" si="75"/>
        <v>43603</v>
      </c>
      <c r="S351" s="39">
        <f t="shared" si="76"/>
        <v>43610</v>
      </c>
      <c r="U351" s="45"/>
    </row>
    <row r="352" spans="1:21" ht="28.5" x14ac:dyDescent="0.25">
      <c r="A352" s="45"/>
      <c r="C352" s="354" t="s">
        <v>941</v>
      </c>
      <c r="D352" s="7" t="s">
        <v>3463</v>
      </c>
      <c r="E352" s="7" t="s">
        <v>6</v>
      </c>
      <c r="F352" s="30" t="s">
        <v>85</v>
      </c>
      <c r="G352" s="30" t="s">
        <v>54</v>
      </c>
      <c r="H352" s="174">
        <v>3700</v>
      </c>
      <c r="I352" s="40" t="s">
        <v>321</v>
      </c>
      <c r="J352" s="39">
        <v>43556</v>
      </c>
      <c r="K352" s="39">
        <f t="shared" si="73"/>
        <v>43561</v>
      </c>
      <c r="L352" s="39">
        <f t="shared" si="77"/>
        <v>43568</v>
      </c>
      <c r="M352" s="39">
        <f t="shared" si="78"/>
        <v>43589</v>
      </c>
      <c r="N352" s="39">
        <f t="shared" si="74"/>
        <v>43596</v>
      </c>
      <c r="O352" s="39" t="s">
        <v>91</v>
      </c>
      <c r="P352" s="39" t="s">
        <v>91</v>
      </c>
      <c r="Q352" s="39" t="s">
        <v>91</v>
      </c>
      <c r="R352" s="39">
        <f t="shared" si="75"/>
        <v>43603</v>
      </c>
      <c r="S352" s="39">
        <f t="shared" si="76"/>
        <v>43610</v>
      </c>
      <c r="U352" s="45"/>
    </row>
    <row r="353" spans="1:21" ht="28.5" x14ac:dyDescent="0.25">
      <c r="A353" s="45"/>
      <c r="C353" s="354" t="s">
        <v>942</v>
      </c>
      <c r="D353" s="7" t="s">
        <v>3464</v>
      </c>
      <c r="E353" s="7" t="s">
        <v>6</v>
      </c>
      <c r="F353" s="30" t="s">
        <v>85</v>
      </c>
      <c r="G353" s="30" t="s">
        <v>54</v>
      </c>
      <c r="H353" s="174">
        <v>1050</v>
      </c>
      <c r="I353" s="40" t="s">
        <v>321</v>
      </c>
      <c r="J353" s="39">
        <v>43647</v>
      </c>
      <c r="K353" s="39">
        <f t="shared" si="73"/>
        <v>43652</v>
      </c>
      <c r="L353" s="39">
        <f t="shared" si="77"/>
        <v>43659</v>
      </c>
      <c r="M353" s="39">
        <f t="shared" si="78"/>
        <v>43680</v>
      </c>
      <c r="N353" s="39">
        <f t="shared" si="74"/>
        <v>43687</v>
      </c>
      <c r="O353" s="39" t="s">
        <v>91</v>
      </c>
      <c r="P353" s="39" t="s">
        <v>91</v>
      </c>
      <c r="Q353" s="39" t="s">
        <v>91</v>
      </c>
      <c r="R353" s="39">
        <f t="shared" si="75"/>
        <v>43694</v>
      </c>
      <c r="S353" s="39">
        <f t="shared" si="76"/>
        <v>43701</v>
      </c>
      <c r="U353" s="45"/>
    </row>
    <row r="354" spans="1:21" ht="42.75" x14ac:dyDescent="0.25">
      <c r="A354" s="45"/>
      <c r="C354" s="3" t="s">
        <v>943</v>
      </c>
      <c r="D354" s="7" t="s">
        <v>3465</v>
      </c>
      <c r="E354" s="7" t="s">
        <v>6</v>
      </c>
      <c r="F354" s="7" t="s">
        <v>85</v>
      </c>
      <c r="G354" s="7" t="s">
        <v>54</v>
      </c>
      <c r="H354" s="174">
        <v>2380</v>
      </c>
      <c r="I354" s="7" t="s">
        <v>321</v>
      </c>
      <c r="J354" s="104">
        <v>43466</v>
      </c>
      <c r="K354" s="39">
        <f t="shared" si="73"/>
        <v>43471</v>
      </c>
      <c r="L354" s="39">
        <f t="shared" si="77"/>
        <v>43478</v>
      </c>
      <c r="M354" s="39">
        <f t="shared" si="78"/>
        <v>43499</v>
      </c>
      <c r="N354" s="39">
        <f t="shared" si="74"/>
        <v>43506</v>
      </c>
      <c r="O354" s="39" t="s">
        <v>91</v>
      </c>
      <c r="P354" s="39" t="s">
        <v>91</v>
      </c>
      <c r="Q354" s="39" t="s">
        <v>91</v>
      </c>
      <c r="R354" s="39">
        <f t="shared" si="75"/>
        <v>43513</v>
      </c>
      <c r="S354" s="39">
        <f t="shared" si="76"/>
        <v>43520</v>
      </c>
      <c r="U354" s="45"/>
    </row>
    <row r="355" spans="1:21" ht="28.5" x14ac:dyDescent="0.25">
      <c r="A355" s="45"/>
      <c r="C355" s="4" t="s">
        <v>944</v>
      </c>
      <c r="D355" s="7" t="s">
        <v>3466</v>
      </c>
      <c r="E355" s="8" t="s">
        <v>6</v>
      </c>
      <c r="F355" s="8" t="s">
        <v>85</v>
      </c>
      <c r="G355" s="30" t="s">
        <v>54</v>
      </c>
      <c r="H355" s="174">
        <v>300</v>
      </c>
      <c r="I355" s="9" t="s">
        <v>321</v>
      </c>
      <c r="J355" s="8" t="s">
        <v>945</v>
      </c>
      <c r="K355" s="39">
        <f t="shared" si="73"/>
        <v>43561</v>
      </c>
      <c r="L355" s="39">
        <f t="shared" si="77"/>
        <v>43568</v>
      </c>
      <c r="M355" s="39">
        <f t="shared" si="78"/>
        <v>43589</v>
      </c>
      <c r="N355" s="39">
        <f t="shared" si="74"/>
        <v>43596</v>
      </c>
      <c r="O355" s="39" t="s">
        <v>91</v>
      </c>
      <c r="P355" s="39" t="s">
        <v>91</v>
      </c>
      <c r="Q355" s="39" t="s">
        <v>91</v>
      </c>
      <c r="R355" s="39">
        <f t="shared" si="75"/>
        <v>43603</v>
      </c>
      <c r="S355" s="39">
        <f t="shared" si="76"/>
        <v>43610</v>
      </c>
      <c r="U355" s="45"/>
    </row>
    <row r="356" spans="1:21" ht="28.5" x14ac:dyDescent="0.25">
      <c r="A356" s="45"/>
      <c r="C356" s="4" t="s">
        <v>946</v>
      </c>
      <c r="D356" s="7" t="s">
        <v>3467</v>
      </c>
      <c r="E356" s="8" t="s">
        <v>6</v>
      </c>
      <c r="F356" s="8" t="s">
        <v>85</v>
      </c>
      <c r="G356" s="30" t="s">
        <v>54</v>
      </c>
      <c r="H356" s="174">
        <v>912</v>
      </c>
      <c r="I356" s="9" t="s">
        <v>321</v>
      </c>
      <c r="J356" s="8" t="s">
        <v>945</v>
      </c>
      <c r="K356" s="39">
        <f t="shared" si="73"/>
        <v>43561</v>
      </c>
      <c r="L356" s="39">
        <f t="shared" si="77"/>
        <v>43568</v>
      </c>
      <c r="M356" s="39">
        <f t="shared" si="78"/>
        <v>43589</v>
      </c>
      <c r="N356" s="39">
        <f t="shared" si="74"/>
        <v>43596</v>
      </c>
      <c r="O356" s="39" t="s">
        <v>91</v>
      </c>
      <c r="P356" s="39" t="s">
        <v>91</v>
      </c>
      <c r="Q356" s="39" t="s">
        <v>91</v>
      </c>
      <c r="R356" s="39">
        <f t="shared" si="75"/>
        <v>43603</v>
      </c>
      <c r="S356" s="39">
        <f t="shared" si="76"/>
        <v>43610</v>
      </c>
      <c r="U356" s="45"/>
    </row>
    <row r="357" spans="1:21" ht="28.5" x14ac:dyDescent="0.25">
      <c r="A357" s="45"/>
      <c r="C357" s="4" t="s">
        <v>947</v>
      </c>
      <c r="D357" s="7" t="s">
        <v>3468</v>
      </c>
      <c r="E357" s="8" t="s">
        <v>6</v>
      </c>
      <c r="F357" s="8" t="s">
        <v>85</v>
      </c>
      <c r="G357" s="30" t="s">
        <v>54</v>
      </c>
      <c r="H357" s="174">
        <v>3150</v>
      </c>
      <c r="I357" s="9" t="s">
        <v>321</v>
      </c>
      <c r="J357" s="8" t="s">
        <v>945</v>
      </c>
      <c r="K357" s="39">
        <f t="shared" si="73"/>
        <v>43561</v>
      </c>
      <c r="L357" s="39">
        <f t="shared" si="77"/>
        <v>43568</v>
      </c>
      <c r="M357" s="39">
        <f t="shared" si="78"/>
        <v>43589</v>
      </c>
      <c r="N357" s="39">
        <f t="shared" si="74"/>
        <v>43596</v>
      </c>
      <c r="O357" s="39" t="s">
        <v>91</v>
      </c>
      <c r="P357" s="39" t="s">
        <v>91</v>
      </c>
      <c r="Q357" s="39" t="s">
        <v>91</v>
      </c>
      <c r="R357" s="39">
        <f t="shared" si="75"/>
        <v>43603</v>
      </c>
      <c r="S357" s="39">
        <f t="shared" si="76"/>
        <v>43610</v>
      </c>
      <c r="U357" s="45"/>
    </row>
    <row r="358" spans="1:21" ht="28.5" x14ac:dyDescent="0.25">
      <c r="A358" s="45"/>
      <c r="C358" s="4" t="s">
        <v>948</v>
      </c>
      <c r="D358" s="7" t="s">
        <v>3469</v>
      </c>
      <c r="E358" s="8" t="s">
        <v>6</v>
      </c>
      <c r="F358" s="8" t="s">
        <v>85</v>
      </c>
      <c r="G358" s="30" t="s">
        <v>54</v>
      </c>
      <c r="H358" s="174">
        <v>11750</v>
      </c>
      <c r="I358" s="9" t="s">
        <v>524</v>
      </c>
      <c r="J358" s="8" t="s">
        <v>949</v>
      </c>
      <c r="K358" s="39">
        <f t="shared" si="73"/>
        <v>43471</v>
      </c>
      <c r="L358" s="39">
        <f t="shared" si="77"/>
        <v>43478</v>
      </c>
      <c r="M358" s="39">
        <f t="shared" si="78"/>
        <v>43499</v>
      </c>
      <c r="N358" s="39">
        <f t="shared" si="74"/>
        <v>43506</v>
      </c>
      <c r="O358" s="39" t="s">
        <v>91</v>
      </c>
      <c r="P358" s="39" t="s">
        <v>91</v>
      </c>
      <c r="Q358" s="39" t="s">
        <v>91</v>
      </c>
      <c r="R358" s="39">
        <f t="shared" si="75"/>
        <v>43513</v>
      </c>
      <c r="S358" s="39">
        <f t="shared" si="76"/>
        <v>43520</v>
      </c>
      <c r="U358" s="45"/>
    </row>
    <row r="359" spans="1:21" s="128" customFormat="1" ht="42.75" x14ac:dyDescent="0.2">
      <c r="A359" s="45"/>
      <c r="B359" s="113"/>
      <c r="C359" s="209" t="s">
        <v>2874</v>
      </c>
      <c r="D359" s="7" t="s">
        <v>3470</v>
      </c>
      <c r="E359" s="200" t="s">
        <v>6</v>
      </c>
      <c r="F359" s="121" t="s">
        <v>85</v>
      </c>
      <c r="G359" s="108" t="s">
        <v>54</v>
      </c>
      <c r="H359" s="212">
        <v>2808</v>
      </c>
      <c r="I359" s="110" t="s">
        <v>2804</v>
      </c>
      <c r="J359" s="120">
        <v>43466</v>
      </c>
      <c r="K359" s="120">
        <f t="shared" si="73"/>
        <v>43471</v>
      </c>
      <c r="L359" s="120">
        <f t="shared" si="77"/>
        <v>43478</v>
      </c>
      <c r="M359" s="120">
        <f t="shared" si="78"/>
        <v>43499</v>
      </c>
      <c r="N359" s="120">
        <f t="shared" si="74"/>
        <v>43506</v>
      </c>
      <c r="O359" s="120" t="s">
        <v>91</v>
      </c>
      <c r="P359" s="120" t="s">
        <v>91</v>
      </c>
      <c r="Q359" s="120" t="s">
        <v>91</v>
      </c>
      <c r="R359" s="120">
        <f t="shared" si="75"/>
        <v>43513</v>
      </c>
      <c r="S359" s="120">
        <f t="shared" si="76"/>
        <v>43520</v>
      </c>
      <c r="U359" s="45"/>
    </row>
    <row r="360" spans="1:21" s="128" customFormat="1" ht="42.75" x14ac:dyDescent="0.2">
      <c r="A360" s="45"/>
      <c r="B360" s="113"/>
      <c r="C360" s="209" t="s">
        <v>2875</v>
      </c>
      <c r="D360" s="7" t="s">
        <v>3471</v>
      </c>
      <c r="E360" s="200" t="s">
        <v>6</v>
      </c>
      <c r="F360" s="121" t="s">
        <v>85</v>
      </c>
      <c r="G360" s="108" t="s">
        <v>54</v>
      </c>
      <c r="H360" s="212">
        <v>1000</v>
      </c>
      <c r="I360" s="110" t="s">
        <v>2804</v>
      </c>
      <c r="J360" s="120">
        <v>43647</v>
      </c>
      <c r="K360" s="120">
        <f t="shared" si="73"/>
        <v>43652</v>
      </c>
      <c r="L360" s="120">
        <f t="shared" si="77"/>
        <v>43659</v>
      </c>
      <c r="M360" s="120">
        <f t="shared" si="78"/>
        <v>43680</v>
      </c>
      <c r="N360" s="120">
        <f t="shared" si="74"/>
        <v>43687</v>
      </c>
      <c r="O360" s="120" t="s">
        <v>91</v>
      </c>
      <c r="P360" s="120" t="s">
        <v>91</v>
      </c>
      <c r="Q360" s="120" t="s">
        <v>91</v>
      </c>
      <c r="R360" s="120">
        <f t="shared" si="75"/>
        <v>43694</v>
      </c>
      <c r="S360" s="120">
        <f t="shared" si="76"/>
        <v>43701</v>
      </c>
      <c r="U360" s="45"/>
    </row>
    <row r="361" spans="1:21" s="128" customFormat="1" ht="29.25" customHeight="1" x14ac:dyDescent="0.2">
      <c r="A361" s="45"/>
      <c r="B361" s="113"/>
      <c r="C361" s="229" t="s">
        <v>2876</v>
      </c>
      <c r="D361" s="7" t="s">
        <v>3472</v>
      </c>
      <c r="E361" s="200" t="s">
        <v>6</v>
      </c>
      <c r="F361" s="121" t="s">
        <v>85</v>
      </c>
      <c r="G361" s="108" t="s">
        <v>54</v>
      </c>
      <c r="H361" s="212">
        <v>8280</v>
      </c>
      <c r="I361" s="110" t="s">
        <v>2804</v>
      </c>
      <c r="J361" s="120">
        <v>43647</v>
      </c>
      <c r="K361" s="120">
        <f t="shared" si="73"/>
        <v>43652</v>
      </c>
      <c r="L361" s="120">
        <f t="shared" si="77"/>
        <v>43659</v>
      </c>
      <c r="M361" s="120">
        <f t="shared" si="78"/>
        <v>43680</v>
      </c>
      <c r="N361" s="120">
        <f t="shared" si="74"/>
        <v>43687</v>
      </c>
      <c r="O361" s="120" t="s">
        <v>91</v>
      </c>
      <c r="P361" s="120" t="s">
        <v>91</v>
      </c>
      <c r="Q361" s="120" t="s">
        <v>91</v>
      </c>
      <c r="R361" s="120">
        <f t="shared" si="75"/>
        <v>43694</v>
      </c>
      <c r="S361" s="120">
        <f t="shared" si="76"/>
        <v>43701</v>
      </c>
      <c r="U361" s="45"/>
    </row>
    <row r="362" spans="1:21" s="128" customFormat="1" ht="44.25" customHeight="1" x14ac:dyDescent="0.2">
      <c r="A362" s="45"/>
      <c r="B362" s="113"/>
      <c r="C362" s="229" t="s">
        <v>2877</v>
      </c>
      <c r="D362" s="7" t="s">
        <v>3473</v>
      </c>
      <c r="E362" s="200" t="s">
        <v>6</v>
      </c>
      <c r="F362" s="121" t="s">
        <v>85</v>
      </c>
      <c r="G362" s="108" t="s">
        <v>54</v>
      </c>
      <c r="H362" s="212">
        <v>4836</v>
      </c>
      <c r="I362" s="110" t="s">
        <v>2804</v>
      </c>
      <c r="J362" s="120">
        <v>43556</v>
      </c>
      <c r="K362" s="120">
        <f t="shared" si="73"/>
        <v>43561</v>
      </c>
      <c r="L362" s="120">
        <f t="shared" si="77"/>
        <v>43568</v>
      </c>
      <c r="M362" s="120">
        <f t="shared" si="78"/>
        <v>43589</v>
      </c>
      <c r="N362" s="120">
        <f t="shared" si="74"/>
        <v>43596</v>
      </c>
      <c r="O362" s="120" t="s">
        <v>91</v>
      </c>
      <c r="P362" s="120" t="s">
        <v>91</v>
      </c>
      <c r="Q362" s="120" t="s">
        <v>91</v>
      </c>
      <c r="R362" s="120">
        <f t="shared" si="75"/>
        <v>43603</v>
      </c>
      <c r="S362" s="120">
        <f t="shared" si="76"/>
        <v>43610</v>
      </c>
      <c r="U362" s="45"/>
    </row>
    <row r="363" spans="1:21" s="128" customFormat="1" ht="46.5" customHeight="1" x14ac:dyDescent="0.2">
      <c r="A363" s="45"/>
      <c r="B363" s="113"/>
      <c r="C363" s="229" t="s">
        <v>2878</v>
      </c>
      <c r="D363" s="7" t="s">
        <v>3474</v>
      </c>
      <c r="E363" s="200" t="s">
        <v>6</v>
      </c>
      <c r="F363" s="121" t="s">
        <v>85</v>
      </c>
      <c r="G363" s="108" t="s">
        <v>54</v>
      </c>
      <c r="H363" s="212">
        <v>7000</v>
      </c>
      <c r="I363" s="110" t="s">
        <v>2804</v>
      </c>
      <c r="J363" s="120">
        <v>43556</v>
      </c>
      <c r="K363" s="120">
        <f t="shared" si="73"/>
        <v>43561</v>
      </c>
      <c r="L363" s="120">
        <f t="shared" si="77"/>
        <v>43568</v>
      </c>
      <c r="M363" s="120">
        <f t="shared" si="78"/>
        <v>43589</v>
      </c>
      <c r="N363" s="120">
        <f t="shared" si="74"/>
        <v>43596</v>
      </c>
      <c r="O363" s="120" t="s">
        <v>91</v>
      </c>
      <c r="P363" s="120" t="s">
        <v>91</v>
      </c>
      <c r="Q363" s="120" t="s">
        <v>91</v>
      </c>
      <c r="R363" s="120">
        <f t="shared" si="75"/>
        <v>43603</v>
      </c>
      <c r="S363" s="120">
        <f t="shared" si="76"/>
        <v>43610</v>
      </c>
      <c r="U363" s="45"/>
    </row>
    <row r="364" spans="1:21" s="128" customFormat="1" ht="35.25" customHeight="1" x14ac:dyDescent="0.2">
      <c r="A364" s="45"/>
      <c r="B364" s="113"/>
      <c r="C364" s="229" t="s">
        <v>2879</v>
      </c>
      <c r="D364" s="7" t="s">
        <v>3475</v>
      </c>
      <c r="E364" s="200" t="s">
        <v>6</v>
      </c>
      <c r="F364" s="121" t="s">
        <v>85</v>
      </c>
      <c r="G364" s="108" t="s">
        <v>54</v>
      </c>
      <c r="H364" s="212">
        <v>45900</v>
      </c>
      <c r="I364" s="110" t="s">
        <v>2804</v>
      </c>
      <c r="J364" s="120">
        <v>43647</v>
      </c>
      <c r="K364" s="120">
        <f t="shared" si="73"/>
        <v>43652</v>
      </c>
      <c r="L364" s="120">
        <f t="shared" si="77"/>
        <v>43659</v>
      </c>
      <c r="M364" s="120">
        <f t="shared" si="78"/>
        <v>43680</v>
      </c>
      <c r="N364" s="120">
        <f t="shared" si="74"/>
        <v>43687</v>
      </c>
      <c r="O364" s="120" t="s">
        <v>91</v>
      </c>
      <c r="P364" s="120" t="s">
        <v>91</v>
      </c>
      <c r="Q364" s="120" t="s">
        <v>91</v>
      </c>
      <c r="R364" s="120">
        <f t="shared" si="75"/>
        <v>43694</v>
      </c>
      <c r="S364" s="120">
        <f t="shared" si="76"/>
        <v>43701</v>
      </c>
      <c r="U364" s="45"/>
    </row>
    <row r="365" spans="1:21" s="128" customFormat="1" ht="30.75" customHeight="1" x14ac:dyDescent="0.2">
      <c r="A365" s="45"/>
      <c r="B365" s="113"/>
      <c r="C365" s="229" t="s">
        <v>2880</v>
      </c>
      <c r="D365" s="7" t="s">
        <v>3476</v>
      </c>
      <c r="E365" s="200" t="s">
        <v>6</v>
      </c>
      <c r="F365" s="121" t="s">
        <v>85</v>
      </c>
      <c r="G365" s="108" t="s">
        <v>54</v>
      </c>
      <c r="H365" s="212">
        <v>30000</v>
      </c>
      <c r="I365" s="110" t="s">
        <v>2804</v>
      </c>
      <c r="J365" s="244">
        <v>43466</v>
      </c>
      <c r="K365" s="120">
        <f t="shared" si="73"/>
        <v>43471</v>
      </c>
      <c r="L365" s="120">
        <f t="shared" si="77"/>
        <v>43478</v>
      </c>
      <c r="M365" s="120">
        <f t="shared" si="78"/>
        <v>43499</v>
      </c>
      <c r="N365" s="120">
        <f t="shared" si="74"/>
        <v>43506</v>
      </c>
      <c r="O365" s="120" t="s">
        <v>91</v>
      </c>
      <c r="P365" s="120" t="s">
        <v>91</v>
      </c>
      <c r="Q365" s="120" t="s">
        <v>91</v>
      </c>
      <c r="R365" s="120">
        <f t="shared" si="75"/>
        <v>43513</v>
      </c>
      <c r="S365" s="120">
        <f t="shared" si="76"/>
        <v>43520</v>
      </c>
      <c r="U365" s="45"/>
    </row>
    <row r="366" spans="1:21" s="128" customFormat="1" ht="28.5" x14ac:dyDescent="0.2">
      <c r="A366" s="45"/>
      <c r="B366" s="113"/>
      <c r="C366" s="229" t="s">
        <v>2881</v>
      </c>
      <c r="D366" s="7" t="s">
        <v>3477</v>
      </c>
      <c r="E366" s="200" t="s">
        <v>6</v>
      </c>
      <c r="F366" s="121" t="s">
        <v>85</v>
      </c>
      <c r="G366" s="108" t="s">
        <v>54</v>
      </c>
      <c r="H366" s="212">
        <v>198000</v>
      </c>
      <c r="I366" s="110" t="s">
        <v>2804</v>
      </c>
      <c r="J366" s="121" t="s">
        <v>945</v>
      </c>
      <c r="K366" s="120">
        <f t="shared" si="73"/>
        <v>43561</v>
      </c>
      <c r="L366" s="120">
        <f t="shared" si="77"/>
        <v>43568</v>
      </c>
      <c r="M366" s="120">
        <f t="shared" si="78"/>
        <v>43589</v>
      </c>
      <c r="N366" s="120">
        <f t="shared" si="74"/>
        <v>43596</v>
      </c>
      <c r="O366" s="120" t="s">
        <v>91</v>
      </c>
      <c r="P366" s="120" t="s">
        <v>91</v>
      </c>
      <c r="Q366" s="120" t="s">
        <v>91</v>
      </c>
      <c r="R366" s="120">
        <f t="shared" si="75"/>
        <v>43603</v>
      </c>
      <c r="S366" s="120">
        <f t="shared" si="76"/>
        <v>43610</v>
      </c>
      <c r="U366" s="45"/>
    </row>
    <row r="367" spans="1:21" s="128" customFormat="1" ht="28.5" x14ac:dyDescent="0.2">
      <c r="A367" s="45"/>
      <c r="B367" s="113"/>
      <c r="C367" s="209" t="s">
        <v>2882</v>
      </c>
      <c r="D367" s="7" t="s">
        <v>3478</v>
      </c>
      <c r="E367" s="200" t="s">
        <v>6</v>
      </c>
      <c r="F367" s="121" t="s">
        <v>85</v>
      </c>
      <c r="G367" s="108" t="s">
        <v>54</v>
      </c>
      <c r="H367" s="212">
        <v>2800</v>
      </c>
      <c r="I367" s="110" t="s">
        <v>2804</v>
      </c>
      <c r="J367" s="121" t="s">
        <v>945</v>
      </c>
      <c r="K367" s="120">
        <f t="shared" si="73"/>
        <v>43561</v>
      </c>
      <c r="L367" s="120">
        <f t="shared" si="77"/>
        <v>43568</v>
      </c>
      <c r="M367" s="120">
        <f t="shared" si="78"/>
        <v>43589</v>
      </c>
      <c r="N367" s="120">
        <f t="shared" si="74"/>
        <v>43596</v>
      </c>
      <c r="O367" s="120" t="s">
        <v>91</v>
      </c>
      <c r="P367" s="120" t="s">
        <v>91</v>
      </c>
      <c r="Q367" s="120" t="s">
        <v>91</v>
      </c>
      <c r="R367" s="120">
        <f t="shared" si="75"/>
        <v>43603</v>
      </c>
      <c r="S367" s="120">
        <f t="shared" si="76"/>
        <v>43610</v>
      </c>
      <c r="U367" s="45"/>
    </row>
    <row r="368" spans="1:21" s="128" customFormat="1" ht="28.5" x14ac:dyDescent="0.2">
      <c r="A368" s="45"/>
      <c r="B368" s="113"/>
      <c r="C368" s="209" t="s">
        <v>2883</v>
      </c>
      <c r="D368" s="7" t="s">
        <v>3479</v>
      </c>
      <c r="E368" s="200" t="s">
        <v>6</v>
      </c>
      <c r="F368" s="121" t="s">
        <v>85</v>
      </c>
      <c r="G368" s="108" t="s">
        <v>54</v>
      </c>
      <c r="H368" s="212">
        <v>4300</v>
      </c>
      <c r="I368" s="110" t="s">
        <v>2804</v>
      </c>
      <c r="J368" s="121" t="s">
        <v>945</v>
      </c>
      <c r="K368" s="120">
        <f t="shared" si="73"/>
        <v>43561</v>
      </c>
      <c r="L368" s="120">
        <f t="shared" si="77"/>
        <v>43568</v>
      </c>
      <c r="M368" s="120">
        <f t="shared" si="78"/>
        <v>43589</v>
      </c>
      <c r="N368" s="120">
        <f t="shared" si="74"/>
        <v>43596</v>
      </c>
      <c r="O368" s="120" t="s">
        <v>91</v>
      </c>
      <c r="P368" s="120" t="s">
        <v>91</v>
      </c>
      <c r="Q368" s="120" t="s">
        <v>91</v>
      </c>
      <c r="R368" s="120">
        <f t="shared" si="75"/>
        <v>43603</v>
      </c>
      <c r="S368" s="120">
        <f t="shared" si="76"/>
        <v>43610</v>
      </c>
      <c r="U368" s="45"/>
    </row>
    <row r="369" spans="1:21" s="128" customFormat="1" ht="28.5" x14ac:dyDescent="0.2">
      <c r="A369" s="45"/>
      <c r="B369" s="113"/>
      <c r="C369" s="209" t="s">
        <v>2808</v>
      </c>
      <c r="D369" s="7" t="s">
        <v>3480</v>
      </c>
      <c r="E369" s="200" t="s">
        <v>6</v>
      </c>
      <c r="F369" s="121" t="s">
        <v>85</v>
      </c>
      <c r="G369" s="108" t="s">
        <v>54</v>
      </c>
      <c r="H369" s="212">
        <v>10350</v>
      </c>
      <c r="I369" s="110" t="s">
        <v>2804</v>
      </c>
      <c r="J369" s="121" t="s">
        <v>949</v>
      </c>
      <c r="K369" s="120">
        <f t="shared" si="73"/>
        <v>43471</v>
      </c>
      <c r="L369" s="120">
        <f t="shared" si="77"/>
        <v>43478</v>
      </c>
      <c r="M369" s="120">
        <f t="shared" si="78"/>
        <v>43499</v>
      </c>
      <c r="N369" s="120">
        <f t="shared" si="74"/>
        <v>43506</v>
      </c>
      <c r="O369" s="120" t="s">
        <v>91</v>
      </c>
      <c r="P369" s="120" t="s">
        <v>91</v>
      </c>
      <c r="Q369" s="120" t="s">
        <v>91</v>
      </c>
      <c r="R369" s="120">
        <f t="shared" si="75"/>
        <v>43513</v>
      </c>
      <c r="S369" s="120">
        <f t="shared" si="76"/>
        <v>43520</v>
      </c>
      <c r="U369" s="45"/>
    </row>
    <row r="370" spans="1:21" s="128" customFormat="1" ht="28.5" x14ac:dyDescent="0.2">
      <c r="A370" s="45"/>
      <c r="B370" s="113"/>
      <c r="C370" s="209" t="s">
        <v>2884</v>
      </c>
      <c r="D370" s="7" t="s">
        <v>3481</v>
      </c>
      <c r="E370" s="200" t="s">
        <v>6</v>
      </c>
      <c r="F370" s="121" t="s">
        <v>85</v>
      </c>
      <c r="G370" s="108" t="s">
        <v>54</v>
      </c>
      <c r="H370" s="212">
        <v>4460</v>
      </c>
      <c r="I370" s="110" t="s">
        <v>2804</v>
      </c>
      <c r="J370" s="120">
        <v>43556</v>
      </c>
      <c r="K370" s="120">
        <f t="shared" si="73"/>
        <v>43561</v>
      </c>
      <c r="L370" s="120">
        <f t="shared" si="77"/>
        <v>43568</v>
      </c>
      <c r="M370" s="120">
        <f t="shared" si="78"/>
        <v>43589</v>
      </c>
      <c r="N370" s="120">
        <f t="shared" si="74"/>
        <v>43596</v>
      </c>
      <c r="O370" s="120" t="s">
        <v>91</v>
      </c>
      <c r="P370" s="120" t="s">
        <v>91</v>
      </c>
      <c r="Q370" s="120" t="s">
        <v>91</v>
      </c>
      <c r="R370" s="120">
        <f t="shared" si="75"/>
        <v>43603</v>
      </c>
      <c r="S370" s="120">
        <f t="shared" si="76"/>
        <v>43610</v>
      </c>
      <c r="U370" s="45"/>
    </row>
    <row r="371" spans="1:21" s="128" customFormat="1" ht="28.5" x14ac:dyDescent="0.2">
      <c r="A371" s="45"/>
      <c r="B371" s="113"/>
      <c r="C371" s="209" t="s">
        <v>2885</v>
      </c>
      <c r="D371" s="7" t="s">
        <v>3482</v>
      </c>
      <c r="E371" s="200" t="s">
        <v>6</v>
      </c>
      <c r="F371" s="121" t="s">
        <v>85</v>
      </c>
      <c r="G371" s="108" t="s">
        <v>54</v>
      </c>
      <c r="H371" s="212">
        <v>4190</v>
      </c>
      <c r="I371" s="110" t="s">
        <v>2804</v>
      </c>
      <c r="J371" s="120">
        <v>43647</v>
      </c>
      <c r="K371" s="120">
        <f t="shared" si="73"/>
        <v>43652</v>
      </c>
      <c r="L371" s="120">
        <f t="shared" si="77"/>
        <v>43659</v>
      </c>
      <c r="M371" s="120">
        <f t="shared" si="78"/>
        <v>43680</v>
      </c>
      <c r="N371" s="120">
        <f t="shared" si="74"/>
        <v>43687</v>
      </c>
      <c r="O371" s="120" t="s">
        <v>91</v>
      </c>
      <c r="P371" s="120" t="s">
        <v>91</v>
      </c>
      <c r="Q371" s="120" t="s">
        <v>91</v>
      </c>
      <c r="R371" s="120">
        <f t="shared" si="75"/>
        <v>43694</v>
      </c>
      <c r="S371" s="120">
        <f t="shared" si="76"/>
        <v>43701</v>
      </c>
      <c r="U371" s="45"/>
    </row>
    <row r="372" spans="1:21" s="128" customFormat="1" ht="20.25" customHeight="1" x14ac:dyDescent="0.2">
      <c r="A372" s="45"/>
      <c r="B372" s="113"/>
      <c r="C372" s="209" t="s">
        <v>3051</v>
      </c>
      <c r="D372" s="7" t="s">
        <v>3483</v>
      </c>
      <c r="E372" s="200" t="s">
        <v>6</v>
      </c>
      <c r="F372" s="121" t="s">
        <v>85</v>
      </c>
      <c r="G372" s="108" t="s">
        <v>55</v>
      </c>
      <c r="H372" s="212">
        <v>8000</v>
      </c>
      <c r="I372" s="110" t="s">
        <v>1251</v>
      </c>
      <c r="J372" s="120">
        <v>43564</v>
      </c>
      <c r="K372" s="120">
        <f t="shared" si="73"/>
        <v>43569</v>
      </c>
      <c r="L372" s="120">
        <f t="shared" si="77"/>
        <v>43576</v>
      </c>
      <c r="M372" s="120">
        <f t="shared" si="78"/>
        <v>43597</v>
      </c>
      <c r="N372" s="120">
        <f t="shared" si="74"/>
        <v>43604</v>
      </c>
      <c r="O372" s="120" t="s">
        <v>91</v>
      </c>
      <c r="P372" s="120" t="s">
        <v>91</v>
      </c>
      <c r="Q372" s="120" t="s">
        <v>91</v>
      </c>
      <c r="R372" s="120">
        <f t="shared" si="75"/>
        <v>43611</v>
      </c>
      <c r="S372" s="120">
        <f t="shared" si="76"/>
        <v>43618</v>
      </c>
      <c r="U372" s="45"/>
    </row>
    <row r="373" spans="1:21" s="128" customFormat="1" ht="20.25" customHeight="1" x14ac:dyDescent="0.2">
      <c r="A373" s="45"/>
      <c r="B373" s="113"/>
      <c r="C373" s="209" t="s">
        <v>3955</v>
      </c>
      <c r="D373" s="7" t="s">
        <v>3956</v>
      </c>
      <c r="E373" s="200" t="s">
        <v>6</v>
      </c>
      <c r="F373" s="121" t="s">
        <v>85</v>
      </c>
      <c r="G373" s="108" t="s">
        <v>55</v>
      </c>
      <c r="H373" s="239">
        <v>10000</v>
      </c>
      <c r="I373" s="110" t="s">
        <v>1251</v>
      </c>
      <c r="J373" s="120">
        <v>43655</v>
      </c>
      <c r="K373" s="120">
        <f t="shared" si="73"/>
        <v>43660</v>
      </c>
      <c r="L373" s="120">
        <f t="shared" si="77"/>
        <v>43667</v>
      </c>
      <c r="M373" s="120">
        <f t="shared" si="78"/>
        <v>43688</v>
      </c>
      <c r="N373" s="120">
        <f t="shared" si="74"/>
        <v>43695</v>
      </c>
      <c r="O373" s="120" t="s">
        <v>91</v>
      </c>
      <c r="P373" s="120" t="s">
        <v>91</v>
      </c>
      <c r="Q373" s="120" t="s">
        <v>91</v>
      </c>
      <c r="R373" s="120">
        <f t="shared" si="75"/>
        <v>43702</v>
      </c>
      <c r="S373" s="120">
        <f t="shared" si="76"/>
        <v>43709</v>
      </c>
      <c r="U373" s="45"/>
    </row>
    <row r="374" spans="1:21" ht="57" customHeight="1" x14ac:dyDescent="0.25">
      <c r="A374" s="45"/>
      <c r="C374" s="4" t="s">
        <v>1005</v>
      </c>
      <c r="D374" s="6" t="s">
        <v>1006</v>
      </c>
      <c r="E374" s="8" t="s">
        <v>6</v>
      </c>
      <c r="F374" s="8" t="s">
        <v>85</v>
      </c>
      <c r="G374" s="30" t="s">
        <v>54</v>
      </c>
      <c r="H374" s="174">
        <v>48000</v>
      </c>
      <c r="I374" s="9" t="s">
        <v>1007</v>
      </c>
      <c r="J374" s="39">
        <v>43497</v>
      </c>
      <c r="K374" s="39">
        <f t="shared" si="73"/>
        <v>43502</v>
      </c>
      <c r="L374" s="39">
        <f>K374+7</f>
        <v>43509</v>
      </c>
      <c r="M374" s="39">
        <f t="shared" si="78"/>
        <v>43530</v>
      </c>
      <c r="N374" s="39">
        <f t="shared" si="74"/>
        <v>43537</v>
      </c>
      <c r="O374" s="39" t="s">
        <v>91</v>
      </c>
      <c r="P374" s="39" t="s">
        <v>91</v>
      </c>
      <c r="Q374" s="39" t="s">
        <v>91</v>
      </c>
      <c r="R374" s="39">
        <f t="shared" si="75"/>
        <v>43544</v>
      </c>
      <c r="S374" s="39">
        <f t="shared" si="76"/>
        <v>43551</v>
      </c>
      <c r="U374" s="45"/>
    </row>
    <row r="375" spans="1:21" ht="54.75" customHeight="1" x14ac:dyDescent="0.25">
      <c r="A375" s="45"/>
      <c r="C375" s="4" t="s">
        <v>1008</v>
      </c>
      <c r="D375" s="6" t="s">
        <v>1009</v>
      </c>
      <c r="E375" s="8" t="s">
        <v>6</v>
      </c>
      <c r="F375" s="8" t="s">
        <v>85</v>
      </c>
      <c r="G375" s="30" t="s">
        <v>54</v>
      </c>
      <c r="H375" s="174">
        <v>35000</v>
      </c>
      <c r="I375" s="9" t="s">
        <v>325</v>
      </c>
      <c r="J375" s="39">
        <v>43497</v>
      </c>
      <c r="K375" s="39">
        <f t="shared" si="73"/>
        <v>43502</v>
      </c>
      <c r="L375" s="39">
        <f>K375+21</f>
        <v>43523</v>
      </c>
      <c r="M375" s="39">
        <f t="shared" si="78"/>
        <v>43544</v>
      </c>
      <c r="N375" s="39">
        <f t="shared" si="74"/>
        <v>43551</v>
      </c>
      <c r="O375" s="39" t="s">
        <v>91</v>
      </c>
      <c r="P375" s="39" t="s">
        <v>91</v>
      </c>
      <c r="Q375" s="39" t="s">
        <v>91</v>
      </c>
      <c r="R375" s="39">
        <f t="shared" si="75"/>
        <v>43558</v>
      </c>
      <c r="S375" s="39">
        <f t="shared" si="76"/>
        <v>43565</v>
      </c>
      <c r="U375" s="45"/>
    </row>
    <row r="376" spans="1:21" ht="48.75" customHeight="1" x14ac:dyDescent="0.25">
      <c r="A376" s="45"/>
      <c r="C376" s="4" t="s">
        <v>1010</v>
      </c>
      <c r="D376" s="6" t="s">
        <v>1011</v>
      </c>
      <c r="E376" s="8" t="s">
        <v>6</v>
      </c>
      <c r="F376" s="8" t="s">
        <v>85</v>
      </c>
      <c r="G376" s="30" t="s">
        <v>54</v>
      </c>
      <c r="H376" s="174">
        <v>40000</v>
      </c>
      <c r="I376" s="9" t="s">
        <v>1012</v>
      </c>
      <c r="J376" s="39">
        <v>43586</v>
      </c>
      <c r="K376" s="39">
        <f t="shared" si="73"/>
        <v>43591</v>
      </c>
      <c r="L376" s="39">
        <f>K376+7</f>
        <v>43598</v>
      </c>
      <c r="M376" s="39">
        <f t="shared" si="78"/>
        <v>43619</v>
      </c>
      <c r="N376" s="39">
        <f t="shared" si="74"/>
        <v>43626</v>
      </c>
      <c r="O376" s="39" t="s">
        <v>91</v>
      </c>
      <c r="P376" s="39" t="s">
        <v>91</v>
      </c>
      <c r="Q376" s="39" t="s">
        <v>91</v>
      </c>
      <c r="R376" s="39">
        <f t="shared" si="75"/>
        <v>43633</v>
      </c>
      <c r="S376" s="39">
        <f t="shared" si="76"/>
        <v>43640</v>
      </c>
      <c r="U376" s="45"/>
    </row>
    <row r="377" spans="1:21" ht="59.25" customHeight="1" x14ac:dyDescent="0.25">
      <c r="A377" s="45"/>
      <c r="C377" s="4" t="s">
        <v>1013</v>
      </c>
      <c r="D377" s="6" t="s">
        <v>1014</v>
      </c>
      <c r="E377" s="8" t="s">
        <v>6</v>
      </c>
      <c r="F377" s="8" t="s">
        <v>85</v>
      </c>
      <c r="G377" s="30" t="s">
        <v>54</v>
      </c>
      <c r="H377" s="174">
        <v>30000</v>
      </c>
      <c r="I377" s="9" t="s">
        <v>1012</v>
      </c>
      <c r="J377" s="39">
        <v>43647</v>
      </c>
      <c r="K377" s="39">
        <f t="shared" ref="K377:K397" si="79">J377+5</f>
        <v>43652</v>
      </c>
      <c r="L377" s="39">
        <f>K377+21</f>
        <v>43673</v>
      </c>
      <c r="M377" s="39">
        <f t="shared" si="78"/>
        <v>43694</v>
      </c>
      <c r="N377" s="39">
        <f t="shared" ref="N377:N397" si="80">M377+7</f>
        <v>43701</v>
      </c>
      <c r="O377" s="39" t="s">
        <v>91</v>
      </c>
      <c r="P377" s="39" t="s">
        <v>91</v>
      </c>
      <c r="Q377" s="39" t="s">
        <v>91</v>
      </c>
      <c r="R377" s="39">
        <f t="shared" ref="R377:R397" si="81">N377+7</f>
        <v>43708</v>
      </c>
      <c r="S377" s="39">
        <f t="shared" ref="S377:S397" si="82">R377+7</f>
        <v>43715</v>
      </c>
      <c r="U377" s="45"/>
    </row>
    <row r="378" spans="1:21" ht="48.75" customHeight="1" x14ac:dyDescent="0.25">
      <c r="A378" s="45"/>
      <c r="C378" s="4" t="s">
        <v>1015</v>
      </c>
      <c r="D378" s="6" t="s">
        <v>1016</v>
      </c>
      <c r="E378" s="8" t="s">
        <v>6</v>
      </c>
      <c r="F378" s="8" t="s">
        <v>85</v>
      </c>
      <c r="G378" s="30" t="s">
        <v>54</v>
      </c>
      <c r="H378" s="174">
        <v>100000</v>
      </c>
      <c r="I378" s="9" t="s">
        <v>1012</v>
      </c>
      <c r="J378" s="39">
        <v>43647</v>
      </c>
      <c r="K378" s="39">
        <f t="shared" si="79"/>
        <v>43652</v>
      </c>
      <c r="L378" s="39">
        <f>K378+7</f>
        <v>43659</v>
      </c>
      <c r="M378" s="39">
        <f t="shared" si="78"/>
        <v>43680</v>
      </c>
      <c r="N378" s="39">
        <f t="shared" si="80"/>
        <v>43687</v>
      </c>
      <c r="O378" s="39" t="s">
        <v>91</v>
      </c>
      <c r="P378" s="39" t="s">
        <v>91</v>
      </c>
      <c r="Q378" s="39" t="s">
        <v>91</v>
      </c>
      <c r="R378" s="39">
        <f t="shared" si="81"/>
        <v>43694</v>
      </c>
      <c r="S378" s="39">
        <f t="shared" si="82"/>
        <v>43701</v>
      </c>
      <c r="U378" s="45"/>
    </row>
    <row r="379" spans="1:21" ht="48.75" customHeight="1" x14ac:dyDescent="0.25">
      <c r="A379" s="45"/>
      <c r="C379" s="4" t="s">
        <v>1017</v>
      </c>
      <c r="D379" s="6" t="s">
        <v>1018</v>
      </c>
      <c r="E379" s="8" t="s">
        <v>6</v>
      </c>
      <c r="F379" s="8" t="s">
        <v>85</v>
      </c>
      <c r="G379" s="30" t="s">
        <v>54</v>
      </c>
      <c r="H379" s="174">
        <v>100000</v>
      </c>
      <c r="I379" s="9" t="s">
        <v>1012</v>
      </c>
      <c r="J379" s="39">
        <v>43739</v>
      </c>
      <c r="K379" s="39">
        <f t="shared" si="79"/>
        <v>43744</v>
      </c>
      <c r="L379" s="39">
        <f>K379+21</f>
        <v>43765</v>
      </c>
      <c r="M379" s="39">
        <f t="shared" si="78"/>
        <v>43786</v>
      </c>
      <c r="N379" s="39">
        <f t="shared" si="80"/>
        <v>43793</v>
      </c>
      <c r="O379" s="39" t="s">
        <v>91</v>
      </c>
      <c r="P379" s="39" t="s">
        <v>91</v>
      </c>
      <c r="Q379" s="39" t="s">
        <v>91</v>
      </c>
      <c r="R379" s="39">
        <f t="shared" si="81"/>
        <v>43800</v>
      </c>
      <c r="S379" s="39">
        <f t="shared" si="82"/>
        <v>43807</v>
      </c>
      <c r="U379" s="45"/>
    </row>
    <row r="380" spans="1:21" x14ac:dyDescent="0.25">
      <c r="A380" s="45"/>
      <c r="C380" s="4" t="s">
        <v>1019</v>
      </c>
      <c r="D380" s="6" t="s">
        <v>1020</v>
      </c>
      <c r="E380" s="8" t="s">
        <v>6</v>
      </c>
      <c r="F380" s="8" t="s">
        <v>85</v>
      </c>
      <c r="G380" s="30" t="s">
        <v>54</v>
      </c>
      <c r="H380" s="174">
        <v>15000</v>
      </c>
      <c r="I380" s="9" t="s">
        <v>1012</v>
      </c>
      <c r="J380" s="39">
        <v>43525</v>
      </c>
      <c r="K380" s="39">
        <f t="shared" si="79"/>
        <v>43530</v>
      </c>
      <c r="L380" s="39">
        <f>K380+21</f>
        <v>43551</v>
      </c>
      <c r="M380" s="39">
        <f t="shared" si="78"/>
        <v>43572</v>
      </c>
      <c r="N380" s="39">
        <f t="shared" si="80"/>
        <v>43579</v>
      </c>
      <c r="O380" s="39" t="s">
        <v>91</v>
      </c>
      <c r="P380" s="39" t="s">
        <v>91</v>
      </c>
      <c r="Q380" s="39" t="s">
        <v>91</v>
      </c>
      <c r="R380" s="39">
        <f t="shared" si="81"/>
        <v>43586</v>
      </c>
      <c r="S380" s="39">
        <f t="shared" si="82"/>
        <v>43593</v>
      </c>
      <c r="U380" s="45"/>
    </row>
    <row r="381" spans="1:21" ht="28.5" x14ac:dyDescent="0.25">
      <c r="A381" s="45"/>
      <c r="C381" s="4" t="s">
        <v>1021</v>
      </c>
      <c r="D381" s="6" t="s">
        <v>1022</v>
      </c>
      <c r="E381" s="8" t="s">
        <v>6</v>
      </c>
      <c r="F381" s="8" t="s">
        <v>85</v>
      </c>
      <c r="G381" s="30" t="s">
        <v>54</v>
      </c>
      <c r="H381" s="174">
        <v>10000</v>
      </c>
      <c r="I381" s="9" t="s">
        <v>1012</v>
      </c>
      <c r="J381" s="39">
        <v>43497</v>
      </c>
      <c r="K381" s="39">
        <f t="shared" si="79"/>
        <v>43502</v>
      </c>
      <c r="L381" s="39">
        <f>K381+7</f>
        <v>43509</v>
      </c>
      <c r="M381" s="39">
        <f t="shared" si="78"/>
        <v>43530</v>
      </c>
      <c r="N381" s="39">
        <f t="shared" si="80"/>
        <v>43537</v>
      </c>
      <c r="O381" s="39" t="s">
        <v>91</v>
      </c>
      <c r="P381" s="39" t="s">
        <v>91</v>
      </c>
      <c r="Q381" s="39" t="s">
        <v>91</v>
      </c>
      <c r="R381" s="39">
        <f t="shared" si="81"/>
        <v>43544</v>
      </c>
      <c r="S381" s="39">
        <f t="shared" si="82"/>
        <v>43551</v>
      </c>
      <c r="U381" s="45"/>
    </row>
    <row r="382" spans="1:21" x14ac:dyDescent="0.25">
      <c r="A382" s="45"/>
      <c r="C382" s="4" t="s">
        <v>1023</v>
      </c>
      <c r="D382" s="6" t="s">
        <v>1024</v>
      </c>
      <c r="E382" s="8" t="s">
        <v>6</v>
      </c>
      <c r="F382" s="8" t="s">
        <v>85</v>
      </c>
      <c r="G382" s="30" t="s">
        <v>54</v>
      </c>
      <c r="H382" s="174">
        <v>22400</v>
      </c>
      <c r="I382" s="9" t="s">
        <v>321</v>
      </c>
      <c r="J382" s="39">
        <v>43490</v>
      </c>
      <c r="K382" s="39">
        <f t="shared" si="79"/>
        <v>43495</v>
      </c>
      <c r="L382" s="39">
        <f>K382+21</f>
        <v>43516</v>
      </c>
      <c r="M382" s="39">
        <f t="shared" si="78"/>
        <v>43537</v>
      </c>
      <c r="N382" s="39">
        <f t="shared" si="80"/>
        <v>43544</v>
      </c>
      <c r="O382" s="39" t="s">
        <v>91</v>
      </c>
      <c r="P382" s="39" t="s">
        <v>91</v>
      </c>
      <c r="Q382" s="39" t="s">
        <v>91</v>
      </c>
      <c r="R382" s="39">
        <f t="shared" si="81"/>
        <v>43551</v>
      </c>
      <c r="S382" s="39">
        <f t="shared" si="82"/>
        <v>43558</v>
      </c>
      <c r="U382" s="45"/>
    </row>
    <row r="383" spans="1:21" x14ac:dyDescent="0.25">
      <c r="A383" s="45"/>
      <c r="C383" s="4" t="s">
        <v>1025</v>
      </c>
      <c r="D383" s="6" t="s">
        <v>1026</v>
      </c>
      <c r="E383" s="8" t="s">
        <v>6</v>
      </c>
      <c r="F383" s="8" t="s">
        <v>85</v>
      </c>
      <c r="G383" s="30" t="s">
        <v>54</v>
      </c>
      <c r="H383" s="174">
        <v>45336</v>
      </c>
      <c r="I383" s="9" t="s">
        <v>321</v>
      </c>
      <c r="J383" s="39">
        <v>43855</v>
      </c>
      <c r="K383" s="39">
        <f t="shared" si="79"/>
        <v>43860</v>
      </c>
      <c r="L383" s="39">
        <f>K383+7</f>
        <v>43867</v>
      </c>
      <c r="M383" s="39">
        <f t="shared" si="78"/>
        <v>43888</v>
      </c>
      <c r="N383" s="39">
        <f t="shared" si="80"/>
        <v>43895</v>
      </c>
      <c r="O383" s="39" t="s">
        <v>91</v>
      </c>
      <c r="P383" s="39" t="s">
        <v>91</v>
      </c>
      <c r="Q383" s="39" t="s">
        <v>91</v>
      </c>
      <c r="R383" s="39">
        <f t="shared" si="81"/>
        <v>43902</v>
      </c>
      <c r="S383" s="39">
        <f t="shared" si="82"/>
        <v>43909</v>
      </c>
      <c r="U383" s="45"/>
    </row>
    <row r="384" spans="1:21" x14ac:dyDescent="0.25">
      <c r="A384" s="45"/>
      <c r="C384" s="4" t="s">
        <v>1027</v>
      </c>
      <c r="D384" s="6" t="s">
        <v>1028</v>
      </c>
      <c r="E384" s="8" t="s">
        <v>6</v>
      </c>
      <c r="F384" s="8" t="s">
        <v>85</v>
      </c>
      <c r="G384" s="30" t="s">
        <v>54</v>
      </c>
      <c r="H384" s="174">
        <v>109420</v>
      </c>
      <c r="I384" s="9" t="s">
        <v>321</v>
      </c>
      <c r="J384" s="39">
        <v>44221</v>
      </c>
      <c r="K384" s="39">
        <f t="shared" si="79"/>
        <v>44226</v>
      </c>
      <c r="L384" s="39">
        <f>K384+21</f>
        <v>44247</v>
      </c>
      <c r="M384" s="39">
        <f t="shared" si="78"/>
        <v>44268</v>
      </c>
      <c r="N384" s="39">
        <f t="shared" si="80"/>
        <v>44275</v>
      </c>
      <c r="O384" s="39" t="s">
        <v>91</v>
      </c>
      <c r="P384" s="39" t="s">
        <v>91</v>
      </c>
      <c r="Q384" s="39" t="s">
        <v>91</v>
      </c>
      <c r="R384" s="39">
        <f t="shared" si="81"/>
        <v>44282</v>
      </c>
      <c r="S384" s="39">
        <f t="shared" si="82"/>
        <v>44289</v>
      </c>
      <c r="U384" s="45"/>
    </row>
    <row r="385" spans="1:22" ht="28.5" x14ac:dyDescent="0.25">
      <c r="A385" s="45"/>
      <c r="C385" s="4" t="s">
        <v>1029</v>
      </c>
      <c r="D385" s="6" t="s">
        <v>1030</v>
      </c>
      <c r="E385" s="8" t="s">
        <v>6</v>
      </c>
      <c r="F385" s="8" t="s">
        <v>85</v>
      </c>
      <c r="G385" s="30" t="s">
        <v>54</v>
      </c>
      <c r="H385" s="174">
        <v>200000</v>
      </c>
      <c r="I385" s="9" t="s">
        <v>321</v>
      </c>
      <c r="J385" s="39">
        <v>44586</v>
      </c>
      <c r="K385" s="39">
        <f t="shared" si="79"/>
        <v>44591</v>
      </c>
      <c r="L385" s="39">
        <f>K385+7</f>
        <v>44598</v>
      </c>
      <c r="M385" s="39">
        <f t="shared" si="78"/>
        <v>44619</v>
      </c>
      <c r="N385" s="39">
        <f t="shared" si="80"/>
        <v>44626</v>
      </c>
      <c r="O385" s="39" t="s">
        <v>91</v>
      </c>
      <c r="P385" s="39" t="s">
        <v>91</v>
      </c>
      <c r="Q385" s="39" t="s">
        <v>91</v>
      </c>
      <c r="R385" s="39">
        <f t="shared" si="81"/>
        <v>44633</v>
      </c>
      <c r="S385" s="39">
        <f t="shared" si="82"/>
        <v>44640</v>
      </c>
      <c r="U385" s="45"/>
    </row>
    <row r="386" spans="1:22" ht="48.75" customHeight="1" x14ac:dyDescent="0.25">
      <c r="A386" s="45"/>
      <c r="C386" s="4" t="s">
        <v>1031</v>
      </c>
      <c r="D386" s="6" t="s">
        <v>1032</v>
      </c>
      <c r="E386" s="8" t="s">
        <v>6</v>
      </c>
      <c r="F386" s="8" t="s">
        <v>13</v>
      </c>
      <c r="G386" s="30" t="s">
        <v>54</v>
      </c>
      <c r="H386" s="174">
        <v>2000</v>
      </c>
      <c r="I386" s="9" t="s">
        <v>321</v>
      </c>
      <c r="J386" s="39">
        <v>43586</v>
      </c>
      <c r="K386" s="39">
        <f t="shared" si="79"/>
        <v>43591</v>
      </c>
      <c r="L386" s="39">
        <f>K386+21</f>
        <v>43612</v>
      </c>
      <c r="M386" s="39">
        <f t="shared" si="78"/>
        <v>43633</v>
      </c>
      <c r="N386" s="39">
        <f t="shared" si="80"/>
        <v>43640</v>
      </c>
      <c r="O386" s="39" t="s">
        <v>91</v>
      </c>
      <c r="P386" s="39" t="s">
        <v>91</v>
      </c>
      <c r="Q386" s="39" t="s">
        <v>91</v>
      </c>
      <c r="R386" s="39">
        <f t="shared" si="81"/>
        <v>43647</v>
      </c>
      <c r="S386" s="39">
        <f t="shared" si="82"/>
        <v>43654</v>
      </c>
      <c r="U386" s="45"/>
    </row>
    <row r="387" spans="1:22" ht="28.5" x14ac:dyDescent="0.25">
      <c r="A387" s="45"/>
      <c r="C387" s="4" t="s">
        <v>1034</v>
      </c>
      <c r="D387" s="6" t="s">
        <v>1033</v>
      </c>
      <c r="E387" s="8" t="s">
        <v>6</v>
      </c>
      <c r="F387" s="8" t="s">
        <v>13</v>
      </c>
      <c r="G387" s="30" t="s">
        <v>54</v>
      </c>
      <c r="H387" s="174">
        <v>750</v>
      </c>
      <c r="I387" s="9" t="s">
        <v>321</v>
      </c>
      <c r="J387" s="39">
        <v>43497</v>
      </c>
      <c r="K387" s="39">
        <f t="shared" si="79"/>
        <v>43502</v>
      </c>
      <c r="L387" s="39">
        <f>K387+21</f>
        <v>43523</v>
      </c>
      <c r="M387" s="39">
        <f t="shared" si="78"/>
        <v>43544</v>
      </c>
      <c r="N387" s="39">
        <f t="shared" si="80"/>
        <v>43551</v>
      </c>
      <c r="O387" s="39" t="s">
        <v>91</v>
      </c>
      <c r="P387" s="39" t="s">
        <v>91</v>
      </c>
      <c r="Q387" s="39" t="s">
        <v>91</v>
      </c>
      <c r="R387" s="39">
        <f t="shared" si="81"/>
        <v>43558</v>
      </c>
      <c r="S387" s="39">
        <f t="shared" si="82"/>
        <v>43565</v>
      </c>
      <c r="U387" s="45"/>
    </row>
    <row r="388" spans="1:22" ht="28.5" x14ac:dyDescent="0.25">
      <c r="A388" s="45"/>
      <c r="C388" s="4" t="s">
        <v>1036</v>
      </c>
      <c r="D388" s="6" t="s">
        <v>1035</v>
      </c>
      <c r="E388" s="8" t="s">
        <v>6</v>
      </c>
      <c r="F388" s="8" t="s">
        <v>13</v>
      </c>
      <c r="G388" s="30" t="s">
        <v>54</v>
      </c>
      <c r="H388" s="174">
        <v>1500</v>
      </c>
      <c r="I388" s="9" t="s">
        <v>524</v>
      </c>
      <c r="J388" s="39">
        <v>44221</v>
      </c>
      <c r="K388" s="39">
        <f t="shared" si="79"/>
        <v>44226</v>
      </c>
      <c r="L388" s="39">
        <f>K388+7</f>
        <v>44233</v>
      </c>
      <c r="M388" s="39">
        <f t="shared" si="78"/>
        <v>44254</v>
      </c>
      <c r="N388" s="39">
        <f t="shared" si="80"/>
        <v>44261</v>
      </c>
      <c r="O388" s="39" t="s">
        <v>91</v>
      </c>
      <c r="P388" s="39" t="s">
        <v>91</v>
      </c>
      <c r="Q388" s="39" t="s">
        <v>91</v>
      </c>
      <c r="R388" s="39">
        <f t="shared" si="81"/>
        <v>44268</v>
      </c>
      <c r="S388" s="39">
        <f t="shared" si="82"/>
        <v>44275</v>
      </c>
      <c r="U388" s="45"/>
    </row>
    <row r="389" spans="1:22" ht="28.5" x14ac:dyDescent="0.25">
      <c r="A389" s="45"/>
      <c r="C389" s="4" t="s">
        <v>1038</v>
      </c>
      <c r="D389" s="6" t="s">
        <v>1037</v>
      </c>
      <c r="E389" s="8" t="s">
        <v>6</v>
      </c>
      <c r="F389" s="8" t="s">
        <v>13</v>
      </c>
      <c r="G389" s="30" t="s">
        <v>54</v>
      </c>
      <c r="H389" s="174">
        <v>2000</v>
      </c>
      <c r="I389" s="9" t="s">
        <v>524</v>
      </c>
      <c r="J389" s="39">
        <v>43497</v>
      </c>
      <c r="K389" s="39">
        <f t="shared" si="79"/>
        <v>43502</v>
      </c>
      <c r="L389" s="39">
        <f>K389+21</f>
        <v>43523</v>
      </c>
      <c r="M389" s="39">
        <f t="shared" si="78"/>
        <v>43544</v>
      </c>
      <c r="N389" s="39">
        <f t="shared" si="80"/>
        <v>43551</v>
      </c>
      <c r="O389" s="39" t="s">
        <v>91</v>
      </c>
      <c r="P389" s="39" t="s">
        <v>91</v>
      </c>
      <c r="Q389" s="39" t="s">
        <v>91</v>
      </c>
      <c r="R389" s="39">
        <f t="shared" si="81"/>
        <v>43558</v>
      </c>
      <c r="S389" s="39">
        <f t="shared" si="82"/>
        <v>43565</v>
      </c>
      <c r="U389" s="45"/>
    </row>
    <row r="390" spans="1:22" ht="59.25" customHeight="1" x14ac:dyDescent="0.25">
      <c r="A390" s="45"/>
      <c r="C390" s="4" t="s">
        <v>1040</v>
      </c>
      <c r="D390" s="6" t="s">
        <v>1039</v>
      </c>
      <c r="E390" s="8" t="s">
        <v>6</v>
      </c>
      <c r="F390" s="8" t="s">
        <v>13</v>
      </c>
      <c r="G390" s="30" t="s">
        <v>54</v>
      </c>
      <c r="H390" s="174">
        <v>750</v>
      </c>
      <c r="I390" s="9" t="s">
        <v>524</v>
      </c>
      <c r="J390" s="39">
        <v>43739</v>
      </c>
      <c r="K390" s="39">
        <f t="shared" si="79"/>
        <v>43744</v>
      </c>
      <c r="L390" s="39">
        <f>K390+21</f>
        <v>43765</v>
      </c>
      <c r="M390" s="39">
        <f t="shared" si="78"/>
        <v>43786</v>
      </c>
      <c r="N390" s="39">
        <f t="shared" si="80"/>
        <v>43793</v>
      </c>
      <c r="O390" s="39" t="s">
        <v>91</v>
      </c>
      <c r="P390" s="39" t="s">
        <v>91</v>
      </c>
      <c r="Q390" s="39" t="s">
        <v>91</v>
      </c>
      <c r="R390" s="39">
        <f t="shared" si="81"/>
        <v>43800</v>
      </c>
      <c r="S390" s="39">
        <f t="shared" si="82"/>
        <v>43807</v>
      </c>
      <c r="U390" s="45"/>
    </row>
    <row r="391" spans="1:22" ht="42.75" x14ac:dyDescent="0.25">
      <c r="A391" s="45"/>
      <c r="C391" s="4" t="s">
        <v>1044</v>
      </c>
      <c r="D391" s="6" t="s">
        <v>1041</v>
      </c>
      <c r="E391" s="8" t="s">
        <v>6</v>
      </c>
      <c r="F391" s="8" t="s">
        <v>13</v>
      </c>
      <c r="G391" s="30" t="s">
        <v>54</v>
      </c>
      <c r="H391" s="174">
        <v>1000</v>
      </c>
      <c r="I391" s="9" t="s">
        <v>524</v>
      </c>
      <c r="J391" s="39">
        <v>43497</v>
      </c>
      <c r="K391" s="39">
        <f t="shared" si="79"/>
        <v>43502</v>
      </c>
      <c r="L391" s="39">
        <f>K391+7</f>
        <v>43509</v>
      </c>
      <c r="M391" s="39">
        <f t="shared" si="78"/>
        <v>43530</v>
      </c>
      <c r="N391" s="39">
        <f t="shared" si="80"/>
        <v>43537</v>
      </c>
      <c r="O391" s="39" t="s">
        <v>91</v>
      </c>
      <c r="P391" s="39" t="s">
        <v>91</v>
      </c>
      <c r="Q391" s="39" t="s">
        <v>91</v>
      </c>
      <c r="R391" s="39">
        <f t="shared" si="81"/>
        <v>43544</v>
      </c>
      <c r="S391" s="39">
        <f t="shared" si="82"/>
        <v>43551</v>
      </c>
      <c r="U391" s="45"/>
    </row>
    <row r="392" spans="1:22" x14ac:dyDescent="0.25">
      <c r="A392" s="45"/>
      <c r="C392" s="4" t="s">
        <v>1046</v>
      </c>
      <c r="D392" s="6" t="s">
        <v>1042</v>
      </c>
      <c r="E392" s="8" t="s">
        <v>6</v>
      </c>
      <c r="F392" s="8" t="s">
        <v>13</v>
      </c>
      <c r="G392" s="30" t="s">
        <v>54</v>
      </c>
      <c r="H392" s="174">
        <v>9000</v>
      </c>
      <c r="I392" s="9" t="s">
        <v>321</v>
      </c>
      <c r="J392" s="39">
        <v>44221</v>
      </c>
      <c r="K392" s="39">
        <f t="shared" si="79"/>
        <v>44226</v>
      </c>
      <c r="L392" s="39">
        <f>K392+21</f>
        <v>44247</v>
      </c>
      <c r="M392" s="39">
        <f t="shared" si="78"/>
        <v>44268</v>
      </c>
      <c r="N392" s="39">
        <f t="shared" si="80"/>
        <v>44275</v>
      </c>
      <c r="O392" s="39" t="s">
        <v>91</v>
      </c>
      <c r="P392" s="39" t="s">
        <v>91</v>
      </c>
      <c r="Q392" s="39" t="s">
        <v>91</v>
      </c>
      <c r="R392" s="39">
        <f t="shared" si="81"/>
        <v>44282</v>
      </c>
      <c r="S392" s="39">
        <f t="shared" si="82"/>
        <v>44289</v>
      </c>
      <c r="U392" s="45"/>
    </row>
    <row r="393" spans="1:22" ht="28.5" x14ac:dyDescent="0.25">
      <c r="A393" s="45"/>
      <c r="C393" s="4" t="s">
        <v>1048</v>
      </c>
      <c r="D393" s="6" t="s">
        <v>1043</v>
      </c>
      <c r="E393" s="8" t="s">
        <v>6</v>
      </c>
      <c r="F393" s="8" t="s">
        <v>13</v>
      </c>
      <c r="G393" s="30" t="s">
        <v>54</v>
      </c>
      <c r="H393" s="174">
        <v>3000</v>
      </c>
      <c r="I393" s="9" t="s">
        <v>524</v>
      </c>
      <c r="J393" s="39">
        <v>43556</v>
      </c>
      <c r="K393" s="39">
        <f t="shared" si="79"/>
        <v>43561</v>
      </c>
      <c r="L393" s="39">
        <f>K393+21</f>
        <v>43582</v>
      </c>
      <c r="M393" s="39">
        <f t="shared" si="78"/>
        <v>43603</v>
      </c>
      <c r="N393" s="39">
        <f t="shared" si="80"/>
        <v>43610</v>
      </c>
      <c r="O393" s="39" t="s">
        <v>91</v>
      </c>
      <c r="P393" s="39" t="s">
        <v>91</v>
      </c>
      <c r="Q393" s="39" t="s">
        <v>91</v>
      </c>
      <c r="R393" s="39">
        <f t="shared" si="81"/>
        <v>43617</v>
      </c>
      <c r="S393" s="39">
        <f t="shared" si="82"/>
        <v>43624</v>
      </c>
      <c r="U393" s="45"/>
    </row>
    <row r="394" spans="1:22" ht="28.5" x14ac:dyDescent="0.25">
      <c r="A394" s="45"/>
      <c r="C394" s="4" t="s">
        <v>1052</v>
      </c>
      <c r="D394" s="6" t="s">
        <v>1045</v>
      </c>
      <c r="E394" s="8" t="s">
        <v>6</v>
      </c>
      <c r="F394" s="8" t="s">
        <v>13</v>
      </c>
      <c r="G394" s="30" t="s">
        <v>54</v>
      </c>
      <c r="H394" s="174">
        <v>1200</v>
      </c>
      <c r="I394" s="9" t="s">
        <v>524</v>
      </c>
      <c r="J394" s="39">
        <v>43490</v>
      </c>
      <c r="K394" s="39">
        <f t="shared" si="79"/>
        <v>43495</v>
      </c>
      <c r="L394" s="39">
        <f>K394+7</f>
        <v>43502</v>
      </c>
      <c r="M394" s="39">
        <f t="shared" si="78"/>
        <v>43523</v>
      </c>
      <c r="N394" s="39">
        <f t="shared" si="80"/>
        <v>43530</v>
      </c>
      <c r="O394" s="39" t="s">
        <v>91</v>
      </c>
      <c r="P394" s="39" t="s">
        <v>91</v>
      </c>
      <c r="Q394" s="39" t="s">
        <v>91</v>
      </c>
      <c r="R394" s="39">
        <f t="shared" si="81"/>
        <v>43537</v>
      </c>
      <c r="S394" s="39">
        <f t="shared" si="82"/>
        <v>43544</v>
      </c>
      <c r="U394" s="45"/>
    </row>
    <row r="395" spans="1:22" ht="28.5" x14ac:dyDescent="0.25">
      <c r="A395" s="45"/>
      <c r="C395" s="4" t="s">
        <v>1054</v>
      </c>
      <c r="D395" s="6" t="s">
        <v>1047</v>
      </c>
      <c r="E395" s="8" t="s">
        <v>6</v>
      </c>
      <c r="F395" s="8" t="s">
        <v>13</v>
      </c>
      <c r="G395" s="30" t="s">
        <v>54</v>
      </c>
      <c r="H395" s="174">
        <v>3200</v>
      </c>
      <c r="I395" s="9" t="s">
        <v>321</v>
      </c>
      <c r="J395" s="39">
        <v>44221</v>
      </c>
      <c r="K395" s="39">
        <f t="shared" si="79"/>
        <v>44226</v>
      </c>
      <c r="L395" s="39">
        <f>K395+7</f>
        <v>44233</v>
      </c>
      <c r="M395" s="39">
        <f t="shared" si="78"/>
        <v>44254</v>
      </c>
      <c r="N395" s="39">
        <f t="shared" si="80"/>
        <v>44261</v>
      </c>
      <c r="O395" s="39" t="s">
        <v>91</v>
      </c>
      <c r="P395" s="39" t="s">
        <v>91</v>
      </c>
      <c r="Q395" s="39" t="s">
        <v>91</v>
      </c>
      <c r="R395" s="39">
        <f t="shared" si="81"/>
        <v>44268</v>
      </c>
      <c r="S395" s="39">
        <f t="shared" si="82"/>
        <v>44275</v>
      </c>
      <c r="U395" s="45"/>
    </row>
    <row r="396" spans="1:22" ht="28.5" x14ac:dyDescent="0.25">
      <c r="A396" s="45"/>
      <c r="C396" s="4" t="s">
        <v>1056</v>
      </c>
      <c r="D396" s="6" t="s">
        <v>1049</v>
      </c>
      <c r="E396" s="8" t="s">
        <v>6</v>
      </c>
      <c r="F396" s="8" t="s">
        <v>13</v>
      </c>
      <c r="G396" s="30" t="s">
        <v>54</v>
      </c>
      <c r="H396" s="174">
        <v>11200</v>
      </c>
      <c r="I396" s="9" t="s">
        <v>321</v>
      </c>
      <c r="J396" s="39">
        <v>43647</v>
      </c>
      <c r="K396" s="39">
        <f t="shared" si="79"/>
        <v>43652</v>
      </c>
      <c r="L396" s="39">
        <f>K396+21</f>
        <v>43673</v>
      </c>
      <c r="M396" s="39">
        <f t="shared" si="78"/>
        <v>43694</v>
      </c>
      <c r="N396" s="39">
        <f t="shared" si="80"/>
        <v>43701</v>
      </c>
      <c r="O396" s="39" t="s">
        <v>91</v>
      </c>
      <c r="P396" s="39" t="s">
        <v>91</v>
      </c>
      <c r="Q396" s="39" t="s">
        <v>91</v>
      </c>
      <c r="R396" s="39">
        <f t="shared" si="81"/>
        <v>43708</v>
      </c>
      <c r="S396" s="39">
        <f t="shared" si="82"/>
        <v>43715</v>
      </c>
      <c r="U396" s="45"/>
    </row>
    <row r="397" spans="1:22" ht="42.75" x14ac:dyDescent="0.25">
      <c r="A397" s="45"/>
      <c r="C397" s="4" t="s">
        <v>1058</v>
      </c>
      <c r="D397" s="6" t="s">
        <v>1050</v>
      </c>
      <c r="E397" s="8" t="s">
        <v>6</v>
      </c>
      <c r="F397" s="8" t="s">
        <v>13</v>
      </c>
      <c r="G397" s="30" t="s">
        <v>54</v>
      </c>
      <c r="H397" s="174">
        <v>5800</v>
      </c>
      <c r="I397" s="9" t="s">
        <v>321</v>
      </c>
      <c r="J397" s="39">
        <v>44586</v>
      </c>
      <c r="K397" s="39">
        <f t="shared" si="79"/>
        <v>44591</v>
      </c>
      <c r="L397" s="39">
        <f>K397+21</f>
        <v>44612</v>
      </c>
      <c r="M397" s="39">
        <f t="shared" si="78"/>
        <v>44633</v>
      </c>
      <c r="N397" s="39">
        <f t="shared" si="80"/>
        <v>44640</v>
      </c>
      <c r="O397" s="39" t="s">
        <v>91</v>
      </c>
      <c r="P397" s="39" t="s">
        <v>91</v>
      </c>
      <c r="Q397" s="39" t="s">
        <v>91</v>
      </c>
      <c r="R397" s="39">
        <f t="shared" si="81"/>
        <v>44647</v>
      </c>
      <c r="S397" s="39">
        <f t="shared" si="82"/>
        <v>44654</v>
      </c>
      <c r="U397" s="45"/>
    </row>
    <row r="398" spans="1:22" s="128" customFormat="1" ht="28.5" x14ac:dyDescent="0.25">
      <c r="A398" s="45"/>
      <c r="B398" s="2"/>
      <c r="C398" s="229" t="s">
        <v>2886</v>
      </c>
      <c r="D398" s="55" t="s">
        <v>1051</v>
      </c>
      <c r="E398" s="121" t="s">
        <v>6</v>
      </c>
      <c r="F398" s="121" t="s">
        <v>13</v>
      </c>
      <c r="G398" s="121" t="s">
        <v>54</v>
      </c>
      <c r="H398" s="212">
        <v>2250</v>
      </c>
      <c r="I398" s="110" t="s">
        <v>2804</v>
      </c>
      <c r="J398" s="211">
        <v>44311</v>
      </c>
      <c r="K398" s="211">
        <f>J398+5</f>
        <v>44316</v>
      </c>
      <c r="L398" s="211">
        <f>K398+7</f>
        <v>44323</v>
      </c>
      <c r="M398" s="211">
        <f>L398+21</f>
        <v>44344</v>
      </c>
      <c r="N398" s="211">
        <f>M398+7</f>
        <v>44351</v>
      </c>
      <c r="O398" s="211" t="s">
        <v>91</v>
      </c>
      <c r="P398" s="211" t="s">
        <v>91</v>
      </c>
      <c r="Q398" s="211" t="s">
        <v>91</v>
      </c>
      <c r="R398" s="211">
        <f>N398+7</f>
        <v>44358</v>
      </c>
      <c r="S398" s="211">
        <f>R398+7</f>
        <v>44365</v>
      </c>
      <c r="U398" s="45"/>
      <c r="V398" s="45"/>
    </row>
    <row r="399" spans="1:22" s="128" customFormat="1" ht="28.5" x14ac:dyDescent="0.25">
      <c r="A399" s="45"/>
      <c r="B399" s="2"/>
      <c r="C399" s="229" t="s">
        <v>2888</v>
      </c>
      <c r="D399" s="55" t="s">
        <v>1053</v>
      </c>
      <c r="E399" s="121" t="s">
        <v>6</v>
      </c>
      <c r="F399" s="121" t="s">
        <v>13</v>
      </c>
      <c r="G399" s="121" t="s">
        <v>54</v>
      </c>
      <c r="H399" s="212">
        <v>2250</v>
      </c>
      <c r="I399" s="110" t="s">
        <v>2804</v>
      </c>
      <c r="J399" s="211">
        <v>43647</v>
      </c>
      <c r="K399" s="211">
        <f>J399+5</f>
        <v>43652</v>
      </c>
      <c r="L399" s="211">
        <f>K399+21</f>
        <v>43673</v>
      </c>
      <c r="M399" s="211">
        <f>L399+21</f>
        <v>43694</v>
      </c>
      <c r="N399" s="211">
        <f>M399+7</f>
        <v>43701</v>
      </c>
      <c r="O399" s="211" t="s">
        <v>91</v>
      </c>
      <c r="P399" s="211" t="s">
        <v>91</v>
      </c>
      <c r="Q399" s="211" t="s">
        <v>91</v>
      </c>
      <c r="R399" s="211">
        <f>N399+7</f>
        <v>43708</v>
      </c>
      <c r="S399" s="211">
        <f>R399+7</f>
        <v>43715</v>
      </c>
      <c r="U399" s="45"/>
      <c r="V399" s="45"/>
    </row>
    <row r="400" spans="1:22" s="128" customFormat="1" ht="28.5" x14ac:dyDescent="0.25">
      <c r="A400" s="45"/>
      <c r="B400" s="2"/>
      <c r="C400" s="229" t="s">
        <v>2815</v>
      </c>
      <c r="D400" s="55" t="s">
        <v>1055</v>
      </c>
      <c r="E400" s="121" t="s">
        <v>6</v>
      </c>
      <c r="F400" s="121" t="s">
        <v>13</v>
      </c>
      <c r="G400" s="121" t="s">
        <v>54</v>
      </c>
      <c r="H400" s="212">
        <v>6750</v>
      </c>
      <c r="I400" s="110" t="s">
        <v>2804</v>
      </c>
      <c r="J400" s="211">
        <v>43647</v>
      </c>
      <c r="K400" s="211">
        <f>J400+5</f>
        <v>43652</v>
      </c>
      <c r="L400" s="211">
        <f>K400+7</f>
        <v>43659</v>
      </c>
      <c r="M400" s="211">
        <f>L400+21</f>
        <v>43680</v>
      </c>
      <c r="N400" s="211">
        <f>M400+7</f>
        <v>43687</v>
      </c>
      <c r="O400" s="211" t="s">
        <v>91</v>
      </c>
      <c r="P400" s="211" t="s">
        <v>91</v>
      </c>
      <c r="Q400" s="211" t="s">
        <v>91</v>
      </c>
      <c r="R400" s="211">
        <f>N400+7</f>
        <v>43694</v>
      </c>
      <c r="S400" s="211">
        <f>R400+7</f>
        <v>43701</v>
      </c>
      <c r="U400" s="45"/>
      <c r="V400" s="45"/>
    </row>
    <row r="401" spans="1:21" ht="28.5" x14ac:dyDescent="0.25">
      <c r="A401" s="45"/>
      <c r="C401" s="4" t="s">
        <v>3541</v>
      </c>
      <c r="D401" s="6" t="s">
        <v>3542</v>
      </c>
      <c r="E401" s="8" t="s">
        <v>6</v>
      </c>
      <c r="F401" s="8" t="s">
        <v>13</v>
      </c>
      <c r="G401" s="30" t="s">
        <v>54</v>
      </c>
      <c r="H401" s="174">
        <v>37000</v>
      </c>
      <c r="I401" s="9" t="s">
        <v>321</v>
      </c>
      <c r="J401" s="39">
        <v>44676</v>
      </c>
      <c r="K401" s="39">
        <f>J401+5</f>
        <v>44681</v>
      </c>
      <c r="L401" s="39">
        <f>K401+21</f>
        <v>44702</v>
      </c>
      <c r="M401" s="39">
        <f>L401+21</f>
        <v>44723</v>
      </c>
      <c r="N401" s="39">
        <f>M401+7</f>
        <v>44730</v>
      </c>
      <c r="O401" s="39" t="s">
        <v>91</v>
      </c>
      <c r="P401" s="39" t="s">
        <v>91</v>
      </c>
      <c r="Q401" s="39" t="s">
        <v>91</v>
      </c>
      <c r="R401" s="39">
        <f t="shared" ref="R401:R464" si="83">N401+7</f>
        <v>44737</v>
      </c>
      <c r="S401" s="39">
        <f>R401+7</f>
        <v>44744</v>
      </c>
      <c r="U401" s="45"/>
    </row>
    <row r="402" spans="1:21" ht="70.150000000000006" customHeight="1" x14ac:dyDescent="0.25">
      <c r="A402" s="45"/>
      <c r="C402" s="360" t="s">
        <v>3543</v>
      </c>
      <c r="D402" s="116" t="s">
        <v>1057</v>
      </c>
      <c r="E402" s="361" t="s">
        <v>6</v>
      </c>
      <c r="F402" s="361" t="s">
        <v>13</v>
      </c>
      <c r="G402" s="361" t="s">
        <v>54</v>
      </c>
      <c r="H402" s="398">
        <v>10000</v>
      </c>
      <c r="I402" s="362" t="s">
        <v>321</v>
      </c>
      <c r="J402" s="226">
        <v>43626</v>
      </c>
      <c r="K402" s="39">
        <f t="shared" ref="K402:K465" si="84">J402+5</f>
        <v>43631</v>
      </c>
      <c r="L402" s="39">
        <f t="shared" ref="L402:M417" si="85">K402+21</f>
        <v>43652</v>
      </c>
      <c r="M402" s="39">
        <f t="shared" si="85"/>
        <v>43673</v>
      </c>
      <c r="N402" s="39">
        <f t="shared" ref="N402:N465" si="86">M402+7</f>
        <v>43680</v>
      </c>
      <c r="O402" s="39" t="s">
        <v>91</v>
      </c>
      <c r="P402" s="39" t="s">
        <v>91</v>
      </c>
      <c r="Q402" s="39" t="s">
        <v>91</v>
      </c>
      <c r="R402" s="39">
        <f t="shared" si="83"/>
        <v>43687</v>
      </c>
      <c r="S402" s="39">
        <f t="shared" ref="S402:S465" si="87">R402+7</f>
        <v>43694</v>
      </c>
      <c r="U402" s="45"/>
    </row>
    <row r="403" spans="1:21" ht="57" x14ac:dyDescent="0.25">
      <c r="A403" s="45"/>
      <c r="C403" s="363" t="s">
        <v>3544</v>
      </c>
      <c r="D403" s="116" t="s">
        <v>1059</v>
      </c>
      <c r="E403" s="361" t="s">
        <v>6</v>
      </c>
      <c r="F403" s="361" t="s">
        <v>13</v>
      </c>
      <c r="G403" s="361" t="s">
        <v>54</v>
      </c>
      <c r="H403" s="224">
        <v>10000</v>
      </c>
      <c r="I403" s="364" t="s">
        <v>321</v>
      </c>
      <c r="J403" s="365">
        <v>43709</v>
      </c>
      <c r="K403" s="39">
        <f t="shared" si="84"/>
        <v>43714</v>
      </c>
      <c r="L403" s="39">
        <f t="shared" si="85"/>
        <v>43735</v>
      </c>
      <c r="M403" s="39">
        <f t="shared" si="85"/>
        <v>43756</v>
      </c>
      <c r="N403" s="39">
        <f t="shared" si="86"/>
        <v>43763</v>
      </c>
      <c r="O403" s="39" t="s">
        <v>91</v>
      </c>
      <c r="P403" s="39" t="s">
        <v>91</v>
      </c>
      <c r="Q403" s="39" t="s">
        <v>91</v>
      </c>
      <c r="R403" s="39">
        <f t="shared" si="83"/>
        <v>43770</v>
      </c>
      <c r="S403" s="39">
        <f t="shared" si="87"/>
        <v>43777</v>
      </c>
      <c r="U403" s="45"/>
    </row>
    <row r="404" spans="1:21" ht="60.75" customHeight="1" x14ac:dyDescent="0.25">
      <c r="A404" s="45"/>
      <c r="C404" s="363" t="s">
        <v>3545</v>
      </c>
      <c r="D404" s="116" t="s">
        <v>2887</v>
      </c>
      <c r="E404" s="361" t="s">
        <v>6</v>
      </c>
      <c r="F404" s="361" t="s">
        <v>13</v>
      </c>
      <c r="G404" s="361" t="s">
        <v>54</v>
      </c>
      <c r="H404" s="175">
        <v>5500</v>
      </c>
      <c r="I404" s="364" t="s">
        <v>321</v>
      </c>
      <c r="J404" s="366">
        <v>43723</v>
      </c>
      <c r="K404" s="39">
        <f t="shared" si="84"/>
        <v>43728</v>
      </c>
      <c r="L404" s="39">
        <f t="shared" si="85"/>
        <v>43749</v>
      </c>
      <c r="M404" s="39">
        <f t="shared" si="85"/>
        <v>43770</v>
      </c>
      <c r="N404" s="39">
        <f t="shared" si="86"/>
        <v>43777</v>
      </c>
      <c r="O404" s="39" t="s">
        <v>91</v>
      </c>
      <c r="P404" s="39" t="s">
        <v>91</v>
      </c>
      <c r="Q404" s="39" t="s">
        <v>91</v>
      </c>
      <c r="R404" s="39">
        <f t="shared" si="83"/>
        <v>43784</v>
      </c>
      <c r="S404" s="39">
        <f t="shared" si="87"/>
        <v>43791</v>
      </c>
      <c r="U404" s="45"/>
    </row>
    <row r="405" spans="1:21" ht="28.5" x14ac:dyDescent="0.25">
      <c r="A405" s="45"/>
      <c r="C405" s="363" t="s">
        <v>3546</v>
      </c>
      <c r="D405" s="116" t="s">
        <v>2889</v>
      </c>
      <c r="E405" s="361" t="s">
        <v>6</v>
      </c>
      <c r="F405" s="361" t="s">
        <v>13</v>
      </c>
      <c r="G405" s="367" t="s">
        <v>54</v>
      </c>
      <c r="H405" s="175" t="s">
        <v>3547</v>
      </c>
      <c r="I405" s="364" t="s">
        <v>325</v>
      </c>
      <c r="J405" s="366">
        <v>43723</v>
      </c>
      <c r="K405" s="39">
        <f t="shared" si="84"/>
        <v>43728</v>
      </c>
      <c r="L405" s="39">
        <f t="shared" si="85"/>
        <v>43749</v>
      </c>
      <c r="M405" s="39">
        <f t="shared" si="85"/>
        <v>43770</v>
      </c>
      <c r="N405" s="39">
        <f t="shared" si="86"/>
        <v>43777</v>
      </c>
      <c r="O405" s="39" t="s">
        <v>91</v>
      </c>
      <c r="P405" s="39" t="s">
        <v>91</v>
      </c>
      <c r="Q405" s="39" t="s">
        <v>91</v>
      </c>
      <c r="R405" s="39">
        <f t="shared" si="83"/>
        <v>43784</v>
      </c>
      <c r="S405" s="39">
        <f t="shared" si="87"/>
        <v>43791</v>
      </c>
      <c r="U405" s="45"/>
    </row>
    <row r="406" spans="1:21" ht="28.5" x14ac:dyDescent="0.25">
      <c r="A406" s="45"/>
      <c r="C406" s="363" t="s">
        <v>3548</v>
      </c>
      <c r="D406" s="116" t="s">
        <v>2890</v>
      </c>
      <c r="E406" s="361" t="s">
        <v>6</v>
      </c>
      <c r="F406" s="361" t="s">
        <v>13</v>
      </c>
      <c r="G406" s="361" t="s">
        <v>54</v>
      </c>
      <c r="H406" s="175">
        <v>10000</v>
      </c>
      <c r="I406" s="364" t="s">
        <v>325</v>
      </c>
      <c r="J406" s="366">
        <v>43723</v>
      </c>
      <c r="K406" s="39">
        <f t="shared" si="84"/>
        <v>43728</v>
      </c>
      <c r="L406" s="39">
        <f t="shared" si="85"/>
        <v>43749</v>
      </c>
      <c r="M406" s="39">
        <f t="shared" si="85"/>
        <v>43770</v>
      </c>
      <c r="N406" s="39">
        <f t="shared" si="86"/>
        <v>43777</v>
      </c>
      <c r="O406" s="39" t="s">
        <v>91</v>
      </c>
      <c r="P406" s="39" t="s">
        <v>91</v>
      </c>
      <c r="Q406" s="39" t="s">
        <v>91</v>
      </c>
      <c r="R406" s="39">
        <f t="shared" si="83"/>
        <v>43784</v>
      </c>
      <c r="S406" s="39">
        <f t="shared" si="87"/>
        <v>43791</v>
      </c>
      <c r="U406" s="45"/>
    </row>
    <row r="407" spans="1:21" ht="38.25" x14ac:dyDescent="0.25">
      <c r="A407" s="45"/>
      <c r="C407" s="359" t="s">
        <v>3549</v>
      </c>
      <c r="D407" s="116" t="s">
        <v>2975</v>
      </c>
      <c r="E407" s="361" t="s">
        <v>6</v>
      </c>
      <c r="F407" s="361" t="s">
        <v>13</v>
      </c>
      <c r="G407" s="361" t="s">
        <v>54</v>
      </c>
      <c r="H407" s="399">
        <v>10000</v>
      </c>
      <c r="I407" s="358" t="s">
        <v>3538</v>
      </c>
      <c r="J407" s="226">
        <v>43527</v>
      </c>
      <c r="K407" s="39">
        <f t="shared" si="84"/>
        <v>43532</v>
      </c>
      <c r="L407" s="39">
        <f t="shared" si="85"/>
        <v>43553</v>
      </c>
      <c r="M407" s="39">
        <f t="shared" si="85"/>
        <v>43574</v>
      </c>
      <c r="N407" s="39">
        <f t="shared" si="86"/>
        <v>43581</v>
      </c>
      <c r="O407" s="39" t="s">
        <v>91</v>
      </c>
      <c r="P407" s="39" t="s">
        <v>91</v>
      </c>
      <c r="Q407" s="39" t="s">
        <v>91</v>
      </c>
      <c r="R407" s="39">
        <f t="shared" si="83"/>
        <v>43588</v>
      </c>
      <c r="S407" s="39">
        <f t="shared" si="87"/>
        <v>43595</v>
      </c>
      <c r="U407" s="45"/>
    </row>
    <row r="408" spans="1:21" ht="25.5" x14ac:dyDescent="0.25">
      <c r="A408" s="45"/>
      <c r="C408" s="359" t="s">
        <v>3550</v>
      </c>
      <c r="D408" s="116" t="s">
        <v>3551</v>
      </c>
      <c r="E408" s="361" t="s">
        <v>6</v>
      </c>
      <c r="F408" s="361" t="s">
        <v>13</v>
      </c>
      <c r="G408" s="361" t="s">
        <v>54</v>
      </c>
      <c r="H408" s="399">
        <v>6000</v>
      </c>
      <c r="I408" s="358" t="s">
        <v>3538</v>
      </c>
      <c r="J408" s="226">
        <v>43527</v>
      </c>
      <c r="K408" s="39">
        <f t="shared" si="84"/>
        <v>43532</v>
      </c>
      <c r="L408" s="39">
        <f t="shared" si="85"/>
        <v>43553</v>
      </c>
      <c r="M408" s="39">
        <f t="shared" si="85"/>
        <v>43574</v>
      </c>
      <c r="N408" s="39">
        <f t="shared" si="86"/>
        <v>43581</v>
      </c>
      <c r="O408" s="39" t="s">
        <v>91</v>
      </c>
      <c r="P408" s="39" t="s">
        <v>91</v>
      </c>
      <c r="Q408" s="39" t="s">
        <v>91</v>
      </c>
      <c r="R408" s="39">
        <f t="shared" si="83"/>
        <v>43588</v>
      </c>
      <c r="S408" s="39">
        <f t="shared" si="87"/>
        <v>43595</v>
      </c>
      <c r="U408" s="45"/>
    </row>
    <row r="409" spans="1:21" ht="25.5" x14ac:dyDescent="0.2">
      <c r="A409" s="45"/>
      <c r="C409" s="355" t="s">
        <v>3552</v>
      </c>
      <c r="D409" s="116" t="s">
        <v>3553</v>
      </c>
      <c r="E409" s="361" t="s">
        <v>6</v>
      </c>
      <c r="F409" s="361" t="s">
        <v>13</v>
      </c>
      <c r="G409" s="361" t="s">
        <v>54</v>
      </c>
      <c r="H409" s="399">
        <v>2250</v>
      </c>
      <c r="I409" s="358" t="s">
        <v>3538</v>
      </c>
      <c r="J409" s="226">
        <v>43527</v>
      </c>
      <c r="K409" s="39">
        <f t="shared" si="84"/>
        <v>43532</v>
      </c>
      <c r="L409" s="39">
        <f t="shared" si="85"/>
        <v>43553</v>
      </c>
      <c r="M409" s="39">
        <f t="shared" si="85"/>
        <v>43574</v>
      </c>
      <c r="N409" s="39">
        <f t="shared" si="86"/>
        <v>43581</v>
      </c>
      <c r="O409" s="39" t="s">
        <v>91</v>
      </c>
      <c r="P409" s="39" t="s">
        <v>91</v>
      </c>
      <c r="Q409" s="39" t="s">
        <v>91</v>
      </c>
      <c r="R409" s="39">
        <f t="shared" si="83"/>
        <v>43588</v>
      </c>
      <c r="S409" s="39">
        <f t="shared" si="87"/>
        <v>43595</v>
      </c>
      <c r="U409" s="45"/>
    </row>
    <row r="410" spans="1:21" ht="25.5" x14ac:dyDescent="0.2">
      <c r="A410" s="45"/>
      <c r="C410" s="355" t="s">
        <v>3554</v>
      </c>
      <c r="D410" s="116" t="s">
        <v>3555</v>
      </c>
      <c r="E410" s="361" t="s">
        <v>6</v>
      </c>
      <c r="F410" s="361" t="s">
        <v>13</v>
      </c>
      <c r="G410" s="367" t="s">
        <v>54</v>
      </c>
      <c r="H410" s="399">
        <v>2250</v>
      </c>
      <c r="I410" s="358" t="s">
        <v>3538</v>
      </c>
      <c r="J410" s="226">
        <v>43527</v>
      </c>
      <c r="K410" s="39">
        <f t="shared" si="84"/>
        <v>43532</v>
      </c>
      <c r="L410" s="39">
        <f t="shared" si="85"/>
        <v>43553</v>
      </c>
      <c r="M410" s="39">
        <f t="shared" si="85"/>
        <v>43574</v>
      </c>
      <c r="N410" s="39">
        <f t="shared" si="86"/>
        <v>43581</v>
      </c>
      <c r="O410" s="39" t="s">
        <v>91</v>
      </c>
      <c r="P410" s="39" t="s">
        <v>91</v>
      </c>
      <c r="Q410" s="39" t="s">
        <v>91</v>
      </c>
      <c r="R410" s="39">
        <f t="shared" si="83"/>
        <v>43588</v>
      </c>
      <c r="S410" s="39">
        <f t="shared" si="87"/>
        <v>43595</v>
      </c>
      <c r="U410" s="45"/>
    </row>
    <row r="411" spans="1:21" ht="60.75" customHeight="1" x14ac:dyDescent="0.25">
      <c r="A411" s="45"/>
      <c r="C411" s="359" t="s">
        <v>3556</v>
      </c>
      <c r="D411" s="116" t="s">
        <v>3557</v>
      </c>
      <c r="E411" s="361" t="s">
        <v>6</v>
      </c>
      <c r="F411" s="361" t="s">
        <v>13</v>
      </c>
      <c r="G411" s="361" t="s">
        <v>54</v>
      </c>
      <c r="H411" s="399">
        <v>10000</v>
      </c>
      <c r="I411" s="358" t="s">
        <v>3538</v>
      </c>
      <c r="J411" s="226">
        <v>43527</v>
      </c>
      <c r="K411" s="39">
        <f t="shared" si="84"/>
        <v>43532</v>
      </c>
      <c r="L411" s="39">
        <f t="shared" si="85"/>
        <v>43553</v>
      </c>
      <c r="M411" s="39">
        <f t="shared" si="85"/>
        <v>43574</v>
      </c>
      <c r="N411" s="39">
        <f t="shared" si="86"/>
        <v>43581</v>
      </c>
      <c r="O411" s="39" t="s">
        <v>91</v>
      </c>
      <c r="P411" s="39" t="s">
        <v>91</v>
      </c>
      <c r="Q411" s="39" t="s">
        <v>91</v>
      </c>
      <c r="R411" s="39">
        <f t="shared" si="83"/>
        <v>43588</v>
      </c>
      <c r="S411" s="39">
        <f t="shared" si="87"/>
        <v>43595</v>
      </c>
      <c r="U411" s="45"/>
    </row>
    <row r="412" spans="1:21" ht="25.5" x14ac:dyDescent="0.25">
      <c r="A412" s="45"/>
      <c r="C412" s="359" t="s">
        <v>3558</v>
      </c>
      <c r="D412" s="116" t="s">
        <v>3559</v>
      </c>
      <c r="E412" s="361" t="s">
        <v>6</v>
      </c>
      <c r="F412" s="361" t="s">
        <v>13</v>
      </c>
      <c r="G412" s="361" t="s">
        <v>54</v>
      </c>
      <c r="H412" s="399">
        <v>5350</v>
      </c>
      <c r="I412" s="358" t="s">
        <v>3538</v>
      </c>
      <c r="J412" s="226">
        <v>43527</v>
      </c>
      <c r="K412" s="39">
        <f t="shared" si="84"/>
        <v>43532</v>
      </c>
      <c r="L412" s="39">
        <f t="shared" si="85"/>
        <v>43553</v>
      </c>
      <c r="M412" s="39">
        <f t="shared" si="85"/>
        <v>43574</v>
      </c>
      <c r="N412" s="39">
        <f t="shared" si="86"/>
        <v>43581</v>
      </c>
      <c r="O412" s="39" t="s">
        <v>91</v>
      </c>
      <c r="P412" s="39" t="s">
        <v>91</v>
      </c>
      <c r="Q412" s="39" t="s">
        <v>91</v>
      </c>
      <c r="R412" s="39">
        <f t="shared" si="83"/>
        <v>43588</v>
      </c>
      <c r="S412" s="39">
        <f t="shared" si="87"/>
        <v>43595</v>
      </c>
      <c r="U412" s="45"/>
    </row>
    <row r="413" spans="1:21" ht="25.5" x14ac:dyDescent="0.25">
      <c r="A413" s="45"/>
      <c r="C413" s="359" t="s">
        <v>3560</v>
      </c>
      <c r="D413" s="116" t="s">
        <v>3561</v>
      </c>
      <c r="E413" s="361" t="s">
        <v>6</v>
      </c>
      <c r="F413" s="361" t="s">
        <v>13</v>
      </c>
      <c r="G413" s="361" t="s">
        <v>54</v>
      </c>
      <c r="H413" s="399">
        <v>4000</v>
      </c>
      <c r="I413" s="358" t="s">
        <v>3538</v>
      </c>
      <c r="J413" s="226">
        <v>43527</v>
      </c>
      <c r="K413" s="39">
        <f t="shared" si="84"/>
        <v>43532</v>
      </c>
      <c r="L413" s="39">
        <f t="shared" si="85"/>
        <v>43553</v>
      </c>
      <c r="M413" s="39">
        <f t="shared" si="85"/>
        <v>43574</v>
      </c>
      <c r="N413" s="39">
        <f t="shared" si="86"/>
        <v>43581</v>
      </c>
      <c r="O413" s="39" t="s">
        <v>91</v>
      </c>
      <c r="P413" s="39" t="s">
        <v>91</v>
      </c>
      <c r="Q413" s="39" t="s">
        <v>91</v>
      </c>
      <c r="R413" s="39">
        <f t="shared" si="83"/>
        <v>43588</v>
      </c>
      <c r="S413" s="39">
        <f t="shared" si="87"/>
        <v>43595</v>
      </c>
      <c r="U413" s="45"/>
    </row>
    <row r="414" spans="1:21" ht="38.25" x14ac:dyDescent="0.25">
      <c r="A414" s="45"/>
      <c r="C414" s="359" t="s">
        <v>3562</v>
      </c>
      <c r="D414" s="116" t="s">
        <v>3563</v>
      </c>
      <c r="E414" s="361" t="s">
        <v>6</v>
      </c>
      <c r="F414" s="361" t="s">
        <v>13</v>
      </c>
      <c r="G414" s="367" t="s">
        <v>54</v>
      </c>
      <c r="H414" s="399">
        <v>0</v>
      </c>
      <c r="I414" s="358" t="s">
        <v>3538</v>
      </c>
      <c r="J414" s="226">
        <v>43527</v>
      </c>
      <c r="K414" s="39">
        <f t="shared" si="84"/>
        <v>43532</v>
      </c>
      <c r="L414" s="39">
        <f t="shared" si="85"/>
        <v>43553</v>
      </c>
      <c r="M414" s="39">
        <f t="shared" si="85"/>
        <v>43574</v>
      </c>
      <c r="N414" s="39">
        <f t="shared" si="86"/>
        <v>43581</v>
      </c>
      <c r="O414" s="39" t="s">
        <v>91</v>
      </c>
      <c r="P414" s="39" t="s">
        <v>91</v>
      </c>
      <c r="Q414" s="39" t="s">
        <v>91</v>
      </c>
      <c r="R414" s="39">
        <f t="shared" si="83"/>
        <v>43588</v>
      </c>
      <c r="S414" s="39">
        <f t="shared" si="87"/>
        <v>43595</v>
      </c>
      <c r="U414" s="45"/>
    </row>
    <row r="415" spans="1:21" ht="25.5" x14ac:dyDescent="0.25">
      <c r="A415" s="45"/>
      <c r="C415" s="359" t="s">
        <v>3564</v>
      </c>
      <c r="D415" s="116" t="s">
        <v>3565</v>
      </c>
      <c r="E415" s="361" t="s">
        <v>6</v>
      </c>
      <c r="F415" s="361" t="s">
        <v>13</v>
      </c>
      <c r="G415" s="361" t="s">
        <v>54</v>
      </c>
      <c r="H415" s="399"/>
      <c r="I415" s="358" t="s">
        <v>3538</v>
      </c>
      <c r="J415" s="226">
        <v>43527</v>
      </c>
      <c r="K415" s="39">
        <f t="shared" si="84"/>
        <v>43532</v>
      </c>
      <c r="L415" s="39">
        <f t="shared" si="85"/>
        <v>43553</v>
      </c>
      <c r="M415" s="39">
        <f t="shared" si="85"/>
        <v>43574</v>
      </c>
      <c r="N415" s="39">
        <f t="shared" si="86"/>
        <v>43581</v>
      </c>
      <c r="O415" s="39" t="s">
        <v>91</v>
      </c>
      <c r="P415" s="39" t="s">
        <v>91</v>
      </c>
      <c r="Q415" s="39" t="s">
        <v>91</v>
      </c>
      <c r="R415" s="39">
        <f t="shared" si="83"/>
        <v>43588</v>
      </c>
      <c r="S415" s="39">
        <f t="shared" si="87"/>
        <v>43595</v>
      </c>
      <c r="U415" s="45"/>
    </row>
    <row r="416" spans="1:21" ht="25.5" x14ac:dyDescent="0.25">
      <c r="A416" s="45"/>
      <c r="C416" s="359" t="s">
        <v>3566</v>
      </c>
      <c r="D416" s="116" t="s">
        <v>3567</v>
      </c>
      <c r="E416" s="361" t="s">
        <v>6</v>
      </c>
      <c r="F416" s="361" t="s">
        <v>13</v>
      </c>
      <c r="G416" s="361" t="s">
        <v>54</v>
      </c>
      <c r="H416" s="399">
        <v>544</v>
      </c>
      <c r="I416" s="358" t="s">
        <v>3538</v>
      </c>
      <c r="J416" s="226">
        <v>43527</v>
      </c>
      <c r="K416" s="39">
        <f t="shared" si="84"/>
        <v>43532</v>
      </c>
      <c r="L416" s="39">
        <f t="shared" si="85"/>
        <v>43553</v>
      </c>
      <c r="M416" s="39">
        <f t="shared" si="85"/>
        <v>43574</v>
      </c>
      <c r="N416" s="39">
        <f t="shared" si="86"/>
        <v>43581</v>
      </c>
      <c r="O416" s="39" t="s">
        <v>91</v>
      </c>
      <c r="P416" s="39" t="s">
        <v>91</v>
      </c>
      <c r="Q416" s="39" t="s">
        <v>91</v>
      </c>
      <c r="R416" s="39">
        <f t="shared" si="83"/>
        <v>43588</v>
      </c>
      <c r="S416" s="39">
        <f t="shared" si="87"/>
        <v>43595</v>
      </c>
      <c r="U416" s="45"/>
    </row>
    <row r="417" spans="1:21" ht="25.5" x14ac:dyDescent="0.25">
      <c r="A417" s="45"/>
      <c r="C417" s="359" t="s">
        <v>3568</v>
      </c>
      <c r="D417" s="116" t="s">
        <v>3569</v>
      </c>
      <c r="E417" s="361" t="s">
        <v>6</v>
      </c>
      <c r="F417" s="361" t="s">
        <v>13</v>
      </c>
      <c r="G417" s="361" t="s">
        <v>54</v>
      </c>
      <c r="H417" s="399">
        <v>340</v>
      </c>
      <c r="I417" s="358" t="s">
        <v>3538</v>
      </c>
      <c r="J417" s="226">
        <v>43527</v>
      </c>
      <c r="K417" s="39">
        <f t="shared" si="84"/>
        <v>43532</v>
      </c>
      <c r="L417" s="39">
        <f t="shared" si="85"/>
        <v>43553</v>
      </c>
      <c r="M417" s="39">
        <f t="shared" si="85"/>
        <v>43574</v>
      </c>
      <c r="N417" s="39">
        <f t="shared" si="86"/>
        <v>43581</v>
      </c>
      <c r="O417" s="39" t="s">
        <v>91</v>
      </c>
      <c r="P417" s="39" t="s">
        <v>91</v>
      </c>
      <c r="Q417" s="39" t="s">
        <v>91</v>
      </c>
      <c r="R417" s="39">
        <f t="shared" si="83"/>
        <v>43588</v>
      </c>
      <c r="S417" s="39">
        <f t="shared" si="87"/>
        <v>43595</v>
      </c>
      <c r="U417" s="45"/>
    </row>
    <row r="418" spans="1:21" ht="25.5" x14ac:dyDescent="0.25">
      <c r="A418" s="45"/>
      <c r="C418" s="359" t="s">
        <v>3570</v>
      </c>
      <c r="D418" s="116" t="s">
        <v>3571</v>
      </c>
      <c r="E418" s="361" t="s">
        <v>6</v>
      </c>
      <c r="F418" s="361" t="s">
        <v>13</v>
      </c>
      <c r="G418" s="367" t="s">
        <v>54</v>
      </c>
      <c r="H418" s="399">
        <v>360</v>
      </c>
      <c r="I418" s="358" t="s">
        <v>3538</v>
      </c>
      <c r="J418" s="226">
        <v>43527</v>
      </c>
      <c r="K418" s="39">
        <f t="shared" si="84"/>
        <v>43532</v>
      </c>
      <c r="L418" s="39">
        <f t="shared" ref="L418:M433" si="88">K418+21</f>
        <v>43553</v>
      </c>
      <c r="M418" s="39">
        <f t="shared" si="88"/>
        <v>43574</v>
      </c>
      <c r="N418" s="39">
        <f t="shared" si="86"/>
        <v>43581</v>
      </c>
      <c r="O418" s="39" t="s">
        <v>91</v>
      </c>
      <c r="P418" s="39" t="s">
        <v>91</v>
      </c>
      <c r="Q418" s="39" t="s">
        <v>91</v>
      </c>
      <c r="R418" s="39">
        <f t="shared" si="83"/>
        <v>43588</v>
      </c>
      <c r="S418" s="39">
        <f t="shared" si="87"/>
        <v>43595</v>
      </c>
      <c r="U418" s="45"/>
    </row>
    <row r="419" spans="1:21" ht="25.5" x14ac:dyDescent="0.25">
      <c r="A419" s="45"/>
      <c r="C419" s="359" t="s">
        <v>3572</v>
      </c>
      <c r="D419" s="116" t="s">
        <v>3573</v>
      </c>
      <c r="E419" s="361" t="s">
        <v>6</v>
      </c>
      <c r="F419" s="361" t="s">
        <v>13</v>
      </c>
      <c r="G419" s="361" t="s">
        <v>54</v>
      </c>
      <c r="H419" s="399">
        <v>400</v>
      </c>
      <c r="I419" s="358" t="s">
        <v>3538</v>
      </c>
      <c r="J419" s="226">
        <v>43527</v>
      </c>
      <c r="K419" s="39">
        <f t="shared" si="84"/>
        <v>43532</v>
      </c>
      <c r="L419" s="39">
        <f t="shared" si="88"/>
        <v>43553</v>
      </c>
      <c r="M419" s="39">
        <f t="shared" si="88"/>
        <v>43574</v>
      </c>
      <c r="N419" s="39">
        <f t="shared" si="86"/>
        <v>43581</v>
      </c>
      <c r="O419" s="39" t="s">
        <v>91</v>
      </c>
      <c r="P419" s="39" t="s">
        <v>91</v>
      </c>
      <c r="Q419" s="39" t="s">
        <v>91</v>
      </c>
      <c r="R419" s="39">
        <f t="shared" si="83"/>
        <v>43588</v>
      </c>
      <c r="S419" s="39">
        <f t="shared" si="87"/>
        <v>43595</v>
      </c>
      <c r="U419" s="45"/>
    </row>
    <row r="420" spans="1:21" ht="25.5" x14ac:dyDescent="0.25">
      <c r="A420" s="45"/>
      <c r="C420" s="359" t="s">
        <v>3574</v>
      </c>
      <c r="D420" s="116" t="s">
        <v>3575</v>
      </c>
      <c r="E420" s="361" t="s">
        <v>6</v>
      </c>
      <c r="F420" s="361" t="s">
        <v>13</v>
      </c>
      <c r="G420" s="361" t="s">
        <v>54</v>
      </c>
      <c r="H420" s="399">
        <v>6000</v>
      </c>
      <c r="I420" s="358" t="s">
        <v>3519</v>
      </c>
      <c r="J420" s="226">
        <v>43527</v>
      </c>
      <c r="K420" s="39">
        <f t="shared" si="84"/>
        <v>43532</v>
      </c>
      <c r="L420" s="39">
        <f t="shared" si="88"/>
        <v>43553</v>
      </c>
      <c r="M420" s="39">
        <f t="shared" si="88"/>
        <v>43574</v>
      </c>
      <c r="N420" s="39">
        <f t="shared" si="86"/>
        <v>43581</v>
      </c>
      <c r="O420" s="39" t="s">
        <v>91</v>
      </c>
      <c r="P420" s="39" t="s">
        <v>91</v>
      </c>
      <c r="Q420" s="39" t="s">
        <v>91</v>
      </c>
      <c r="R420" s="39">
        <f t="shared" si="83"/>
        <v>43588</v>
      </c>
      <c r="S420" s="39">
        <f t="shared" si="87"/>
        <v>43595</v>
      </c>
      <c r="U420" s="45"/>
    </row>
    <row r="421" spans="1:21" ht="25.5" x14ac:dyDescent="0.25">
      <c r="A421" s="45"/>
      <c r="C421" s="359" t="s">
        <v>3576</v>
      </c>
      <c r="D421" s="116" t="s">
        <v>3577</v>
      </c>
      <c r="E421" s="361" t="s">
        <v>6</v>
      </c>
      <c r="F421" s="361" t="s">
        <v>13</v>
      </c>
      <c r="G421" s="361" t="s">
        <v>54</v>
      </c>
      <c r="H421" s="399">
        <v>850</v>
      </c>
      <c r="I421" s="358" t="s">
        <v>3519</v>
      </c>
      <c r="J421" s="226">
        <v>43527</v>
      </c>
      <c r="K421" s="39">
        <f t="shared" si="84"/>
        <v>43532</v>
      </c>
      <c r="L421" s="39">
        <f t="shared" si="88"/>
        <v>43553</v>
      </c>
      <c r="M421" s="39">
        <f t="shared" si="88"/>
        <v>43574</v>
      </c>
      <c r="N421" s="39">
        <f t="shared" si="86"/>
        <v>43581</v>
      </c>
      <c r="O421" s="39" t="s">
        <v>91</v>
      </c>
      <c r="P421" s="39" t="s">
        <v>91</v>
      </c>
      <c r="Q421" s="39" t="s">
        <v>91</v>
      </c>
      <c r="R421" s="39">
        <f t="shared" si="83"/>
        <v>43588</v>
      </c>
      <c r="S421" s="39">
        <f t="shared" si="87"/>
        <v>43595</v>
      </c>
      <c r="U421" s="45"/>
    </row>
    <row r="422" spans="1:21" ht="25.5" x14ac:dyDescent="0.25">
      <c r="A422" s="45"/>
      <c r="C422" s="359" t="s">
        <v>3578</v>
      </c>
      <c r="D422" s="116" t="s">
        <v>3579</v>
      </c>
      <c r="E422" s="361" t="s">
        <v>6</v>
      </c>
      <c r="F422" s="361" t="s">
        <v>13</v>
      </c>
      <c r="G422" s="367" t="s">
        <v>54</v>
      </c>
      <c r="H422" s="399">
        <v>30000</v>
      </c>
      <c r="I422" s="358" t="s">
        <v>3538</v>
      </c>
      <c r="J422" s="226">
        <v>43527</v>
      </c>
      <c r="K422" s="39">
        <f t="shared" si="84"/>
        <v>43532</v>
      </c>
      <c r="L422" s="39">
        <f t="shared" si="88"/>
        <v>43553</v>
      </c>
      <c r="M422" s="39">
        <f t="shared" si="88"/>
        <v>43574</v>
      </c>
      <c r="N422" s="39">
        <f t="shared" si="86"/>
        <v>43581</v>
      </c>
      <c r="O422" s="39" t="s">
        <v>91</v>
      </c>
      <c r="P422" s="39" t="s">
        <v>91</v>
      </c>
      <c r="Q422" s="39" t="s">
        <v>91</v>
      </c>
      <c r="R422" s="39">
        <f t="shared" si="83"/>
        <v>43588</v>
      </c>
      <c r="S422" s="39">
        <f t="shared" si="87"/>
        <v>43595</v>
      </c>
      <c r="U422" s="45"/>
    </row>
    <row r="423" spans="1:21" ht="25.5" x14ac:dyDescent="0.25">
      <c r="A423" s="45"/>
      <c r="C423" s="359" t="s">
        <v>3580</v>
      </c>
      <c r="D423" s="116" t="s">
        <v>3581</v>
      </c>
      <c r="E423" s="361" t="s">
        <v>6</v>
      </c>
      <c r="F423" s="361" t="s">
        <v>13</v>
      </c>
      <c r="G423" s="361" t="s">
        <v>54</v>
      </c>
      <c r="H423" s="399">
        <v>22500</v>
      </c>
      <c r="I423" s="358" t="s">
        <v>3538</v>
      </c>
      <c r="J423" s="226">
        <v>43527</v>
      </c>
      <c r="K423" s="39">
        <f t="shared" si="84"/>
        <v>43532</v>
      </c>
      <c r="L423" s="39">
        <f t="shared" si="88"/>
        <v>43553</v>
      </c>
      <c r="M423" s="39">
        <f t="shared" si="88"/>
        <v>43574</v>
      </c>
      <c r="N423" s="39">
        <f t="shared" si="86"/>
        <v>43581</v>
      </c>
      <c r="O423" s="39" t="s">
        <v>91</v>
      </c>
      <c r="P423" s="39" t="s">
        <v>91</v>
      </c>
      <c r="Q423" s="39" t="s">
        <v>91</v>
      </c>
      <c r="R423" s="39">
        <f t="shared" si="83"/>
        <v>43588</v>
      </c>
      <c r="S423" s="39">
        <f t="shared" si="87"/>
        <v>43595</v>
      </c>
      <c r="U423" s="45"/>
    </row>
    <row r="424" spans="1:21" ht="25.5" x14ac:dyDescent="0.25">
      <c r="A424" s="45"/>
      <c r="C424" s="359" t="s">
        <v>3582</v>
      </c>
      <c r="D424" s="116" t="s">
        <v>3583</v>
      </c>
      <c r="E424" s="361" t="s">
        <v>6</v>
      </c>
      <c r="F424" s="361" t="s">
        <v>13</v>
      </c>
      <c r="G424" s="361" t="s">
        <v>54</v>
      </c>
      <c r="H424" s="399">
        <v>1800</v>
      </c>
      <c r="I424" s="358" t="s">
        <v>3538</v>
      </c>
      <c r="J424" s="226">
        <v>43527</v>
      </c>
      <c r="K424" s="39">
        <f t="shared" si="84"/>
        <v>43532</v>
      </c>
      <c r="L424" s="39">
        <f t="shared" si="88"/>
        <v>43553</v>
      </c>
      <c r="M424" s="39">
        <f t="shared" si="88"/>
        <v>43574</v>
      </c>
      <c r="N424" s="39">
        <f t="shared" si="86"/>
        <v>43581</v>
      </c>
      <c r="O424" s="39" t="s">
        <v>91</v>
      </c>
      <c r="P424" s="39" t="s">
        <v>91</v>
      </c>
      <c r="Q424" s="39" t="s">
        <v>91</v>
      </c>
      <c r="R424" s="39">
        <f t="shared" si="83"/>
        <v>43588</v>
      </c>
      <c r="S424" s="39">
        <f t="shared" si="87"/>
        <v>43595</v>
      </c>
      <c r="U424" s="45"/>
    </row>
    <row r="425" spans="1:21" ht="25.5" x14ac:dyDescent="0.25">
      <c r="A425" s="45"/>
      <c r="C425" s="359" t="s">
        <v>3584</v>
      </c>
      <c r="D425" s="116" t="s">
        <v>3585</v>
      </c>
      <c r="E425" s="361" t="s">
        <v>6</v>
      </c>
      <c r="F425" s="361" t="s">
        <v>13</v>
      </c>
      <c r="G425" s="361" t="s">
        <v>54</v>
      </c>
      <c r="H425" s="399">
        <v>7500</v>
      </c>
      <c r="I425" s="358" t="s">
        <v>3538</v>
      </c>
      <c r="J425" s="226">
        <v>43527</v>
      </c>
      <c r="K425" s="39">
        <f t="shared" si="84"/>
        <v>43532</v>
      </c>
      <c r="L425" s="39">
        <f t="shared" si="88"/>
        <v>43553</v>
      </c>
      <c r="M425" s="39">
        <f t="shared" si="88"/>
        <v>43574</v>
      </c>
      <c r="N425" s="39">
        <f t="shared" si="86"/>
        <v>43581</v>
      </c>
      <c r="O425" s="39" t="s">
        <v>91</v>
      </c>
      <c r="P425" s="39" t="s">
        <v>91</v>
      </c>
      <c r="Q425" s="39" t="s">
        <v>91</v>
      </c>
      <c r="R425" s="39">
        <f t="shared" si="83"/>
        <v>43588</v>
      </c>
      <c r="S425" s="39">
        <f t="shared" si="87"/>
        <v>43595</v>
      </c>
      <c r="U425" s="45"/>
    </row>
    <row r="426" spans="1:21" ht="60.75" customHeight="1" x14ac:dyDescent="0.25">
      <c r="A426" s="45"/>
      <c r="C426" s="359" t="s">
        <v>3586</v>
      </c>
      <c r="D426" s="116" t="s">
        <v>3587</v>
      </c>
      <c r="E426" s="361" t="s">
        <v>6</v>
      </c>
      <c r="F426" s="361" t="s">
        <v>13</v>
      </c>
      <c r="G426" s="367" t="s">
        <v>54</v>
      </c>
      <c r="H426" s="399">
        <v>15000</v>
      </c>
      <c r="I426" s="358" t="s">
        <v>3538</v>
      </c>
      <c r="J426" s="226">
        <v>43527</v>
      </c>
      <c r="K426" s="39">
        <f t="shared" si="84"/>
        <v>43532</v>
      </c>
      <c r="L426" s="39">
        <f t="shared" si="88"/>
        <v>43553</v>
      </c>
      <c r="M426" s="39">
        <f t="shared" si="88"/>
        <v>43574</v>
      </c>
      <c r="N426" s="39">
        <f t="shared" si="86"/>
        <v>43581</v>
      </c>
      <c r="O426" s="39" t="s">
        <v>91</v>
      </c>
      <c r="P426" s="39" t="s">
        <v>91</v>
      </c>
      <c r="Q426" s="39" t="s">
        <v>91</v>
      </c>
      <c r="R426" s="39">
        <f t="shared" si="83"/>
        <v>43588</v>
      </c>
      <c r="S426" s="39">
        <f t="shared" si="87"/>
        <v>43595</v>
      </c>
      <c r="U426" s="45"/>
    </row>
    <row r="427" spans="1:21" ht="60.75" customHeight="1" x14ac:dyDescent="0.25">
      <c r="A427" s="45"/>
      <c r="C427" s="359" t="s">
        <v>3588</v>
      </c>
      <c r="D427" s="116" t="s">
        <v>3589</v>
      </c>
      <c r="E427" s="361" t="s">
        <v>6</v>
      </c>
      <c r="F427" s="361" t="s">
        <v>13</v>
      </c>
      <c r="G427" s="361" t="s">
        <v>54</v>
      </c>
      <c r="H427" s="399">
        <v>22500</v>
      </c>
      <c r="I427" s="358" t="s">
        <v>3538</v>
      </c>
      <c r="J427" s="226">
        <v>43527</v>
      </c>
      <c r="K427" s="39">
        <f t="shared" si="84"/>
        <v>43532</v>
      </c>
      <c r="L427" s="39">
        <f t="shared" si="88"/>
        <v>43553</v>
      </c>
      <c r="M427" s="39">
        <f t="shared" si="88"/>
        <v>43574</v>
      </c>
      <c r="N427" s="39">
        <f t="shared" si="86"/>
        <v>43581</v>
      </c>
      <c r="O427" s="39" t="s">
        <v>91</v>
      </c>
      <c r="P427" s="39" t="s">
        <v>91</v>
      </c>
      <c r="Q427" s="39" t="s">
        <v>91</v>
      </c>
      <c r="R427" s="39">
        <f t="shared" si="83"/>
        <v>43588</v>
      </c>
      <c r="S427" s="39">
        <f t="shared" si="87"/>
        <v>43595</v>
      </c>
      <c r="U427" s="45"/>
    </row>
    <row r="428" spans="1:21" ht="60.75" customHeight="1" x14ac:dyDescent="0.25">
      <c r="A428" s="45"/>
      <c r="C428" s="359" t="s">
        <v>3590</v>
      </c>
      <c r="D428" s="116" t="s">
        <v>3591</v>
      </c>
      <c r="E428" s="361" t="s">
        <v>6</v>
      </c>
      <c r="F428" s="361" t="s">
        <v>13</v>
      </c>
      <c r="G428" s="361" t="s">
        <v>54</v>
      </c>
      <c r="H428" s="399">
        <v>15000</v>
      </c>
      <c r="I428" s="358" t="s">
        <v>3538</v>
      </c>
      <c r="J428" s="226">
        <v>43527</v>
      </c>
      <c r="K428" s="39">
        <f t="shared" si="84"/>
        <v>43532</v>
      </c>
      <c r="L428" s="39">
        <f t="shared" si="88"/>
        <v>43553</v>
      </c>
      <c r="M428" s="39">
        <f t="shared" si="88"/>
        <v>43574</v>
      </c>
      <c r="N428" s="39">
        <f t="shared" si="86"/>
        <v>43581</v>
      </c>
      <c r="O428" s="39" t="s">
        <v>91</v>
      </c>
      <c r="P428" s="39" t="s">
        <v>91</v>
      </c>
      <c r="Q428" s="39" t="s">
        <v>91</v>
      </c>
      <c r="R428" s="39">
        <f t="shared" si="83"/>
        <v>43588</v>
      </c>
      <c r="S428" s="39">
        <f t="shared" si="87"/>
        <v>43595</v>
      </c>
      <c r="U428" s="45"/>
    </row>
    <row r="429" spans="1:21" ht="38.25" x14ac:dyDescent="0.25">
      <c r="A429" s="45"/>
      <c r="C429" s="359" t="s">
        <v>3592</v>
      </c>
      <c r="D429" s="116" t="s">
        <v>3593</v>
      </c>
      <c r="E429" s="361" t="s">
        <v>6</v>
      </c>
      <c r="F429" s="361" t="s">
        <v>13</v>
      </c>
      <c r="G429" s="361" t="s">
        <v>54</v>
      </c>
      <c r="H429" s="399">
        <v>3600</v>
      </c>
      <c r="I429" s="358" t="s">
        <v>3538</v>
      </c>
      <c r="J429" s="226">
        <v>43527</v>
      </c>
      <c r="K429" s="39">
        <f t="shared" si="84"/>
        <v>43532</v>
      </c>
      <c r="L429" s="39">
        <f t="shared" si="88"/>
        <v>43553</v>
      </c>
      <c r="M429" s="39">
        <f t="shared" si="88"/>
        <v>43574</v>
      </c>
      <c r="N429" s="39">
        <f t="shared" si="86"/>
        <v>43581</v>
      </c>
      <c r="O429" s="39" t="s">
        <v>91</v>
      </c>
      <c r="P429" s="39" t="s">
        <v>91</v>
      </c>
      <c r="Q429" s="39" t="s">
        <v>91</v>
      </c>
      <c r="R429" s="39">
        <f t="shared" si="83"/>
        <v>43588</v>
      </c>
      <c r="S429" s="39">
        <f t="shared" si="87"/>
        <v>43595</v>
      </c>
      <c r="U429" s="45"/>
    </row>
    <row r="430" spans="1:21" ht="25.5" x14ac:dyDescent="0.25">
      <c r="A430" s="45"/>
      <c r="C430" s="359" t="s">
        <v>3594</v>
      </c>
      <c r="D430" s="116" t="s">
        <v>3595</v>
      </c>
      <c r="E430" s="361" t="s">
        <v>6</v>
      </c>
      <c r="F430" s="361" t="s">
        <v>13</v>
      </c>
      <c r="G430" s="367" t="s">
        <v>54</v>
      </c>
      <c r="H430" s="399">
        <v>4080</v>
      </c>
      <c r="I430" s="358" t="s">
        <v>3538</v>
      </c>
      <c r="J430" s="226">
        <v>43527</v>
      </c>
      <c r="K430" s="39">
        <f t="shared" si="84"/>
        <v>43532</v>
      </c>
      <c r="L430" s="39">
        <f t="shared" si="88"/>
        <v>43553</v>
      </c>
      <c r="M430" s="39">
        <f t="shared" si="88"/>
        <v>43574</v>
      </c>
      <c r="N430" s="39">
        <f t="shared" si="86"/>
        <v>43581</v>
      </c>
      <c r="O430" s="39" t="s">
        <v>91</v>
      </c>
      <c r="P430" s="39" t="s">
        <v>91</v>
      </c>
      <c r="Q430" s="39" t="s">
        <v>91</v>
      </c>
      <c r="R430" s="39">
        <f t="shared" si="83"/>
        <v>43588</v>
      </c>
      <c r="S430" s="39">
        <f t="shared" si="87"/>
        <v>43595</v>
      </c>
      <c r="U430" s="45"/>
    </row>
    <row r="431" spans="1:21" ht="38.25" x14ac:dyDescent="0.25">
      <c r="A431" s="45"/>
      <c r="C431" s="359" t="s">
        <v>3596</v>
      </c>
      <c r="D431" s="116" t="s">
        <v>3597</v>
      </c>
      <c r="E431" s="361" t="s">
        <v>6</v>
      </c>
      <c r="F431" s="361" t="s">
        <v>13</v>
      </c>
      <c r="G431" s="361" t="s">
        <v>54</v>
      </c>
      <c r="H431" s="399">
        <v>4250</v>
      </c>
      <c r="I431" s="358" t="s">
        <v>3538</v>
      </c>
      <c r="J431" s="226">
        <v>43527</v>
      </c>
      <c r="K431" s="39">
        <f t="shared" si="84"/>
        <v>43532</v>
      </c>
      <c r="L431" s="39">
        <f t="shared" si="88"/>
        <v>43553</v>
      </c>
      <c r="M431" s="39">
        <f t="shared" si="88"/>
        <v>43574</v>
      </c>
      <c r="N431" s="39">
        <f t="shared" si="86"/>
        <v>43581</v>
      </c>
      <c r="O431" s="39" t="s">
        <v>91</v>
      </c>
      <c r="P431" s="39" t="s">
        <v>91</v>
      </c>
      <c r="Q431" s="39" t="s">
        <v>91</v>
      </c>
      <c r="R431" s="39">
        <f t="shared" si="83"/>
        <v>43588</v>
      </c>
      <c r="S431" s="39">
        <f t="shared" si="87"/>
        <v>43595</v>
      </c>
      <c r="U431" s="45"/>
    </row>
    <row r="432" spans="1:21" ht="25.5" x14ac:dyDescent="0.25">
      <c r="A432" s="45"/>
      <c r="C432" s="359" t="s">
        <v>3598</v>
      </c>
      <c r="D432" s="116" t="s">
        <v>3599</v>
      </c>
      <c r="E432" s="361" t="s">
        <v>6</v>
      </c>
      <c r="F432" s="361" t="s">
        <v>13</v>
      </c>
      <c r="G432" s="361" t="s">
        <v>54</v>
      </c>
      <c r="H432" s="399">
        <v>3999</v>
      </c>
      <c r="I432" s="358" t="s">
        <v>3538</v>
      </c>
      <c r="J432" s="226">
        <v>43527</v>
      </c>
      <c r="K432" s="39">
        <f t="shared" si="84"/>
        <v>43532</v>
      </c>
      <c r="L432" s="39">
        <f t="shared" si="88"/>
        <v>43553</v>
      </c>
      <c r="M432" s="39">
        <f t="shared" si="88"/>
        <v>43574</v>
      </c>
      <c r="N432" s="39">
        <f t="shared" si="86"/>
        <v>43581</v>
      </c>
      <c r="O432" s="39" t="s">
        <v>91</v>
      </c>
      <c r="P432" s="39" t="s">
        <v>91</v>
      </c>
      <c r="Q432" s="39" t="s">
        <v>91</v>
      </c>
      <c r="R432" s="39">
        <f t="shared" si="83"/>
        <v>43588</v>
      </c>
      <c r="S432" s="39">
        <f t="shared" si="87"/>
        <v>43595</v>
      </c>
      <c r="U432" s="45"/>
    </row>
    <row r="433" spans="1:21" ht="25.5" x14ac:dyDescent="0.25">
      <c r="A433" s="45"/>
      <c r="C433" s="359" t="s">
        <v>3600</v>
      </c>
      <c r="D433" s="116" t="s">
        <v>3601</v>
      </c>
      <c r="E433" s="361" t="s">
        <v>6</v>
      </c>
      <c r="F433" s="361" t="s">
        <v>13</v>
      </c>
      <c r="G433" s="361" t="s">
        <v>54</v>
      </c>
      <c r="H433" s="399">
        <v>3210</v>
      </c>
      <c r="I433" s="358" t="s">
        <v>3538</v>
      </c>
      <c r="J433" s="226">
        <v>43527</v>
      </c>
      <c r="K433" s="39">
        <f t="shared" si="84"/>
        <v>43532</v>
      </c>
      <c r="L433" s="39">
        <f t="shared" si="88"/>
        <v>43553</v>
      </c>
      <c r="M433" s="39">
        <f t="shared" si="88"/>
        <v>43574</v>
      </c>
      <c r="N433" s="39">
        <f t="shared" si="86"/>
        <v>43581</v>
      </c>
      <c r="O433" s="39" t="s">
        <v>91</v>
      </c>
      <c r="P433" s="39" t="s">
        <v>91</v>
      </c>
      <c r="Q433" s="39" t="s">
        <v>91</v>
      </c>
      <c r="R433" s="39">
        <f t="shared" si="83"/>
        <v>43588</v>
      </c>
      <c r="S433" s="39">
        <f t="shared" si="87"/>
        <v>43595</v>
      </c>
      <c r="U433" s="45"/>
    </row>
    <row r="434" spans="1:21" ht="38.25" x14ac:dyDescent="0.25">
      <c r="A434" s="45"/>
      <c r="C434" s="359" t="s">
        <v>3602</v>
      </c>
      <c r="D434" s="116" t="s">
        <v>3603</v>
      </c>
      <c r="E434" s="361" t="s">
        <v>6</v>
      </c>
      <c r="F434" s="361" t="s">
        <v>13</v>
      </c>
      <c r="G434" s="367" t="s">
        <v>54</v>
      </c>
      <c r="H434" s="399">
        <v>5600</v>
      </c>
      <c r="I434" s="358" t="s">
        <v>3538</v>
      </c>
      <c r="J434" s="226">
        <v>43527</v>
      </c>
      <c r="K434" s="39">
        <f t="shared" si="84"/>
        <v>43532</v>
      </c>
      <c r="L434" s="39">
        <f t="shared" ref="L434:M449" si="89">K434+21</f>
        <v>43553</v>
      </c>
      <c r="M434" s="39">
        <f t="shared" si="89"/>
        <v>43574</v>
      </c>
      <c r="N434" s="39">
        <f t="shared" si="86"/>
        <v>43581</v>
      </c>
      <c r="O434" s="39" t="s">
        <v>91</v>
      </c>
      <c r="P434" s="39" t="s">
        <v>91</v>
      </c>
      <c r="Q434" s="39" t="s">
        <v>91</v>
      </c>
      <c r="R434" s="39">
        <f t="shared" si="83"/>
        <v>43588</v>
      </c>
      <c r="S434" s="39">
        <f t="shared" si="87"/>
        <v>43595</v>
      </c>
      <c r="U434" s="45"/>
    </row>
    <row r="435" spans="1:21" ht="25.5" x14ac:dyDescent="0.25">
      <c r="A435" s="45"/>
      <c r="C435" s="359" t="s">
        <v>3604</v>
      </c>
      <c r="D435" s="116" t="s">
        <v>3605</v>
      </c>
      <c r="E435" s="361" t="s">
        <v>6</v>
      </c>
      <c r="F435" s="361" t="s">
        <v>13</v>
      </c>
      <c r="G435" s="361" t="s">
        <v>54</v>
      </c>
      <c r="H435" s="399">
        <v>4450</v>
      </c>
      <c r="I435" s="358" t="s">
        <v>3538</v>
      </c>
      <c r="J435" s="226">
        <v>43527</v>
      </c>
      <c r="K435" s="39">
        <f t="shared" si="84"/>
        <v>43532</v>
      </c>
      <c r="L435" s="39">
        <f t="shared" si="89"/>
        <v>43553</v>
      </c>
      <c r="M435" s="39">
        <f t="shared" si="89"/>
        <v>43574</v>
      </c>
      <c r="N435" s="39">
        <f t="shared" si="86"/>
        <v>43581</v>
      </c>
      <c r="O435" s="39" t="s">
        <v>91</v>
      </c>
      <c r="P435" s="39" t="s">
        <v>91</v>
      </c>
      <c r="Q435" s="39" t="s">
        <v>91</v>
      </c>
      <c r="R435" s="39">
        <f t="shared" si="83"/>
        <v>43588</v>
      </c>
      <c r="S435" s="39">
        <f t="shared" si="87"/>
        <v>43595</v>
      </c>
      <c r="U435" s="45"/>
    </row>
    <row r="436" spans="1:21" ht="25.5" x14ac:dyDescent="0.25">
      <c r="A436" s="45"/>
      <c r="C436" s="359" t="s">
        <v>3606</v>
      </c>
      <c r="D436" s="116" t="s">
        <v>3607</v>
      </c>
      <c r="E436" s="361" t="s">
        <v>6</v>
      </c>
      <c r="F436" s="361" t="s">
        <v>13</v>
      </c>
      <c r="G436" s="361" t="s">
        <v>54</v>
      </c>
      <c r="H436" s="399">
        <v>3520</v>
      </c>
      <c r="I436" s="358" t="s">
        <v>3538</v>
      </c>
      <c r="J436" s="226">
        <v>43527</v>
      </c>
      <c r="K436" s="39">
        <f t="shared" si="84"/>
        <v>43532</v>
      </c>
      <c r="L436" s="39">
        <f t="shared" si="89"/>
        <v>43553</v>
      </c>
      <c r="M436" s="39">
        <f t="shared" si="89"/>
        <v>43574</v>
      </c>
      <c r="N436" s="39">
        <f t="shared" si="86"/>
        <v>43581</v>
      </c>
      <c r="O436" s="39" t="s">
        <v>91</v>
      </c>
      <c r="P436" s="39" t="s">
        <v>91</v>
      </c>
      <c r="Q436" s="39" t="s">
        <v>91</v>
      </c>
      <c r="R436" s="39">
        <f t="shared" si="83"/>
        <v>43588</v>
      </c>
      <c r="S436" s="39">
        <f t="shared" si="87"/>
        <v>43595</v>
      </c>
      <c r="U436" s="45"/>
    </row>
    <row r="437" spans="1:21" ht="25.5" x14ac:dyDescent="0.25">
      <c r="A437" s="45"/>
      <c r="C437" s="359" t="s">
        <v>3608</v>
      </c>
      <c r="D437" s="116" t="s">
        <v>3609</v>
      </c>
      <c r="E437" s="361" t="s">
        <v>6</v>
      </c>
      <c r="F437" s="361" t="s">
        <v>13</v>
      </c>
      <c r="G437" s="361" t="s">
        <v>54</v>
      </c>
      <c r="H437" s="399">
        <v>2800</v>
      </c>
      <c r="I437" s="358" t="s">
        <v>3538</v>
      </c>
      <c r="J437" s="226">
        <v>43527</v>
      </c>
      <c r="K437" s="39">
        <f t="shared" si="84"/>
        <v>43532</v>
      </c>
      <c r="L437" s="39">
        <f t="shared" si="89"/>
        <v>43553</v>
      </c>
      <c r="M437" s="39">
        <f t="shared" si="89"/>
        <v>43574</v>
      </c>
      <c r="N437" s="39">
        <f t="shared" si="86"/>
        <v>43581</v>
      </c>
      <c r="O437" s="39" t="s">
        <v>91</v>
      </c>
      <c r="P437" s="39" t="s">
        <v>91</v>
      </c>
      <c r="Q437" s="39" t="s">
        <v>91</v>
      </c>
      <c r="R437" s="39">
        <f t="shared" si="83"/>
        <v>43588</v>
      </c>
      <c r="S437" s="39">
        <f t="shared" si="87"/>
        <v>43595</v>
      </c>
      <c r="U437" s="45"/>
    </row>
    <row r="438" spans="1:21" ht="25.5" x14ac:dyDescent="0.25">
      <c r="A438" s="45"/>
      <c r="C438" s="359" t="s">
        <v>3610</v>
      </c>
      <c r="D438" s="116" t="s">
        <v>3611</v>
      </c>
      <c r="E438" s="361" t="s">
        <v>6</v>
      </c>
      <c r="F438" s="361" t="s">
        <v>13</v>
      </c>
      <c r="G438" s="367" t="s">
        <v>54</v>
      </c>
      <c r="H438" s="399">
        <v>7000</v>
      </c>
      <c r="I438" s="358" t="s">
        <v>3538</v>
      </c>
      <c r="J438" s="226">
        <v>43527</v>
      </c>
      <c r="K438" s="39">
        <f t="shared" si="84"/>
        <v>43532</v>
      </c>
      <c r="L438" s="39">
        <f t="shared" si="89"/>
        <v>43553</v>
      </c>
      <c r="M438" s="39">
        <f t="shared" si="89"/>
        <v>43574</v>
      </c>
      <c r="N438" s="39">
        <f t="shared" si="86"/>
        <v>43581</v>
      </c>
      <c r="O438" s="39" t="s">
        <v>91</v>
      </c>
      <c r="P438" s="39" t="s">
        <v>91</v>
      </c>
      <c r="Q438" s="39" t="s">
        <v>91</v>
      </c>
      <c r="R438" s="39">
        <f t="shared" si="83"/>
        <v>43588</v>
      </c>
      <c r="S438" s="39">
        <f t="shared" si="87"/>
        <v>43595</v>
      </c>
      <c r="U438" s="45"/>
    </row>
    <row r="439" spans="1:21" ht="25.5" x14ac:dyDescent="0.25">
      <c r="A439" s="45"/>
      <c r="C439" s="359" t="s">
        <v>3612</v>
      </c>
      <c r="D439" s="116" t="s">
        <v>3611</v>
      </c>
      <c r="E439" s="361" t="s">
        <v>6</v>
      </c>
      <c r="F439" s="361" t="s">
        <v>13</v>
      </c>
      <c r="G439" s="361" t="s">
        <v>54</v>
      </c>
      <c r="H439" s="399">
        <v>5000</v>
      </c>
      <c r="I439" s="358" t="s">
        <v>3538</v>
      </c>
      <c r="J439" s="226">
        <v>43527</v>
      </c>
      <c r="K439" s="39">
        <f t="shared" si="84"/>
        <v>43532</v>
      </c>
      <c r="L439" s="39">
        <f t="shared" si="89"/>
        <v>43553</v>
      </c>
      <c r="M439" s="39">
        <f t="shared" si="89"/>
        <v>43574</v>
      </c>
      <c r="N439" s="39">
        <f t="shared" si="86"/>
        <v>43581</v>
      </c>
      <c r="O439" s="39" t="s">
        <v>91</v>
      </c>
      <c r="P439" s="39" t="s">
        <v>91</v>
      </c>
      <c r="Q439" s="39" t="s">
        <v>91</v>
      </c>
      <c r="R439" s="39">
        <f t="shared" si="83"/>
        <v>43588</v>
      </c>
      <c r="S439" s="39">
        <f t="shared" si="87"/>
        <v>43595</v>
      </c>
      <c r="U439" s="45"/>
    </row>
    <row r="440" spans="1:21" ht="38.25" x14ac:dyDescent="0.25">
      <c r="A440" s="45"/>
      <c r="C440" s="359" t="s">
        <v>3613</v>
      </c>
      <c r="D440" s="116" t="s">
        <v>3614</v>
      </c>
      <c r="E440" s="361" t="s">
        <v>6</v>
      </c>
      <c r="F440" s="361" t="s">
        <v>13</v>
      </c>
      <c r="G440" s="361" t="s">
        <v>54</v>
      </c>
      <c r="H440" s="399">
        <v>3000</v>
      </c>
      <c r="I440" s="358" t="s">
        <v>3538</v>
      </c>
      <c r="J440" s="226">
        <v>43527</v>
      </c>
      <c r="K440" s="39">
        <f t="shared" si="84"/>
        <v>43532</v>
      </c>
      <c r="L440" s="39">
        <f t="shared" si="89"/>
        <v>43553</v>
      </c>
      <c r="M440" s="39">
        <f t="shared" si="89"/>
        <v>43574</v>
      </c>
      <c r="N440" s="39">
        <f t="shared" si="86"/>
        <v>43581</v>
      </c>
      <c r="O440" s="39" t="s">
        <v>91</v>
      </c>
      <c r="P440" s="39" t="s">
        <v>91</v>
      </c>
      <c r="Q440" s="39" t="s">
        <v>91</v>
      </c>
      <c r="R440" s="39">
        <f t="shared" si="83"/>
        <v>43588</v>
      </c>
      <c r="S440" s="39">
        <f t="shared" si="87"/>
        <v>43595</v>
      </c>
      <c r="U440" s="45"/>
    </row>
    <row r="441" spans="1:21" ht="38.25" x14ac:dyDescent="0.25">
      <c r="A441" s="45"/>
      <c r="C441" s="359" t="s">
        <v>3615</v>
      </c>
      <c r="D441" s="116" t="s">
        <v>3616</v>
      </c>
      <c r="E441" s="361" t="s">
        <v>6</v>
      </c>
      <c r="F441" s="361" t="s">
        <v>13</v>
      </c>
      <c r="G441" s="361" t="s">
        <v>54</v>
      </c>
      <c r="H441" s="399">
        <v>7500</v>
      </c>
      <c r="I441" s="358" t="s">
        <v>90</v>
      </c>
      <c r="J441" s="226">
        <v>43527</v>
      </c>
      <c r="K441" s="39">
        <f t="shared" si="84"/>
        <v>43532</v>
      </c>
      <c r="L441" s="39">
        <f t="shared" si="89"/>
        <v>43553</v>
      </c>
      <c r="M441" s="39">
        <f t="shared" si="89"/>
        <v>43574</v>
      </c>
      <c r="N441" s="39">
        <f t="shared" si="86"/>
        <v>43581</v>
      </c>
      <c r="O441" s="39" t="s">
        <v>91</v>
      </c>
      <c r="P441" s="39" t="s">
        <v>91</v>
      </c>
      <c r="Q441" s="39" t="s">
        <v>91</v>
      </c>
      <c r="R441" s="39">
        <f t="shared" si="83"/>
        <v>43588</v>
      </c>
      <c r="S441" s="39">
        <f t="shared" si="87"/>
        <v>43595</v>
      </c>
      <c r="U441" s="45"/>
    </row>
    <row r="442" spans="1:21" ht="60.75" customHeight="1" x14ac:dyDescent="0.25">
      <c r="A442" s="45"/>
      <c r="C442" s="359" t="s">
        <v>3617</v>
      </c>
      <c r="D442" s="116" t="s">
        <v>3618</v>
      </c>
      <c r="E442" s="361" t="s">
        <v>6</v>
      </c>
      <c r="F442" s="361" t="s">
        <v>13</v>
      </c>
      <c r="G442" s="367" t="s">
        <v>54</v>
      </c>
      <c r="H442" s="399">
        <v>3000</v>
      </c>
      <c r="I442" s="358" t="s">
        <v>90</v>
      </c>
      <c r="J442" s="226">
        <v>43527</v>
      </c>
      <c r="K442" s="39">
        <f t="shared" si="84"/>
        <v>43532</v>
      </c>
      <c r="L442" s="39">
        <f t="shared" si="89"/>
        <v>43553</v>
      </c>
      <c r="M442" s="39">
        <f t="shared" si="89"/>
        <v>43574</v>
      </c>
      <c r="N442" s="39">
        <f t="shared" si="86"/>
        <v>43581</v>
      </c>
      <c r="O442" s="39" t="s">
        <v>91</v>
      </c>
      <c r="P442" s="39" t="s">
        <v>91</v>
      </c>
      <c r="Q442" s="39" t="s">
        <v>91</v>
      </c>
      <c r="R442" s="39">
        <f t="shared" si="83"/>
        <v>43588</v>
      </c>
      <c r="S442" s="39">
        <f t="shared" si="87"/>
        <v>43595</v>
      </c>
      <c r="U442" s="45"/>
    </row>
    <row r="443" spans="1:21" ht="60.75" customHeight="1" x14ac:dyDescent="0.25">
      <c r="A443" s="45"/>
      <c r="C443" s="359" t="s">
        <v>3619</v>
      </c>
      <c r="D443" s="116" t="s">
        <v>3620</v>
      </c>
      <c r="E443" s="361" t="s">
        <v>6</v>
      </c>
      <c r="F443" s="361" t="s">
        <v>13</v>
      </c>
      <c r="G443" s="361" t="s">
        <v>54</v>
      </c>
      <c r="H443" s="399">
        <v>40000</v>
      </c>
      <c r="I443" s="358" t="s">
        <v>90</v>
      </c>
      <c r="J443" s="226">
        <v>43527</v>
      </c>
      <c r="K443" s="39">
        <f t="shared" si="84"/>
        <v>43532</v>
      </c>
      <c r="L443" s="39">
        <f t="shared" si="89"/>
        <v>43553</v>
      </c>
      <c r="M443" s="39">
        <f t="shared" si="89"/>
        <v>43574</v>
      </c>
      <c r="N443" s="39">
        <f t="shared" si="86"/>
        <v>43581</v>
      </c>
      <c r="O443" s="39" t="s">
        <v>91</v>
      </c>
      <c r="P443" s="39" t="s">
        <v>91</v>
      </c>
      <c r="Q443" s="39" t="s">
        <v>91</v>
      </c>
      <c r="R443" s="39">
        <f t="shared" si="83"/>
        <v>43588</v>
      </c>
      <c r="S443" s="39">
        <f t="shared" si="87"/>
        <v>43595</v>
      </c>
      <c r="U443" s="45"/>
    </row>
    <row r="444" spans="1:21" ht="43.9" customHeight="1" x14ac:dyDescent="0.25">
      <c r="A444" s="45"/>
      <c r="C444" s="368" t="s">
        <v>3621</v>
      </c>
      <c r="D444" s="116" t="s">
        <v>3622</v>
      </c>
      <c r="E444" s="361" t="s">
        <v>6</v>
      </c>
      <c r="F444" s="361" t="s">
        <v>13</v>
      </c>
      <c r="G444" s="361" t="s">
        <v>54</v>
      </c>
      <c r="H444" s="400">
        <v>30000</v>
      </c>
      <c r="I444" s="358" t="s">
        <v>90</v>
      </c>
      <c r="J444" s="226">
        <v>43527</v>
      </c>
      <c r="K444" s="39">
        <f t="shared" si="84"/>
        <v>43532</v>
      </c>
      <c r="L444" s="39">
        <f t="shared" si="89"/>
        <v>43553</v>
      </c>
      <c r="M444" s="39">
        <f t="shared" si="89"/>
        <v>43574</v>
      </c>
      <c r="N444" s="39">
        <f t="shared" si="86"/>
        <v>43581</v>
      </c>
      <c r="O444" s="39" t="s">
        <v>91</v>
      </c>
      <c r="P444" s="39" t="s">
        <v>91</v>
      </c>
      <c r="Q444" s="39" t="s">
        <v>91</v>
      </c>
      <c r="R444" s="39">
        <f t="shared" si="83"/>
        <v>43588</v>
      </c>
      <c r="S444" s="39">
        <f t="shared" si="87"/>
        <v>43595</v>
      </c>
      <c r="U444" s="45"/>
    </row>
    <row r="445" spans="1:21" ht="38.25" x14ac:dyDescent="0.25">
      <c r="A445" s="45"/>
      <c r="C445" s="359" t="s">
        <v>3623</v>
      </c>
      <c r="D445" s="116" t="s">
        <v>3624</v>
      </c>
      <c r="E445" s="361" t="s">
        <v>6</v>
      </c>
      <c r="F445" s="361" t="s">
        <v>13</v>
      </c>
      <c r="G445" s="361" t="s">
        <v>54</v>
      </c>
      <c r="H445" s="399">
        <v>60000</v>
      </c>
      <c r="I445" s="358" t="s">
        <v>3625</v>
      </c>
      <c r="J445" s="226">
        <v>43527</v>
      </c>
      <c r="K445" s="39">
        <f t="shared" si="84"/>
        <v>43532</v>
      </c>
      <c r="L445" s="39">
        <f t="shared" si="89"/>
        <v>43553</v>
      </c>
      <c r="M445" s="39">
        <f t="shared" si="89"/>
        <v>43574</v>
      </c>
      <c r="N445" s="39">
        <f t="shared" si="86"/>
        <v>43581</v>
      </c>
      <c r="O445" s="39" t="s">
        <v>91</v>
      </c>
      <c r="P445" s="39" t="s">
        <v>91</v>
      </c>
      <c r="Q445" s="39" t="s">
        <v>91</v>
      </c>
      <c r="R445" s="39">
        <f t="shared" si="83"/>
        <v>43588</v>
      </c>
      <c r="S445" s="39">
        <f t="shared" si="87"/>
        <v>43595</v>
      </c>
      <c r="U445" s="45"/>
    </row>
    <row r="446" spans="1:21" ht="60.75" customHeight="1" x14ac:dyDescent="0.25">
      <c r="A446" s="45"/>
      <c r="C446" s="359" t="s">
        <v>3626</v>
      </c>
      <c r="D446" s="116" t="s">
        <v>3627</v>
      </c>
      <c r="E446" s="361" t="s">
        <v>6</v>
      </c>
      <c r="F446" s="361" t="s">
        <v>13</v>
      </c>
      <c r="G446" s="367" t="s">
        <v>54</v>
      </c>
      <c r="H446" s="399">
        <v>150</v>
      </c>
      <c r="I446" s="358" t="s">
        <v>3519</v>
      </c>
      <c r="J446" s="226">
        <v>43527</v>
      </c>
      <c r="K446" s="39">
        <f t="shared" si="84"/>
        <v>43532</v>
      </c>
      <c r="L446" s="39">
        <f t="shared" si="89"/>
        <v>43553</v>
      </c>
      <c r="M446" s="39">
        <f t="shared" si="89"/>
        <v>43574</v>
      </c>
      <c r="N446" s="39">
        <f t="shared" si="86"/>
        <v>43581</v>
      </c>
      <c r="O446" s="39" t="s">
        <v>91</v>
      </c>
      <c r="P446" s="39" t="s">
        <v>91</v>
      </c>
      <c r="Q446" s="39" t="s">
        <v>91</v>
      </c>
      <c r="R446" s="39">
        <f t="shared" si="83"/>
        <v>43588</v>
      </c>
      <c r="S446" s="39">
        <f t="shared" si="87"/>
        <v>43595</v>
      </c>
      <c r="U446" s="45"/>
    </row>
    <row r="447" spans="1:21" ht="38.25" x14ac:dyDescent="0.25">
      <c r="A447" s="45"/>
      <c r="C447" s="359" t="s">
        <v>3628</v>
      </c>
      <c r="D447" s="116" t="s">
        <v>3629</v>
      </c>
      <c r="E447" s="361" t="s">
        <v>6</v>
      </c>
      <c r="F447" s="361" t="s">
        <v>13</v>
      </c>
      <c r="G447" s="361" t="s">
        <v>54</v>
      </c>
      <c r="H447" s="399">
        <v>1050</v>
      </c>
      <c r="I447" s="358" t="s">
        <v>3519</v>
      </c>
      <c r="J447" s="226">
        <v>43527</v>
      </c>
      <c r="K447" s="39">
        <f t="shared" si="84"/>
        <v>43532</v>
      </c>
      <c r="L447" s="39">
        <f t="shared" si="89"/>
        <v>43553</v>
      </c>
      <c r="M447" s="39">
        <f t="shared" si="89"/>
        <v>43574</v>
      </c>
      <c r="N447" s="39">
        <f t="shared" si="86"/>
        <v>43581</v>
      </c>
      <c r="O447" s="39" t="s">
        <v>91</v>
      </c>
      <c r="P447" s="39" t="s">
        <v>91</v>
      </c>
      <c r="Q447" s="39" t="s">
        <v>91</v>
      </c>
      <c r="R447" s="39">
        <f t="shared" si="83"/>
        <v>43588</v>
      </c>
      <c r="S447" s="39">
        <f t="shared" si="87"/>
        <v>43595</v>
      </c>
      <c r="U447" s="45"/>
    </row>
    <row r="448" spans="1:21" ht="38.25" x14ac:dyDescent="0.25">
      <c r="A448" s="45"/>
      <c r="C448" s="359" t="s">
        <v>3630</v>
      </c>
      <c r="D448" s="116" t="s">
        <v>3631</v>
      </c>
      <c r="E448" s="361" t="s">
        <v>6</v>
      </c>
      <c r="F448" s="361" t="s">
        <v>13</v>
      </c>
      <c r="G448" s="361" t="s">
        <v>54</v>
      </c>
      <c r="H448" s="399">
        <v>1872</v>
      </c>
      <c r="I448" s="358" t="s">
        <v>3519</v>
      </c>
      <c r="J448" s="226">
        <v>43527</v>
      </c>
      <c r="K448" s="39">
        <f t="shared" si="84"/>
        <v>43532</v>
      </c>
      <c r="L448" s="39">
        <f t="shared" si="89"/>
        <v>43553</v>
      </c>
      <c r="M448" s="39">
        <f t="shared" si="89"/>
        <v>43574</v>
      </c>
      <c r="N448" s="39">
        <f t="shared" si="86"/>
        <v>43581</v>
      </c>
      <c r="O448" s="39" t="s">
        <v>91</v>
      </c>
      <c r="P448" s="39" t="s">
        <v>91</v>
      </c>
      <c r="Q448" s="39" t="s">
        <v>91</v>
      </c>
      <c r="R448" s="39">
        <f t="shared" si="83"/>
        <v>43588</v>
      </c>
      <c r="S448" s="39">
        <f t="shared" si="87"/>
        <v>43595</v>
      </c>
      <c r="U448" s="45"/>
    </row>
    <row r="449" spans="1:21" ht="38.25" x14ac:dyDescent="0.25">
      <c r="A449" s="45"/>
      <c r="C449" s="359" t="s">
        <v>3632</v>
      </c>
      <c r="D449" s="116" t="s">
        <v>3633</v>
      </c>
      <c r="E449" s="361" t="s">
        <v>6</v>
      </c>
      <c r="F449" s="361" t="s">
        <v>13</v>
      </c>
      <c r="G449" s="361" t="s">
        <v>54</v>
      </c>
      <c r="H449" s="399">
        <v>1008</v>
      </c>
      <c r="I449" s="358" t="s">
        <v>3519</v>
      </c>
      <c r="J449" s="226">
        <v>43527</v>
      </c>
      <c r="K449" s="39">
        <f t="shared" si="84"/>
        <v>43532</v>
      </c>
      <c r="L449" s="39">
        <f t="shared" si="89"/>
        <v>43553</v>
      </c>
      <c r="M449" s="39">
        <f t="shared" si="89"/>
        <v>43574</v>
      </c>
      <c r="N449" s="39">
        <f t="shared" si="86"/>
        <v>43581</v>
      </c>
      <c r="O449" s="39" t="s">
        <v>91</v>
      </c>
      <c r="P449" s="39" t="s">
        <v>91</v>
      </c>
      <c r="Q449" s="39" t="s">
        <v>91</v>
      </c>
      <c r="R449" s="39">
        <f t="shared" si="83"/>
        <v>43588</v>
      </c>
      <c r="S449" s="39">
        <f t="shared" si="87"/>
        <v>43595</v>
      </c>
      <c r="U449" s="45"/>
    </row>
    <row r="450" spans="1:21" ht="25.5" x14ac:dyDescent="0.2">
      <c r="A450" s="45"/>
      <c r="C450" s="355" t="s">
        <v>3634</v>
      </c>
      <c r="D450" s="116" t="s">
        <v>3635</v>
      </c>
      <c r="E450" s="361" t="s">
        <v>6</v>
      </c>
      <c r="F450" s="361" t="s">
        <v>13</v>
      </c>
      <c r="G450" s="367" t="s">
        <v>54</v>
      </c>
      <c r="H450" s="399">
        <v>12000</v>
      </c>
      <c r="I450" s="358" t="s">
        <v>3538</v>
      </c>
      <c r="J450" s="226">
        <v>43527</v>
      </c>
      <c r="K450" s="39">
        <f t="shared" si="84"/>
        <v>43532</v>
      </c>
      <c r="L450" s="39">
        <f t="shared" ref="L450:M465" si="90">K450+21</f>
        <v>43553</v>
      </c>
      <c r="M450" s="39">
        <f t="shared" si="90"/>
        <v>43574</v>
      </c>
      <c r="N450" s="39">
        <f t="shared" si="86"/>
        <v>43581</v>
      </c>
      <c r="O450" s="39" t="s">
        <v>91</v>
      </c>
      <c r="P450" s="39" t="s">
        <v>91</v>
      </c>
      <c r="Q450" s="39" t="s">
        <v>91</v>
      </c>
      <c r="R450" s="39">
        <f t="shared" si="83"/>
        <v>43588</v>
      </c>
      <c r="S450" s="39">
        <f t="shared" si="87"/>
        <v>43595</v>
      </c>
      <c r="U450" s="45"/>
    </row>
    <row r="451" spans="1:21" ht="25.5" x14ac:dyDescent="0.25">
      <c r="A451" s="45"/>
      <c r="C451" s="359" t="s">
        <v>3636</v>
      </c>
      <c r="D451" s="116" t="s">
        <v>3637</v>
      </c>
      <c r="E451" s="361" t="s">
        <v>6</v>
      </c>
      <c r="F451" s="361" t="s">
        <v>13</v>
      </c>
      <c r="G451" s="361" t="s">
        <v>54</v>
      </c>
      <c r="H451" s="399">
        <v>72000</v>
      </c>
      <c r="I451" s="358" t="s">
        <v>3538</v>
      </c>
      <c r="J451" s="226">
        <v>43621</v>
      </c>
      <c r="K451" s="39">
        <f t="shared" si="84"/>
        <v>43626</v>
      </c>
      <c r="L451" s="39">
        <f t="shared" si="90"/>
        <v>43647</v>
      </c>
      <c r="M451" s="39">
        <f t="shared" si="90"/>
        <v>43668</v>
      </c>
      <c r="N451" s="39">
        <f t="shared" si="86"/>
        <v>43675</v>
      </c>
      <c r="O451" s="39" t="s">
        <v>91</v>
      </c>
      <c r="P451" s="39" t="s">
        <v>91</v>
      </c>
      <c r="Q451" s="39" t="s">
        <v>91</v>
      </c>
      <c r="R451" s="39">
        <f t="shared" si="83"/>
        <v>43682</v>
      </c>
      <c r="S451" s="39">
        <f t="shared" si="87"/>
        <v>43689</v>
      </c>
      <c r="U451" s="45"/>
    </row>
    <row r="452" spans="1:21" ht="38.25" x14ac:dyDescent="0.25">
      <c r="A452" s="45"/>
      <c r="C452" s="359" t="s">
        <v>3638</v>
      </c>
      <c r="D452" s="116" t="s">
        <v>3639</v>
      </c>
      <c r="E452" s="361" t="s">
        <v>6</v>
      </c>
      <c r="F452" s="361" t="s">
        <v>13</v>
      </c>
      <c r="G452" s="361" t="s">
        <v>54</v>
      </c>
      <c r="H452" s="399">
        <v>2250</v>
      </c>
      <c r="I452" s="358" t="s">
        <v>3538</v>
      </c>
      <c r="J452" s="226">
        <v>43621</v>
      </c>
      <c r="K452" s="39">
        <f t="shared" si="84"/>
        <v>43626</v>
      </c>
      <c r="L452" s="39">
        <f t="shared" si="90"/>
        <v>43647</v>
      </c>
      <c r="M452" s="39">
        <f t="shared" si="90"/>
        <v>43668</v>
      </c>
      <c r="N452" s="39">
        <f t="shared" si="86"/>
        <v>43675</v>
      </c>
      <c r="O452" s="39" t="s">
        <v>91</v>
      </c>
      <c r="P452" s="39" t="s">
        <v>91</v>
      </c>
      <c r="Q452" s="39" t="s">
        <v>91</v>
      </c>
      <c r="R452" s="39">
        <f t="shared" si="83"/>
        <v>43682</v>
      </c>
      <c r="S452" s="39">
        <f t="shared" si="87"/>
        <v>43689</v>
      </c>
      <c r="U452" s="45"/>
    </row>
    <row r="453" spans="1:21" ht="25.5" x14ac:dyDescent="0.25">
      <c r="A453" s="45"/>
      <c r="C453" s="359" t="s">
        <v>3640</v>
      </c>
      <c r="D453" s="116" t="s">
        <v>3641</v>
      </c>
      <c r="E453" s="361" t="s">
        <v>6</v>
      </c>
      <c r="F453" s="361" t="s">
        <v>13</v>
      </c>
      <c r="G453" s="361" t="s">
        <v>54</v>
      </c>
      <c r="H453" s="399">
        <v>11232</v>
      </c>
      <c r="I453" s="358" t="s">
        <v>3538</v>
      </c>
      <c r="J453" s="226">
        <v>43621</v>
      </c>
      <c r="K453" s="39">
        <f t="shared" si="84"/>
        <v>43626</v>
      </c>
      <c r="L453" s="39">
        <f t="shared" si="90"/>
        <v>43647</v>
      </c>
      <c r="M453" s="39">
        <f t="shared" si="90"/>
        <v>43668</v>
      </c>
      <c r="N453" s="39">
        <f t="shared" si="86"/>
        <v>43675</v>
      </c>
      <c r="O453" s="39" t="s">
        <v>91</v>
      </c>
      <c r="P453" s="39" t="s">
        <v>91</v>
      </c>
      <c r="Q453" s="39" t="s">
        <v>91</v>
      </c>
      <c r="R453" s="39">
        <f t="shared" si="83"/>
        <v>43682</v>
      </c>
      <c r="S453" s="39">
        <f t="shared" si="87"/>
        <v>43689</v>
      </c>
      <c r="U453" s="45"/>
    </row>
    <row r="454" spans="1:21" ht="60.75" customHeight="1" x14ac:dyDescent="0.25">
      <c r="A454" s="45"/>
      <c r="C454" s="359" t="s">
        <v>3642</v>
      </c>
      <c r="D454" s="116" t="s">
        <v>3643</v>
      </c>
      <c r="E454" s="361" t="s">
        <v>6</v>
      </c>
      <c r="F454" s="361" t="s">
        <v>13</v>
      </c>
      <c r="G454" s="367" t="s">
        <v>54</v>
      </c>
      <c r="H454" s="399">
        <v>28080</v>
      </c>
      <c r="I454" s="358" t="s">
        <v>3538</v>
      </c>
      <c r="J454" s="226">
        <v>43621</v>
      </c>
      <c r="K454" s="39">
        <f t="shared" si="84"/>
        <v>43626</v>
      </c>
      <c r="L454" s="39">
        <f t="shared" si="90"/>
        <v>43647</v>
      </c>
      <c r="M454" s="39">
        <f t="shared" si="90"/>
        <v>43668</v>
      </c>
      <c r="N454" s="39">
        <f t="shared" si="86"/>
        <v>43675</v>
      </c>
      <c r="O454" s="39" t="s">
        <v>91</v>
      </c>
      <c r="P454" s="39" t="s">
        <v>91</v>
      </c>
      <c r="Q454" s="39" t="s">
        <v>91</v>
      </c>
      <c r="R454" s="39">
        <f t="shared" si="83"/>
        <v>43682</v>
      </c>
      <c r="S454" s="39">
        <f t="shared" si="87"/>
        <v>43689</v>
      </c>
      <c r="U454" s="45"/>
    </row>
    <row r="455" spans="1:21" ht="25.5" x14ac:dyDescent="0.2">
      <c r="A455" s="45"/>
      <c r="C455" s="355" t="s">
        <v>3644</v>
      </c>
      <c r="D455" s="116" t="s">
        <v>3645</v>
      </c>
      <c r="E455" s="361" t="s">
        <v>6</v>
      </c>
      <c r="F455" s="361" t="s">
        <v>13</v>
      </c>
      <c r="G455" s="361" t="s">
        <v>54</v>
      </c>
      <c r="H455" s="399">
        <v>24000</v>
      </c>
      <c r="I455" s="358" t="s">
        <v>3519</v>
      </c>
      <c r="J455" s="226">
        <v>43621</v>
      </c>
      <c r="K455" s="39">
        <f t="shared" si="84"/>
        <v>43626</v>
      </c>
      <c r="L455" s="39">
        <f t="shared" si="90"/>
        <v>43647</v>
      </c>
      <c r="M455" s="39">
        <f t="shared" si="90"/>
        <v>43668</v>
      </c>
      <c r="N455" s="39">
        <f t="shared" si="86"/>
        <v>43675</v>
      </c>
      <c r="O455" s="39" t="s">
        <v>91</v>
      </c>
      <c r="P455" s="39" t="s">
        <v>91</v>
      </c>
      <c r="Q455" s="39" t="s">
        <v>91</v>
      </c>
      <c r="R455" s="39">
        <f t="shared" si="83"/>
        <v>43682</v>
      </c>
      <c r="S455" s="39">
        <f t="shared" si="87"/>
        <v>43689</v>
      </c>
      <c r="U455" s="45"/>
    </row>
    <row r="456" spans="1:21" ht="25.5" x14ac:dyDescent="0.25">
      <c r="A456" s="45"/>
      <c r="C456" s="359" t="s">
        <v>3646</v>
      </c>
      <c r="D456" s="116" t="s">
        <v>3647</v>
      </c>
      <c r="E456" s="361" t="s">
        <v>6</v>
      </c>
      <c r="F456" s="361" t="s">
        <v>13</v>
      </c>
      <c r="G456" s="361" t="s">
        <v>54</v>
      </c>
      <c r="H456" s="399">
        <v>2000</v>
      </c>
      <c r="I456" s="358" t="s">
        <v>3519</v>
      </c>
      <c r="J456" s="226">
        <v>43621</v>
      </c>
      <c r="K456" s="39">
        <f t="shared" si="84"/>
        <v>43626</v>
      </c>
      <c r="L456" s="39">
        <f t="shared" si="90"/>
        <v>43647</v>
      </c>
      <c r="M456" s="39">
        <f t="shared" si="90"/>
        <v>43668</v>
      </c>
      <c r="N456" s="39">
        <f t="shared" si="86"/>
        <v>43675</v>
      </c>
      <c r="O456" s="39" t="s">
        <v>91</v>
      </c>
      <c r="P456" s="39" t="s">
        <v>91</v>
      </c>
      <c r="Q456" s="39" t="s">
        <v>91</v>
      </c>
      <c r="R456" s="39">
        <f t="shared" si="83"/>
        <v>43682</v>
      </c>
      <c r="S456" s="39">
        <f t="shared" si="87"/>
        <v>43689</v>
      </c>
      <c r="U456" s="45"/>
    </row>
    <row r="457" spans="1:21" ht="38.25" x14ac:dyDescent="0.25">
      <c r="A457" s="45"/>
      <c r="C457" s="359" t="s">
        <v>3648</v>
      </c>
      <c r="D457" s="116" t="s">
        <v>3649</v>
      </c>
      <c r="E457" s="361" t="s">
        <v>6</v>
      </c>
      <c r="F457" s="361" t="s">
        <v>13</v>
      </c>
      <c r="G457" s="361" t="s">
        <v>54</v>
      </c>
      <c r="H457" s="399">
        <v>6750</v>
      </c>
      <c r="I457" s="358" t="s">
        <v>3538</v>
      </c>
      <c r="J457" s="226">
        <v>43621</v>
      </c>
      <c r="K457" s="39">
        <f t="shared" si="84"/>
        <v>43626</v>
      </c>
      <c r="L457" s="39">
        <f t="shared" si="90"/>
        <v>43647</v>
      </c>
      <c r="M457" s="39">
        <f t="shared" si="90"/>
        <v>43668</v>
      </c>
      <c r="N457" s="39">
        <f t="shared" si="86"/>
        <v>43675</v>
      </c>
      <c r="O457" s="39" t="s">
        <v>91</v>
      </c>
      <c r="P457" s="39" t="s">
        <v>91</v>
      </c>
      <c r="Q457" s="39" t="s">
        <v>91</v>
      </c>
      <c r="R457" s="39">
        <f t="shared" si="83"/>
        <v>43682</v>
      </c>
      <c r="S457" s="39">
        <f t="shared" si="87"/>
        <v>43689</v>
      </c>
      <c r="U457" s="45"/>
    </row>
    <row r="458" spans="1:21" ht="38.25" x14ac:dyDescent="0.25">
      <c r="A458" s="45"/>
      <c r="C458" s="359" t="s">
        <v>3650</v>
      </c>
      <c r="D458" s="116" t="s">
        <v>3651</v>
      </c>
      <c r="E458" s="361" t="s">
        <v>6</v>
      </c>
      <c r="F458" s="361" t="s">
        <v>13</v>
      </c>
      <c r="G458" s="367" t="s">
        <v>54</v>
      </c>
      <c r="H458" s="399">
        <v>150000</v>
      </c>
      <c r="I458" s="358" t="s">
        <v>3538</v>
      </c>
      <c r="J458" s="226">
        <v>43621</v>
      </c>
      <c r="K458" s="39">
        <f t="shared" si="84"/>
        <v>43626</v>
      </c>
      <c r="L458" s="39">
        <f t="shared" si="90"/>
        <v>43647</v>
      </c>
      <c r="M458" s="39">
        <f t="shared" si="90"/>
        <v>43668</v>
      </c>
      <c r="N458" s="39">
        <f t="shared" si="86"/>
        <v>43675</v>
      </c>
      <c r="O458" s="39" t="s">
        <v>91</v>
      </c>
      <c r="P458" s="39" t="s">
        <v>91</v>
      </c>
      <c r="Q458" s="39" t="s">
        <v>91</v>
      </c>
      <c r="R458" s="39">
        <f t="shared" si="83"/>
        <v>43682</v>
      </c>
      <c r="S458" s="39">
        <f t="shared" si="87"/>
        <v>43689</v>
      </c>
      <c r="U458" s="45"/>
    </row>
    <row r="459" spans="1:21" x14ac:dyDescent="0.25">
      <c r="A459" s="45"/>
      <c r="C459" s="359" t="s">
        <v>3652</v>
      </c>
      <c r="D459" s="116" t="s">
        <v>3653</v>
      </c>
      <c r="E459" s="361" t="s">
        <v>6</v>
      </c>
      <c r="F459" s="361" t="s">
        <v>13</v>
      </c>
      <c r="G459" s="361" t="s">
        <v>54</v>
      </c>
      <c r="H459" s="399">
        <v>80000</v>
      </c>
      <c r="I459" s="358" t="s">
        <v>3519</v>
      </c>
      <c r="J459" s="226">
        <v>43621</v>
      </c>
      <c r="K459" s="39">
        <f t="shared" si="84"/>
        <v>43626</v>
      </c>
      <c r="L459" s="39">
        <f t="shared" si="90"/>
        <v>43647</v>
      </c>
      <c r="M459" s="39">
        <f t="shared" si="90"/>
        <v>43668</v>
      </c>
      <c r="N459" s="39">
        <f t="shared" si="86"/>
        <v>43675</v>
      </c>
      <c r="O459" s="39" t="s">
        <v>91</v>
      </c>
      <c r="P459" s="39" t="s">
        <v>91</v>
      </c>
      <c r="Q459" s="39" t="s">
        <v>91</v>
      </c>
      <c r="R459" s="39">
        <f t="shared" si="83"/>
        <v>43682</v>
      </c>
      <c r="S459" s="39">
        <f t="shared" si="87"/>
        <v>43689</v>
      </c>
      <c r="U459" s="45"/>
    </row>
    <row r="460" spans="1:21" ht="38.25" x14ac:dyDescent="0.25">
      <c r="A460" s="45"/>
      <c r="C460" s="359" t="s">
        <v>3654</v>
      </c>
      <c r="D460" s="116" t="s">
        <v>3655</v>
      </c>
      <c r="E460" s="361" t="s">
        <v>6</v>
      </c>
      <c r="F460" s="361" t="s">
        <v>13</v>
      </c>
      <c r="G460" s="361" t="s">
        <v>54</v>
      </c>
      <c r="H460" s="399">
        <v>30000</v>
      </c>
      <c r="I460" s="358" t="s">
        <v>3519</v>
      </c>
      <c r="J460" s="226">
        <v>43621</v>
      </c>
      <c r="K460" s="39">
        <f t="shared" si="84"/>
        <v>43626</v>
      </c>
      <c r="L460" s="39">
        <f t="shared" si="90"/>
        <v>43647</v>
      </c>
      <c r="M460" s="39">
        <f t="shared" si="90"/>
        <v>43668</v>
      </c>
      <c r="N460" s="39">
        <f t="shared" si="86"/>
        <v>43675</v>
      </c>
      <c r="O460" s="39" t="s">
        <v>91</v>
      </c>
      <c r="P460" s="39" t="s">
        <v>91</v>
      </c>
      <c r="Q460" s="39" t="s">
        <v>91</v>
      </c>
      <c r="R460" s="39">
        <f t="shared" si="83"/>
        <v>43682</v>
      </c>
      <c r="S460" s="39">
        <f t="shared" si="87"/>
        <v>43689</v>
      </c>
      <c r="U460" s="45"/>
    </row>
    <row r="461" spans="1:21" ht="60.75" customHeight="1" x14ac:dyDescent="0.25">
      <c r="A461" s="45"/>
      <c r="C461" s="359" t="s">
        <v>3656</v>
      </c>
      <c r="D461" s="116" t="s">
        <v>3657</v>
      </c>
      <c r="E461" s="361" t="s">
        <v>6</v>
      </c>
      <c r="F461" s="361" t="s">
        <v>13</v>
      </c>
      <c r="G461" s="361" t="s">
        <v>54</v>
      </c>
      <c r="H461" s="399">
        <v>20000</v>
      </c>
      <c r="I461" s="358" t="s">
        <v>3538</v>
      </c>
      <c r="J461" s="226">
        <v>43621</v>
      </c>
      <c r="K461" s="39">
        <f t="shared" si="84"/>
        <v>43626</v>
      </c>
      <c r="L461" s="39">
        <f t="shared" si="90"/>
        <v>43647</v>
      </c>
      <c r="M461" s="39">
        <f t="shared" si="90"/>
        <v>43668</v>
      </c>
      <c r="N461" s="39">
        <f t="shared" si="86"/>
        <v>43675</v>
      </c>
      <c r="O461" s="39" t="s">
        <v>91</v>
      </c>
      <c r="P461" s="39" t="s">
        <v>91</v>
      </c>
      <c r="Q461" s="39" t="s">
        <v>91</v>
      </c>
      <c r="R461" s="39">
        <f t="shared" si="83"/>
        <v>43682</v>
      </c>
      <c r="S461" s="39">
        <f t="shared" si="87"/>
        <v>43689</v>
      </c>
      <c r="U461" s="45"/>
    </row>
    <row r="462" spans="1:21" ht="25.5" x14ac:dyDescent="0.25">
      <c r="A462" s="45"/>
      <c r="C462" s="359" t="s">
        <v>3658</v>
      </c>
      <c r="D462" s="116" t="s">
        <v>3659</v>
      </c>
      <c r="E462" s="361" t="s">
        <v>6</v>
      </c>
      <c r="F462" s="361" t="s">
        <v>13</v>
      </c>
      <c r="G462" s="367" t="s">
        <v>54</v>
      </c>
      <c r="H462" s="399">
        <v>2000</v>
      </c>
      <c r="I462" s="358" t="s">
        <v>90</v>
      </c>
      <c r="J462" s="226">
        <v>43621</v>
      </c>
      <c r="K462" s="39">
        <f t="shared" si="84"/>
        <v>43626</v>
      </c>
      <c r="L462" s="39">
        <f t="shared" si="90"/>
        <v>43647</v>
      </c>
      <c r="M462" s="39">
        <f t="shared" si="90"/>
        <v>43668</v>
      </c>
      <c r="N462" s="39">
        <f t="shared" si="86"/>
        <v>43675</v>
      </c>
      <c r="O462" s="39" t="s">
        <v>91</v>
      </c>
      <c r="P462" s="39" t="s">
        <v>91</v>
      </c>
      <c r="Q462" s="39" t="s">
        <v>91</v>
      </c>
      <c r="R462" s="39">
        <f t="shared" si="83"/>
        <v>43682</v>
      </c>
      <c r="S462" s="39">
        <f t="shared" si="87"/>
        <v>43689</v>
      </c>
      <c r="U462" s="45"/>
    </row>
    <row r="463" spans="1:21" ht="25.5" x14ac:dyDescent="0.25">
      <c r="A463" s="45"/>
      <c r="C463" s="359" t="s">
        <v>3660</v>
      </c>
      <c r="D463" s="116" t="s">
        <v>3661</v>
      </c>
      <c r="E463" s="361" t="s">
        <v>6</v>
      </c>
      <c r="F463" s="361" t="s">
        <v>13</v>
      </c>
      <c r="G463" s="361" t="s">
        <v>54</v>
      </c>
      <c r="H463" s="399">
        <v>6000</v>
      </c>
      <c r="I463" s="358" t="s">
        <v>90</v>
      </c>
      <c r="J463" s="226">
        <v>43621</v>
      </c>
      <c r="K463" s="39">
        <f t="shared" si="84"/>
        <v>43626</v>
      </c>
      <c r="L463" s="39">
        <f t="shared" si="90"/>
        <v>43647</v>
      </c>
      <c r="M463" s="39">
        <f t="shared" si="90"/>
        <v>43668</v>
      </c>
      <c r="N463" s="39">
        <f t="shared" si="86"/>
        <v>43675</v>
      </c>
      <c r="O463" s="39" t="s">
        <v>91</v>
      </c>
      <c r="P463" s="39" t="s">
        <v>91</v>
      </c>
      <c r="Q463" s="39" t="s">
        <v>91</v>
      </c>
      <c r="R463" s="39">
        <f t="shared" si="83"/>
        <v>43682</v>
      </c>
      <c r="S463" s="39">
        <f t="shared" si="87"/>
        <v>43689</v>
      </c>
      <c r="U463" s="45"/>
    </row>
    <row r="464" spans="1:21" ht="25.5" x14ac:dyDescent="0.25">
      <c r="A464" s="45"/>
      <c r="C464" s="359" t="s">
        <v>3662</v>
      </c>
      <c r="D464" s="116" t="s">
        <v>3663</v>
      </c>
      <c r="E464" s="361" t="s">
        <v>6</v>
      </c>
      <c r="F464" s="361" t="s">
        <v>13</v>
      </c>
      <c r="G464" s="361" t="s">
        <v>54</v>
      </c>
      <c r="H464" s="399">
        <v>14976</v>
      </c>
      <c r="I464" s="358" t="s">
        <v>3538</v>
      </c>
      <c r="J464" s="226">
        <v>43621</v>
      </c>
      <c r="K464" s="39">
        <f t="shared" si="84"/>
        <v>43626</v>
      </c>
      <c r="L464" s="39">
        <f t="shared" si="90"/>
        <v>43647</v>
      </c>
      <c r="M464" s="39">
        <f t="shared" si="90"/>
        <v>43668</v>
      </c>
      <c r="N464" s="39">
        <f t="shared" si="86"/>
        <v>43675</v>
      </c>
      <c r="O464" s="39" t="s">
        <v>91</v>
      </c>
      <c r="P464" s="39" t="s">
        <v>91</v>
      </c>
      <c r="Q464" s="39" t="s">
        <v>91</v>
      </c>
      <c r="R464" s="39">
        <f t="shared" si="83"/>
        <v>43682</v>
      </c>
      <c r="S464" s="39">
        <f t="shared" si="87"/>
        <v>43689</v>
      </c>
      <c r="U464" s="45"/>
    </row>
    <row r="465" spans="1:21" ht="25.5" x14ac:dyDescent="0.25">
      <c r="A465" s="45"/>
      <c r="C465" s="359" t="s">
        <v>3664</v>
      </c>
      <c r="D465" s="116" t="s">
        <v>3665</v>
      </c>
      <c r="E465" s="361" t="s">
        <v>6</v>
      </c>
      <c r="F465" s="361" t="s">
        <v>13</v>
      </c>
      <c r="G465" s="361" t="s">
        <v>54</v>
      </c>
      <c r="H465" s="399">
        <v>6000</v>
      </c>
      <c r="I465" s="358" t="s">
        <v>3538</v>
      </c>
      <c r="J465" s="226">
        <v>43621</v>
      </c>
      <c r="K465" s="39">
        <f t="shared" si="84"/>
        <v>43626</v>
      </c>
      <c r="L465" s="39">
        <f t="shared" si="90"/>
        <v>43647</v>
      </c>
      <c r="M465" s="39">
        <f t="shared" si="90"/>
        <v>43668</v>
      </c>
      <c r="N465" s="39">
        <f t="shared" si="86"/>
        <v>43675</v>
      </c>
      <c r="O465" s="39" t="s">
        <v>91</v>
      </c>
      <c r="P465" s="39" t="s">
        <v>91</v>
      </c>
      <c r="Q465" s="39" t="s">
        <v>91</v>
      </c>
      <c r="R465" s="39">
        <f t="shared" ref="R465:R472" si="91">N465+7</f>
        <v>43682</v>
      </c>
      <c r="S465" s="39">
        <f t="shared" si="87"/>
        <v>43689</v>
      </c>
      <c r="U465" s="45"/>
    </row>
    <row r="466" spans="1:21" ht="38.25" x14ac:dyDescent="0.25">
      <c r="A466" s="45"/>
      <c r="C466" s="359" t="s">
        <v>3666</v>
      </c>
      <c r="D466" s="116" t="s">
        <v>3667</v>
      </c>
      <c r="E466" s="361" t="s">
        <v>6</v>
      </c>
      <c r="F466" s="361" t="s">
        <v>13</v>
      </c>
      <c r="G466" s="367" t="s">
        <v>54</v>
      </c>
      <c r="H466" s="399">
        <v>18000</v>
      </c>
      <c r="I466" s="358" t="s">
        <v>3538</v>
      </c>
      <c r="J466" s="226">
        <v>43621</v>
      </c>
      <c r="K466" s="39">
        <f t="shared" ref="K466:K472" si="92">J466+5</f>
        <v>43626</v>
      </c>
      <c r="L466" s="39">
        <f t="shared" ref="L466:M472" si="93">K466+21</f>
        <v>43647</v>
      </c>
      <c r="M466" s="39">
        <f t="shared" si="93"/>
        <v>43668</v>
      </c>
      <c r="N466" s="39">
        <f t="shared" ref="N466:N472" si="94">M466+7</f>
        <v>43675</v>
      </c>
      <c r="O466" s="39" t="s">
        <v>91</v>
      </c>
      <c r="P466" s="39" t="s">
        <v>91</v>
      </c>
      <c r="Q466" s="39" t="s">
        <v>91</v>
      </c>
      <c r="R466" s="39">
        <f t="shared" si="91"/>
        <v>43682</v>
      </c>
      <c r="S466" s="39">
        <f t="shared" ref="S466:S472" si="95">R466+7</f>
        <v>43689</v>
      </c>
      <c r="U466" s="45"/>
    </row>
    <row r="467" spans="1:21" ht="60.75" customHeight="1" x14ac:dyDescent="0.25">
      <c r="A467" s="45"/>
      <c r="C467" s="359" t="s">
        <v>3668</v>
      </c>
      <c r="D467" s="116" t="s">
        <v>3669</v>
      </c>
      <c r="E467" s="361" t="s">
        <v>6</v>
      </c>
      <c r="F467" s="361" t="s">
        <v>13</v>
      </c>
      <c r="G467" s="361" t="s">
        <v>54</v>
      </c>
      <c r="H467" s="399">
        <v>9360</v>
      </c>
      <c r="I467" s="358" t="s">
        <v>90</v>
      </c>
      <c r="J467" s="226">
        <v>43621</v>
      </c>
      <c r="K467" s="39">
        <f t="shared" si="92"/>
        <v>43626</v>
      </c>
      <c r="L467" s="39">
        <f t="shared" si="93"/>
        <v>43647</v>
      </c>
      <c r="M467" s="39">
        <f t="shared" si="93"/>
        <v>43668</v>
      </c>
      <c r="N467" s="39">
        <f t="shared" si="94"/>
        <v>43675</v>
      </c>
      <c r="O467" s="39" t="s">
        <v>91</v>
      </c>
      <c r="P467" s="39" t="s">
        <v>91</v>
      </c>
      <c r="Q467" s="39" t="s">
        <v>91</v>
      </c>
      <c r="R467" s="39">
        <f t="shared" si="91"/>
        <v>43682</v>
      </c>
      <c r="S467" s="39">
        <f t="shared" si="95"/>
        <v>43689</v>
      </c>
      <c r="U467" s="45"/>
    </row>
    <row r="468" spans="1:21" ht="38.25" x14ac:dyDescent="0.25">
      <c r="A468" s="45"/>
      <c r="C468" s="359" t="s">
        <v>3670</v>
      </c>
      <c r="D468" s="116" t="s">
        <v>3671</v>
      </c>
      <c r="E468" s="361" t="s">
        <v>6</v>
      </c>
      <c r="F468" s="361" t="s">
        <v>13</v>
      </c>
      <c r="G468" s="361" t="s">
        <v>54</v>
      </c>
      <c r="H468" s="399">
        <v>4500</v>
      </c>
      <c r="I468" s="358" t="s">
        <v>90</v>
      </c>
      <c r="J468" s="226">
        <v>43621</v>
      </c>
      <c r="K468" s="39">
        <f t="shared" si="92"/>
        <v>43626</v>
      </c>
      <c r="L468" s="39">
        <f t="shared" si="93"/>
        <v>43647</v>
      </c>
      <c r="M468" s="39">
        <f t="shared" si="93"/>
        <v>43668</v>
      </c>
      <c r="N468" s="39">
        <f t="shared" si="94"/>
        <v>43675</v>
      </c>
      <c r="O468" s="39" t="s">
        <v>91</v>
      </c>
      <c r="P468" s="39" t="s">
        <v>91</v>
      </c>
      <c r="Q468" s="39" t="s">
        <v>91</v>
      </c>
      <c r="R468" s="39">
        <f t="shared" si="91"/>
        <v>43682</v>
      </c>
      <c r="S468" s="39">
        <f t="shared" si="95"/>
        <v>43689</v>
      </c>
      <c r="U468" s="45"/>
    </row>
    <row r="469" spans="1:21" ht="38.25" x14ac:dyDescent="0.25">
      <c r="A469" s="45"/>
      <c r="C469" s="359" t="s">
        <v>3672</v>
      </c>
      <c r="D469" s="116" t="s">
        <v>3673</v>
      </c>
      <c r="E469" s="361" t="s">
        <v>6</v>
      </c>
      <c r="F469" s="361" t="s">
        <v>13</v>
      </c>
      <c r="G469" s="361" t="s">
        <v>54</v>
      </c>
      <c r="H469" s="399">
        <v>7500</v>
      </c>
      <c r="I469" s="358" t="s">
        <v>90</v>
      </c>
      <c r="J469" s="226">
        <v>43621</v>
      </c>
      <c r="K469" s="39">
        <f t="shared" si="92"/>
        <v>43626</v>
      </c>
      <c r="L469" s="39">
        <f t="shared" si="93"/>
        <v>43647</v>
      </c>
      <c r="M469" s="39">
        <f t="shared" si="93"/>
        <v>43668</v>
      </c>
      <c r="N469" s="39">
        <f t="shared" si="94"/>
        <v>43675</v>
      </c>
      <c r="O469" s="39" t="s">
        <v>91</v>
      </c>
      <c r="P469" s="39" t="s">
        <v>91</v>
      </c>
      <c r="Q469" s="39" t="s">
        <v>91</v>
      </c>
      <c r="R469" s="39">
        <f t="shared" si="91"/>
        <v>43682</v>
      </c>
      <c r="S469" s="39">
        <f t="shared" si="95"/>
        <v>43689</v>
      </c>
      <c r="U469" s="45"/>
    </row>
    <row r="470" spans="1:21" ht="38.25" x14ac:dyDescent="0.25">
      <c r="A470" s="45"/>
      <c r="C470" s="359" t="s">
        <v>3674</v>
      </c>
      <c r="D470" s="116" t="s">
        <v>3675</v>
      </c>
      <c r="E470" s="361" t="s">
        <v>6</v>
      </c>
      <c r="F470" s="361" t="s">
        <v>13</v>
      </c>
      <c r="G470" s="367" t="s">
        <v>54</v>
      </c>
      <c r="H470" s="399">
        <v>5000</v>
      </c>
      <c r="I470" s="358" t="s">
        <v>90</v>
      </c>
      <c r="J470" s="226">
        <v>43621</v>
      </c>
      <c r="K470" s="39">
        <f t="shared" si="92"/>
        <v>43626</v>
      </c>
      <c r="L470" s="39">
        <f t="shared" si="93"/>
        <v>43647</v>
      </c>
      <c r="M470" s="39">
        <f t="shared" si="93"/>
        <v>43668</v>
      </c>
      <c r="N470" s="39">
        <f t="shared" si="94"/>
        <v>43675</v>
      </c>
      <c r="O470" s="39" t="s">
        <v>91</v>
      </c>
      <c r="P470" s="39" t="s">
        <v>91</v>
      </c>
      <c r="Q470" s="39" t="s">
        <v>91</v>
      </c>
      <c r="R470" s="39">
        <f t="shared" si="91"/>
        <v>43682</v>
      </c>
      <c r="S470" s="39">
        <f t="shared" si="95"/>
        <v>43689</v>
      </c>
      <c r="U470" s="45"/>
    </row>
    <row r="471" spans="1:21" ht="25.5" x14ac:dyDescent="0.25">
      <c r="A471" s="45"/>
      <c r="C471" s="359" t="s">
        <v>3676</v>
      </c>
      <c r="D471" s="116" t="s">
        <v>3677</v>
      </c>
      <c r="E471" s="361" t="s">
        <v>6</v>
      </c>
      <c r="F471" s="361" t="s">
        <v>13</v>
      </c>
      <c r="G471" s="367" t="s">
        <v>54</v>
      </c>
      <c r="H471" s="399">
        <v>1500</v>
      </c>
      <c r="I471" s="358" t="s">
        <v>90</v>
      </c>
      <c r="J471" s="226">
        <v>43621</v>
      </c>
      <c r="K471" s="39">
        <f t="shared" si="92"/>
        <v>43626</v>
      </c>
      <c r="L471" s="39">
        <f t="shared" si="93"/>
        <v>43647</v>
      </c>
      <c r="M471" s="39">
        <f t="shared" si="93"/>
        <v>43668</v>
      </c>
      <c r="N471" s="39">
        <f t="shared" si="94"/>
        <v>43675</v>
      </c>
      <c r="O471" s="39" t="s">
        <v>91</v>
      </c>
      <c r="P471" s="39" t="s">
        <v>91</v>
      </c>
      <c r="Q471" s="39" t="s">
        <v>91</v>
      </c>
      <c r="R471" s="39">
        <f t="shared" si="91"/>
        <v>43682</v>
      </c>
      <c r="S471" s="39">
        <f t="shared" si="95"/>
        <v>43689</v>
      </c>
      <c r="U471" s="45"/>
    </row>
    <row r="472" spans="1:21" ht="25.5" x14ac:dyDescent="0.25">
      <c r="A472" s="45"/>
      <c r="C472" s="359" t="s">
        <v>3946</v>
      </c>
      <c r="D472" s="116" t="s">
        <v>3678</v>
      </c>
      <c r="E472" s="361" t="s">
        <v>6</v>
      </c>
      <c r="F472" s="361" t="s">
        <v>13</v>
      </c>
      <c r="G472" s="367" t="s">
        <v>54</v>
      </c>
      <c r="H472" s="357">
        <v>8000</v>
      </c>
      <c r="I472" s="321" t="s">
        <v>321</v>
      </c>
      <c r="J472" s="226">
        <v>43743</v>
      </c>
      <c r="K472" s="39">
        <f t="shared" si="92"/>
        <v>43748</v>
      </c>
      <c r="L472" s="39">
        <f t="shared" si="93"/>
        <v>43769</v>
      </c>
      <c r="M472" s="39">
        <f t="shared" si="93"/>
        <v>43790</v>
      </c>
      <c r="N472" s="39">
        <f t="shared" si="94"/>
        <v>43797</v>
      </c>
      <c r="O472" s="39" t="s">
        <v>91</v>
      </c>
      <c r="P472" s="39" t="s">
        <v>91</v>
      </c>
      <c r="Q472" s="39" t="s">
        <v>91</v>
      </c>
      <c r="R472" s="39">
        <f t="shared" si="91"/>
        <v>43804</v>
      </c>
      <c r="S472" s="39">
        <f t="shared" si="95"/>
        <v>43811</v>
      </c>
      <c r="U472" s="45"/>
    </row>
    <row r="473" spans="1:21" s="123" customFormat="1" ht="28.5" x14ac:dyDescent="0.2">
      <c r="A473" s="122"/>
      <c r="B473" s="60"/>
      <c r="C473" s="148" t="s">
        <v>1146</v>
      </c>
      <c r="D473" s="7" t="s">
        <v>1147</v>
      </c>
      <c r="E473" s="384" t="s">
        <v>6</v>
      </c>
      <c r="F473" s="204" t="s">
        <v>85</v>
      </c>
      <c r="G473" s="204" t="s">
        <v>54</v>
      </c>
      <c r="H473" s="174">
        <v>29000</v>
      </c>
      <c r="I473" s="321" t="s">
        <v>321</v>
      </c>
      <c r="J473" s="39">
        <v>43466</v>
      </c>
      <c r="K473" s="39">
        <f t="shared" ref="K473:K536" si="96">J473+5</f>
        <v>43471</v>
      </c>
      <c r="L473" s="39">
        <f>K473+7</f>
        <v>43478</v>
      </c>
      <c r="M473" s="39">
        <f>L473+21</f>
        <v>43499</v>
      </c>
      <c r="N473" s="39">
        <f t="shared" ref="N473:N536" si="97">M473+7</f>
        <v>43506</v>
      </c>
      <c r="O473" s="39" t="s">
        <v>91</v>
      </c>
      <c r="P473" s="39" t="s">
        <v>91</v>
      </c>
      <c r="Q473" s="39" t="s">
        <v>91</v>
      </c>
      <c r="R473" s="39">
        <f t="shared" ref="R473:R536" si="98">N473+7</f>
        <v>43513</v>
      </c>
      <c r="S473" s="39">
        <f t="shared" ref="S473:S540" si="99">R473+7</f>
        <v>43520</v>
      </c>
      <c r="U473" s="122"/>
    </row>
    <row r="474" spans="1:21" s="123" customFormat="1" ht="28.5" x14ac:dyDescent="0.2">
      <c r="A474" s="122"/>
      <c r="B474" s="60"/>
      <c r="C474" s="149" t="s">
        <v>1148</v>
      </c>
      <c r="D474" s="7" t="s">
        <v>1149</v>
      </c>
      <c r="E474" s="384" t="s">
        <v>6</v>
      </c>
      <c r="F474" s="204" t="s">
        <v>85</v>
      </c>
      <c r="G474" s="204" t="s">
        <v>54</v>
      </c>
      <c r="H474" s="174">
        <v>28000</v>
      </c>
      <c r="I474" s="321" t="s">
        <v>321</v>
      </c>
      <c r="J474" s="39">
        <v>43499</v>
      </c>
      <c r="K474" s="39">
        <f t="shared" si="96"/>
        <v>43504</v>
      </c>
      <c r="L474" s="39">
        <f t="shared" ref="L474:L517" si="100">K474+7</f>
        <v>43511</v>
      </c>
      <c r="M474" s="39">
        <f t="shared" ref="M474:M517" si="101">L474+21</f>
        <v>43532</v>
      </c>
      <c r="N474" s="39">
        <f t="shared" si="97"/>
        <v>43539</v>
      </c>
      <c r="O474" s="7" t="s">
        <v>91</v>
      </c>
      <c r="P474" s="7" t="s">
        <v>91</v>
      </c>
      <c r="Q474" s="39" t="s">
        <v>91</v>
      </c>
      <c r="R474" s="39">
        <f t="shared" si="98"/>
        <v>43546</v>
      </c>
      <c r="S474" s="39">
        <f t="shared" si="99"/>
        <v>43553</v>
      </c>
      <c r="U474" s="122"/>
    </row>
    <row r="475" spans="1:21" s="123" customFormat="1" ht="42.75" x14ac:dyDescent="0.2">
      <c r="A475" s="122"/>
      <c r="B475" s="60"/>
      <c r="C475" s="149" t="s">
        <v>1150</v>
      </c>
      <c r="D475" s="7" t="s">
        <v>1151</v>
      </c>
      <c r="E475" s="384" t="s">
        <v>6</v>
      </c>
      <c r="F475" s="204" t="s">
        <v>85</v>
      </c>
      <c r="G475" s="204" t="s">
        <v>54</v>
      </c>
      <c r="H475" s="174">
        <v>90000</v>
      </c>
      <c r="I475" s="321" t="s">
        <v>321</v>
      </c>
      <c r="J475" s="39">
        <v>43500</v>
      </c>
      <c r="K475" s="39">
        <f t="shared" si="96"/>
        <v>43505</v>
      </c>
      <c r="L475" s="39">
        <f t="shared" si="100"/>
        <v>43512</v>
      </c>
      <c r="M475" s="39">
        <f t="shared" si="101"/>
        <v>43533</v>
      </c>
      <c r="N475" s="39">
        <f t="shared" si="97"/>
        <v>43540</v>
      </c>
      <c r="O475" s="7" t="s">
        <v>91</v>
      </c>
      <c r="P475" s="7" t="s">
        <v>91</v>
      </c>
      <c r="Q475" s="39" t="s">
        <v>91</v>
      </c>
      <c r="R475" s="39">
        <f t="shared" si="98"/>
        <v>43547</v>
      </c>
      <c r="S475" s="39">
        <f t="shared" si="99"/>
        <v>43554</v>
      </c>
      <c r="U475" s="122"/>
    </row>
    <row r="476" spans="1:21" s="123" customFormat="1" ht="28.5" x14ac:dyDescent="0.2">
      <c r="A476" s="122"/>
      <c r="B476" s="60"/>
      <c r="C476" s="149" t="s">
        <v>1152</v>
      </c>
      <c r="D476" s="7" t="s">
        <v>1153</v>
      </c>
      <c r="E476" s="384" t="s">
        <v>6</v>
      </c>
      <c r="F476" s="204" t="s">
        <v>85</v>
      </c>
      <c r="G476" s="204" t="s">
        <v>54</v>
      </c>
      <c r="H476" s="174">
        <v>40000</v>
      </c>
      <c r="I476" s="321" t="s">
        <v>321</v>
      </c>
      <c r="J476" s="39">
        <v>43501</v>
      </c>
      <c r="K476" s="39">
        <f t="shared" si="96"/>
        <v>43506</v>
      </c>
      <c r="L476" s="39">
        <f t="shared" si="100"/>
        <v>43513</v>
      </c>
      <c r="M476" s="39">
        <f t="shared" si="101"/>
        <v>43534</v>
      </c>
      <c r="N476" s="39">
        <f t="shared" si="97"/>
        <v>43541</v>
      </c>
      <c r="O476" s="7" t="s">
        <v>91</v>
      </c>
      <c r="P476" s="7" t="s">
        <v>91</v>
      </c>
      <c r="Q476" s="39" t="s">
        <v>91</v>
      </c>
      <c r="R476" s="39">
        <f t="shared" si="98"/>
        <v>43548</v>
      </c>
      <c r="S476" s="39">
        <f t="shared" si="99"/>
        <v>43555</v>
      </c>
      <c r="U476" s="122"/>
    </row>
    <row r="477" spans="1:21" s="123" customFormat="1" x14ac:dyDescent="0.2">
      <c r="A477" s="122"/>
      <c r="B477" s="60"/>
      <c r="C477" s="149" t="s">
        <v>1154</v>
      </c>
      <c r="D477" s="7" t="s">
        <v>1155</v>
      </c>
      <c r="E477" s="384" t="s">
        <v>6</v>
      </c>
      <c r="F477" s="204" t="s">
        <v>85</v>
      </c>
      <c r="G477" s="204" t="s">
        <v>54</v>
      </c>
      <c r="H477" s="174">
        <v>20000</v>
      </c>
      <c r="I477" s="321" t="s">
        <v>1106</v>
      </c>
      <c r="J477" s="39">
        <v>43502</v>
      </c>
      <c r="K477" s="39">
        <f t="shared" si="96"/>
        <v>43507</v>
      </c>
      <c r="L477" s="39">
        <f t="shared" si="100"/>
        <v>43514</v>
      </c>
      <c r="M477" s="39">
        <f t="shared" si="101"/>
        <v>43535</v>
      </c>
      <c r="N477" s="39">
        <f t="shared" si="97"/>
        <v>43542</v>
      </c>
      <c r="O477" s="7" t="s">
        <v>91</v>
      </c>
      <c r="P477" s="7" t="s">
        <v>91</v>
      </c>
      <c r="Q477" s="39" t="s">
        <v>91</v>
      </c>
      <c r="R477" s="39">
        <f t="shared" si="98"/>
        <v>43549</v>
      </c>
      <c r="S477" s="39">
        <f t="shared" si="99"/>
        <v>43556</v>
      </c>
      <c r="U477" s="122"/>
    </row>
    <row r="478" spans="1:21" s="123" customFormat="1" ht="42.75" x14ac:dyDescent="0.2">
      <c r="A478" s="122"/>
      <c r="B478" s="60"/>
      <c r="C478" s="149" t="s">
        <v>1156</v>
      </c>
      <c r="D478" s="7" t="s">
        <v>1157</v>
      </c>
      <c r="E478" s="384" t="s">
        <v>6</v>
      </c>
      <c r="F478" s="204" t="s">
        <v>85</v>
      </c>
      <c r="G478" s="204" t="s">
        <v>54</v>
      </c>
      <c r="H478" s="174">
        <v>37000</v>
      </c>
      <c r="I478" s="321" t="s">
        <v>321</v>
      </c>
      <c r="J478" s="39">
        <v>43503</v>
      </c>
      <c r="K478" s="39">
        <f t="shared" si="96"/>
        <v>43508</v>
      </c>
      <c r="L478" s="39">
        <f t="shared" si="100"/>
        <v>43515</v>
      </c>
      <c r="M478" s="39">
        <f t="shared" si="101"/>
        <v>43536</v>
      </c>
      <c r="N478" s="39">
        <f t="shared" si="97"/>
        <v>43543</v>
      </c>
      <c r="O478" s="7" t="s">
        <v>91</v>
      </c>
      <c r="P478" s="7" t="s">
        <v>91</v>
      </c>
      <c r="Q478" s="39" t="s">
        <v>91</v>
      </c>
      <c r="R478" s="39">
        <f t="shared" si="98"/>
        <v>43550</v>
      </c>
      <c r="S478" s="39">
        <f t="shared" si="99"/>
        <v>43557</v>
      </c>
      <c r="U478" s="122"/>
    </row>
    <row r="479" spans="1:21" s="123" customFormat="1" ht="28.5" x14ac:dyDescent="0.2">
      <c r="A479" s="122"/>
      <c r="B479" s="60"/>
      <c r="C479" s="149" t="s">
        <v>1158</v>
      </c>
      <c r="D479" s="7" t="s">
        <v>1159</v>
      </c>
      <c r="E479" s="384" t="s">
        <v>6</v>
      </c>
      <c r="F479" s="204" t="s">
        <v>85</v>
      </c>
      <c r="G479" s="204" t="s">
        <v>54</v>
      </c>
      <c r="H479" s="174">
        <v>19750</v>
      </c>
      <c r="I479" s="321" t="s">
        <v>321</v>
      </c>
      <c r="J479" s="39">
        <v>43504</v>
      </c>
      <c r="K479" s="39">
        <f t="shared" si="96"/>
        <v>43509</v>
      </c>
      <c r="L479" s="39">
        <f t="shared" si="100"/>
        <v>43516</v>
      </c>
      <c r="M479" s="39">
        <f t="shared" si="101"/>
        <v>43537</v>
      </c>
      <c r="N479" s="39">
        <f t="shared" si="97"/>
        <v>43544</v>
      </c>
      <c r="O479" s="7" t="s">
        <v>91</v>
      </c>
      <c r="P479" s="7" t="s">
        <v>91</v>
      </c>
      <c r="Q479" s="39" t="s">
        <v>91</v>
      </c>
      <c r="R479" s="39">
        <f t="shared" si="98"/>
        <v>43551</v>
      </c>
      <c r="S479" s="39">
        <f t="shared" si="99"/>
        <v>43558</v>
      </c>
      <c r="U479" s="122"/>
    </row>
    <row r="480" spans="1:21" s="123" customFormat="1" ht="28.5" x14ac:dyDescent="0.2">
      <c r="A480" s="122"/>
      <c r="B480" s="60"/>
      <c r="C480" s="149" t="s">
        <v>1160</v>
      </c>
      <c r="D480" s="7" t="s">
        <v>1161</v>
      </c>
      <c r="E480" s="384" t="s">
        <v>6</v>
      </c>
      <c r="F480" s="204" t="s">
        <v>85</v>
      </c>
      <c r="G480" s="204" t="s">
        <v>54</v>
      </c>
      <c r="H480" s="174">
        <v>15000</v>
      </c>
      <c r="I480" s="321" t="s">
        <v>1103</v>
      </c>
      <c r="J480" s="39">
        <v>43505</v>
      </c>
      <c r="K480" s="39">
        <f t="shared" si="96"/>
        <v>43510</v>
      </c>
      <c r="L480" s="39">
        <f t="shared" si="100"/>
        <v>43517</v>
      </c>
      <c r="M480" s="39">
        <f t="shared" si="101"/>
        <v>43538</v>
      </c>
      <c r="N480" s="39">
        <f t="shared" si="97"/>
        <v>43545</v>
      </c>
      <c r="O480" s="7" t="s">
        <v>91</v>
      </c>
      <c r="P480" s="7" t="s">
        <v>91</v>
      </c>
      <c r="Q480" s="39" t="s">
        <v>91</v>
      </c>
      <c r="R480" s="39">
        <f t="shared" si="98"/>
        <v>43552</v>
      </c>
      <c r="S480" s="39">
        <f t="shared" si="99"/>
        <v>43559</v>
      </c>
      <c r="U480" s="122"/>
    </row>
    <row r="481" spans="1:21" s="123" customFormat="1" ht="42.75" x14ac:dyDescent="0.2">
      <c r="A481" s="122"/>
      <c r="B481" s="60"/>
      <c r="C481" s="149" t="s">
        <v>1162</v>
      </c>
      <c r="D481" s="7" t="s">
        <v>1163</v>
      </c>
      <c r="E481" s="384" t="s">
        <v>6</v>
      </c>
      <c r="F481" s="204" t="s">
        <v>85</v>
      </c>
      <c r="G481" s="204" t="s">
        <v>54</v>
      </c>
      <c r="H481" s="174">
        <v>17000</v>
      </c>
      <c r="I481" s="321" t="s">
        <v>1103</v>
      </c>
      <c r="J481" s="39">
        <v>43506</v>
      </c>
      <c r="K481" s="39">
        <f t="shared" si="96"/>
        <v>43511</v>
      </c>
      <c r="L481" s="39">
        <f t="shared" si="100"/>
        <v>43518</v>
      </c>
      <c r="M481" s="39">
        <f t="shared" si="101"/>
        <v>43539</v>
      </c>
      <c r="N481" s="39">
        <f t="shared" si="97"/>
        <v>43546</v>
      </c>
      <c r="O481" s="7" t="s">
        <v>91</v>
      </c>
      <c r="P481" s="7" t="s">
        <v>91</v>
      </c>
      <c r="Q481" s="39" t="s">
        <v>91</v>
      </c>
      <c r="R481" s="39">
        <f t="shared" si="98"/>
        <v>43553</v>
      </c>
      <c r="S481" s="39">
        <f t="shared" si="99"/>
        <v>43560</v>
      </c>
      <c r="U481" s="122"/>
    </row>
    <row r="482" spans="1:21" s="123" customFormat="1" ht="28.5" x14ac:dyDescent="0.2">
      <c r="A482" s="122"/>
      <c r="B482" s="60"/>
      <c r="C482" s="149" t="s">
        <v>1164</v>
      </c>
      <c r="D482" s="7" t="s">
        <v>1165</v>
      </c>
      <c r="E482" s="384" t="s">
        <v>6</v>
      </c>
      <c r="F482" s="204" t="s">
        <v>85</v>
      </c>
      <c r="G482" s="204" t="s">
        <v>54</v>
      </c>
      <c r="H482" s="174">
        <v>36000</v>
      </c>
      <c r="I482" s="321" t="s">
        <v>321</v>
      </c>
      <c r="J482" s="39">
        <v>43507</v>
      </c>
      <c r="K482" s="39">
        <f t="shared" si="96"/>
        <v>43512</v>
      </c>
      <c r="L482" s="39">
        <f t="shared" si="100"/>
        <v>43519</v>
      </c>
      <c r="M482" s="39">
        <f t="shared" si="101"/>
        <v>43540</v>
      </c>
      <c r="N482" s="39">
        <f t="shared" si="97"/>
        <v>43547</v>
      </c>
      <c r="O482" s="7" t="s">
        <v>91</v>
      </c>
      <c r="P482" s="7" t="s">
        <v>91</v>
      </c>
      <c r="Q482" s="39" t="s">
        <v>91</v>
      </c>
      <c r="R482" s="39">
        <f t="shared" si="98"/>
        <v>43554</v>
      </c>
      <c r="S482" s="39">
        <f t="shared" si="99"/>
        <v>43561</v>
      </c>
      <c r="U482" s="122"/>
    </row>
    <row r="483" spans="1:21" s="123" customFormat="1" ht="28.5" x14ac:dyDescent="0.2">
      <c r="A483" s="122"/>
      <c r="B483" s="60"/>
      <c r="C483" s="149" t="s">
        <v>1166</v>
      </c>
      <c r="D483" s="7" t="s">
        <v>1167</v>
      </c>
      <c r="E483" s="384" t="s">
        <v>6</v>
      </c>
      <c r="F483" s="204" t="s">
        <v>85</v>
      </c>
      <c r="G483" s="204" t="s">
        <v>54</v>
      </c>
      <c r="H483" s="174">
        <v>5000</v>
      </c>
      <c r="I483" s="321" t="s">
        <v>321</v>
      </c>
      <c r="J483" s="39">
        <v>43508</v>
      </c>
      <c r="K483" s="39">
        <f t="shared" si="96"/>
        <v>43513</v>
      </c>
      <c r="L483" s="39">
        <f t="shared" si="100"/>
        <v>43520</v>
      </c>
      <c r="M483" s="39">
        <f t="shared" si="101"/>
        <v>43541</v>
      </c>
      <c r="N483" s="39">
        <f t="shared" si="97"/>
        <v>43548</v>
      </c>
      <c r="O483" s="7" t="s">
        <v>91</v>
      </c>
      <c r="P483" s="7" t="s">
        <v>91</v>
      </c>
      <c r="Q483" s="39" t="s">
        <v>91</v>
      </c>
      <c r="R483" s="39">
        <f t="shared" si="98"/>
        <v>43555</v>
      </c>
      <c r="S483" s="39">
        <f t="shared" si="99"/>
        <v>43562</v>
      </c>
      <c r="U483" s="122"/>
    </row>
    <row r="484" spans="1:21" s="123" customFormat="1" ht="28.5" x14ac:dyDescent="0.2">
      <c r="A484" s="122"/>
      <c r="B484" s="60"/>
      <c r="C484" s="149" t="s">
        <v>1168</v>
      </c>
      <c r="D484" s="7" t="s">
        <v>1169</v>
      </c>
      <c r="E484" s="384" t="s">
        <v>6</v>
      </c>
      <c r="F484" s="204" t="s">
        <v>85</v>
      </c>
      <c r="G484" s="204" t="s">
        <v>54</v>
      </c>
      <c r="H484" s="174">
        <v>6000</v>
      </c>
      <c r="I484" s="321" t="s">
        <v>321</v>
      </c>
      <c r="J484" s="39">
        <v>43509</v>
      </c>
      <c r="K484" s="39">
        <f t="shared" si="96"/>
        <v>43514</v>
      </c>
      <c r="L484" s="39">
        <f t="shared" si="100"/>
        <v>43521</v>
      </c>
      <c r="M484" s="39">
        <f t="shared" si="101"/>
        <v>43542</v>
      </c>
      <c r="N484" s="39">
        <f t="shared" si="97"/>
        <v>43549</v>
      </c>
      <c r="O484" s="7" t="s">
        <v>91</v>
      </c>
      <c r="P484" s="7" t="s">
        <v>91</v>
      </c>
      <c r="Q484" s="39" t="s">
        <v>91</v>
      </c>
      <c r="R484" s="39">
        <f t="shared" si="98"/>
        <v>43556</v>
      </c>
      <c r="S484" s="39">
        <f t="shared" si="99"/>
        <v>43563</v>
      </c>
      <c r="U484" s="122"/>
    </row>
    <row r="485" spans="1:21" s="123" customFormat="1" ht="42.75" x14ac:dyDescent="0.2">
      <c r="A485" s="122"/>
      <c r="B485" s="60"/>
      <c r="C485" s="149" t="s">
        <v>1170</v>
      </c>
      <c r="D485" s="7" t="s">
        <v>1171</v>
      </c>
      <c r="E485" s="384" t="s">
        <v>6</v>
      </c>
      <c r="F485" s="204" t="s">
        <v>85</v>
      </c>
      <c r="G485" s="204" t="s">
        <v>54</v>
      </c>
      <c r="H485" s="174">
        <v>31000</v>
      </c>
      <c r="I485" s="321" t="s">
        <v>321</v>
      </c>
      <c r="J485" s="39">
        <v>43510</v>
      </c>
      <c r="K485" s="39">
        <f t="shared" si="96"/>
        <v>43515</v>
      </c>
      <c r="L485" s="39">
        <f t="shared" si="100"/>
        <v>43522</v>
      </c>
      <c r="M485" s="39">
        <f t="shared" si="101"/>
        <v>43543</v>
      </c>
      <c r="N485" s="39">
        <f t="shared" si="97"/>
        <v>43550</v>
      </c>
      <c r="O485" s="7" t="s">
        <v>91</v>
      </c>
      <c r="P485" s="7" t="s">
        <v>91</v>
      </c>
      <c r="Q485" s="39" t="s">
        <v>91</v>
      </c>
      <c r="R485" s="39">
        <f t="shared" si="98"/>
        <v>43557</v>
      </c>
      <c r="S485" s="39">
        <f t="shared" si="99"/>
        <v>43564</v>
      </c>
      <c r="U485" s="122"/>
    </row>
    <row r="486" spans="1:21" s="123" customFormat="1" ht="28.5" x14ac:dyDescent="0.2">
      <c r="A486" s="122"/>
      <c r="B486" s="60"/>
      <c r="C486" s="149" t="s">
        <v>1172</v>
      </c>
      <c r="D486" s="7" t="s">
        <v>1173</v>
      </c>
      <c r="E486" s="384" t="s">
        <v>6</v>
      </c>
      <c r="F486" s="204" t="s">
        <v>85</v>
      </c>
      <c r="G486" s="204" t="s">
        <v>54</v>
      </c>
      <c r="H486" s="174">
        <v>19000</v>
      </c>
      <c r="I486" s="321" t="s">
        <v>1106</v>
      </c>
      <c r="J486" s="39">
        <v>43511</v>
      </c>
      <c r="K486" s="39">
        <f t="shared" si="96"/>
        <v>43516</v>
      </c>
      <c r="L486" s="39">
        <f t="shared" si="100"/>
        <v>43523</v>
      </c>
      <c r="M486" s="39">
        <f t="shared" si="101"/>
        <v>43544</v>
      </c>
      <c r="N486" s="39">
        <f t="shared" si="97"/>
        <v>43551</v>
      </c>
      <c r="O486" s="7" t="s">
        <v>91</v>
      </c>
      <c r="P486" s="7" t="s">
        <v>91</v>
      </c>
      <c r="Q486" s="39" t="s">
        <v>91</v>
      </c>
      <c r="R486" s="39">
        <f t="shared" si="98"/>
        <v>43558</v>
      </c>
      <c r="S486" s="39">
        <f t="shared" si="99"/>
        <v>43565</v>
      </c>
      <c r="U486" s="122"/>
    </row>
    <row r="487" spans="1:21" s="123" customFormat="1" x14ac:dyDescent="0.2">
      <c r="A487" s="122"/>
      <c r="B487" s="60"/>
      <c r="C487" s="149" t="s">
        <v>1174</v>
      </c>
      <c r="D487" s="7" t="s">
        <v>1175</v>
      </c>
      <c r="E487" s="384" t="s">
        <v>6</v>
      </c>
      <c r="F487" s="204" t="s">
        <v>85</v>
      </c>
      <c r="G487" s="204" t="s">
        <v>54</v>
      </c>
      <c r="H487" s="174">
        <v>22000</v>
      </c>
      <c r="I487" s="321" t="s">
        <v>1106</v>
      </c>
      <c r="J487" s="39">
        <v>43512</v>
      </c>
      <c r="K487" s="39">
        <f t="shared" si="96"/>
        <v>43517</v>
      </c>
      <c r="L487" s="39">
        <f t="shared" si="100"/>
        <v>43524</v>
      </c>
      <c r="M487" s="39">
        <f t="shared" si="101"/>
        <v>43545</v>
      </c>
      <c r="N487" s="39">
        <f t="shared" si="97"/>
        <v>43552</v>
      </c>
      <c r="O487" s="7" t="s">
        <v>91</v>
      </c>
      <c r="P487" s="7" t="s">
        <v>91</v>
      </c>
      <c r="Q487" s="39" t="s">
        <v>91</v>
      </c>
      <c r="R487" s="39">
        <f t="shared" si="98"/>
        <v>43559</v>
      </c>
      <c r="S487" s="39">
        <f t="shared" si="99"/>
        <v>43566</v>
      </c>
      <c r="U487" s="122"/>
    </row>
    <row r="488" spans="1:21" s="123" customFormat="1" ht="28.5" x14ac:dyDescent="0.2">
      <c r="A488" s="122"/>
      <c r="B488" s="60"/>
      <c r="C488" s="149" t="s">
        <v>1176</v>
      </c>
      <c r="D488" s="7" t="s">
        <v>1177</v>
      </c>
      <c r="E488" s="384" t="s">
        <v>6</v>
      </c>
      <c r="F488" s="204" t="s">
        <v>85</v>
      </c>
      <c r="G488" s="204" t="s">
        <v>54</v>
      </c>
      <c r="H488" s="174">
        <v>18000</v>
      </c>
      <c r="I488" s="321" t="s">
        <v>524</v>
      </c>
      <c r="J488" s="39">
        <v>43513</v>
      </c>
      <c r="K488" s="39">
        <f t="shared" si="96"/>
        <v>43518</v>
      </c>
      <c r="L488" s="39">
        <f t="shared" si="100"/>
        <v>43525</v>
      </c>
      <c r="M488" s="39">
        <f t="shared" si="101"/>
        <v>43546</v>
      </c>
      <c r="N488" s="39">
        <f t="shared" si="97"/>
        <v>43553</v>
      </c>
      <c r="O488" s="7" t="s">
        <v>91</v>
      </c>
      <c r="P488" s="7" t="s">
        <v>91</v>
      </c>
      <c r="Q488" s="39" t="s">
        <v>91</v>
      </c>
      <c r="R488" s="39">
        <f t="shared" si="98"/>
        <v>43560</v>
      </c>
      <c r="S488" s="39">
        <f t="shared" si="99"/>
        <v>43567</v>
      </c>
      <c r="U488" s="122"/>
    </row>
    <row r="489" spans="1:21" s="123" customFormat="1" ht="28.5" x14ac:dyDescent="0.2">
      <c r="A489" s="122"/>
      <c r="B489" s="60"/>
      <c r="C489" s="149" t="s">
        <v>1178</v>
      </c>
      <c r="D489" s="7" t="s">
        <v>1179</v>
      </c>
      <c r="E489" s="384" t="s">
        <v>6</v>
      </c>
      <c r="F489" s="204" t="s">
        <v>85</v>
      </c>
      <c r="G489" s="204" t="s">
        <v>54</v>
      </c>
      <c r="H489" s="174">
        <v>40000</v>
      </c>
      <c r="I489" s="321" t="s">
        <v>1103</v>
      </c>
      <c r="J489" s="39">
        <v>43514</v>
      </c>
      <c r="K489" s="39">
        <f t="shared" si="96"/>
        <v>43519</v>
      </c>
      <c r="L489" s="39">
        <f t="shared" si="100"/>
        <v>43526</v>
      </c>
      <c r="M489" s="39">
        <f t="shared" si="101"/>
        <v>43547</v>
      </c>
      <c r="N489" s="39">
        <f t="shared" si="97"/>
        <v>43554</v>
      </c>
      <c r="O489" s="7" t="s">
        <v>91</v>
      </c>
      <c r="P489" s="7" t="s">
        <v>91</v>
      </c>
      <c r="Q489" s="39" t="s">
        <v>91</v>
      </c>
      <c r="R489" s="39">
        <f t="shared" si="98"/>
        <v>43561</v>
      </c>
      <c r="S489" s="39">
        <f t="shared" si="99"/>
        <v>43568</v>
      </c>
      <c r="U489" s="122"/>
    </row>
    <row r="490" spans="1:21" s="123" customFormat="1" ht="28.5" x14ac:dyDescent="0.2">
      <c r="A490" s="122"/>
      <c r="B490" s="60"/>
      <c r="C490" s="149" t="s">
        <v>1180</v>
      </c>
      <c r="D490" s="7" t="s">
        <v>1181</v>
      </c>
      <c r="E490" s="384" t="s">
        <v>6</v>
      </c>
      <c r="F490" s="204" t="s">
        <v>85</v>
      </c>
      <c r="G490" s="204" t="s">
        <v>54</v>
      </c>
      <c r="H490" s="174">
        <v>80000</v>
      </c>
      <c r="I490" s="321" t="s">
        <v>321</v>
      </c>
      <c r="J490" s="39">
        <v>43515</v>
      </c>
      <c r="K490" s="39">
        <f t="shared" si="96"/>
        <v>43520</v>
      </c>
      <c r="L490" s="39">
        <f t="shared" si="100"/>
        <v>43527</v>
      </c>
      <c r="M490" s="39">
        <f t="shared" si="101"/>
        <v>43548</v>
      </c>
      <c r="N490" s="39">
        <f t="shared" si="97"/>
        <v>43555</v>
      </c>
      <c r="O490" s="7" t="s">
        <v>91</v>
      </c>
      <c r="P490" s="7" t="s">
        <v>91</v>
      </c>
      <c r="Q490" s="39" t="s">
        <v>91</v>
      </c>
      <c r="R490" s="39">
        <f t="shared" si="98"/>
        <v>43562</v>
      </c>
      <c r="S490" s="39">
        <f t="shared" si="99"/>
        <v>43569</v>
      </c>
      <c r="U490" s="122"/>
    </row>
    <row r="491" spans="1:21" s="123" customFormat="1" ht="28.5" x14ac:dyDescent="0.2">
      <c r="A491" s="122"/>
      <c r="B491" s="60"/>
      <c r="C491" s="149" t="s">
        <v>1182</v>
      </c>
      <c r="D491" s="7" t="s">
        <v>1183</v>
      </c>
      <c r="E491" s="384" t="s">
        <v>6</v>
      </c>
      <c r="F491" s="204" t="s">
        <v>85</v>
      </c>
      <c r="G491" s="204" t="s">
        <v>54</v>
      </c>
      <c r="H491" s="174">
        <v>210000</v>
      </c>
      <c r="I491" s="321" t="s">
        <v>321</v>
      </c>
      <c r="J491" s="39">
        <v>43516</v>
      </c>
      <c r="K491" s="39">
        <f t="shared" si="96"/>
        <v>43521</v>
      </c>
      <c r="L491" s="39">
        <f t="shared" si="100"/>
        <v>43528</v>
      </c>
      <c r="M491" s="39">
        <f t="shared" si="101"/>
        <v>43549</v>
      </c>
      <c r="N491" s="39">
        <f t="shared" si="97"/>
        <v>43556</v>
      </c>
      <c r="O491" s="7" t="s">
        <v>91</v>
      </c>
      <c r="P491" s="7" t="s">
        <v>91</v>
      </c>
      <c r="Q491" s="39" t="s">
        <v>91</v>
      </c>
      <c r="R491" s="39">
        <f t="shared" si="98"/>
        <v>43563</v>
      </c>
      <c r="S491" s="39">
        <f t="shared" si="99"/>
        <v>43570</v>
      </c>
      <c r="U491" s="122"/>
    </row>
    <row r="492" spans="1:21" s="123" customFormat="1" ht="28.5" x14ac:dyDescent="0.2">
      <c r="A492" s="122"/>
      <c r="B492" s="60"/>
      <c r="C492" s="149" t="s">
        <v>1184</v>
      </c>
      <c r="D492" s="7" t="s">
        <v>1185</v>
      </c>
      <c r="E492" s="384" t="s">
        <v>6</v>
      </c>
      <c r="F492" s="204" t="s">
        <v>85</v>
      </c>
      <c r="G492" s="204" t="s">
        <v>54</v>
      </c>
      <c r="H492" s="174">
        <v>30000</v>
      </c>
      <c r="I492" s="404" t="s">
        <v>2804</v>
      </c>
      <c r="J492" s="39">
        <v>43517</v>
      </c>
      <c r="K492" s="39">
        <f t="shared" si="96"/>
        <v>43522</v>
      </c>
      <c r="L492" s="39">
        <f t="shared" si="100"/>
        <v>43529</v>
      </c>
      <c r="M492" s="39">
        <f t="shared" si="101"/>
        <v>43550</v>
      </c>
      <c r="N492" s="39">
        <f t="shared" si="97"/>
        <v>43557</v>
      </c>
      <c r="O492" s="7" t="s">
        <v>91</v>
      </c>
      <c r="P492" s="7" t="s">
        <v>91</v>
      </c>
      <c r="Q492" s="39" t="s">
        <v>91</v>
      </c>
      <c r="R492" s="39">
        <f t="shared" si="98"/>
        <v>43564</v>
      </c>
      <c r="S492" s="39">
        <f t="shared" si="99"/>
        <v>43571</v>
      </c>
      <c r="U492" s="122"/>
    </row>
    <row r="493" spans="1:21" s="245" customFormat="1" ht="28.5" x14ac:dyDescent="0.2">
      <c r="A493" s="122"/>
      <c r="B493" s="246"/>
      <c r="C493" s="152" t="s">
        <v>2891</v>
      </c>
      <c r="D493" s="107" t="s">
        <v>1186</v>
      </c>
      <c r="E493" s="458" t="s">
        <v>6</v>
      </c>
      <c r="F493" s="318" t="s">
        <v>85</v>
      </c>
      <c r="G493" s="318" t="s">
        <v>54</v>
      </c>
      <c r="H493" s="181">
        <v>72900</v>
      </c>
      <c r="I493" s="404" t="s">
        <v>2804</v>
      </c>
      <c r="J493" s="120">
        <v>43518</v>
      </c>
      <c r="K493" s="120">
        <f t="shared" si="96"/>
        <v>43523</v>
      </c>
      <c r="L493" s="120">
        <f t="shared" si="100"/>
        <v>43530</v>
      </c>
      <c r="M493" s="120">
        <f t="shared" si="101"/>
        <v>43551</v>
      </c>
      <c r="N493" s="120">
        <f t="shared" si="97"/>
        <v>43558</v>
      </c>
      <c r="O493" s="107" t="s">
        <v>91</v>
      </c>
      <c r="P493" s="107" t="s">
        <v>91</v>
      </c>
      <c r="Q493" s="120" t="s">
        <v>91</v>
      </c>
      <c r="R493" s="120">
        <f t="shared" si="98"/>
        <v>43565</v>
      </c>
      <c r="S493" s="120">
        <f t="shared" si="99"/>
        <v>43572</v>
      </c>
      <c r="U493" s="122"/>
    </row>
    <row r="494" spans="1:21" s="123" customFormat="1" ht="28.5" x14ac:dyDescent="0.2">
      <c r="A494" s="122"/>
      <c r="B494" s="60"/>
      <c r="C494" s="149" t="s">
        <v>1187</v>
      </c>
      <c r="D494" s="7" t="s">
        <v>1188</v>
      </c>
      <c r="E494" s="384" t="s">
        <v>6</v>
      </c>
      <c r="F494" s="204" t="s">
        <v>85</v>
      </c>
      <c r="G494" s="204" t="s">
        <v>54</v>
      </c>
      <c r="H494" s="174">
        <v>20000</v>
      </c>
      <c r="I494" s="404" t="s">
        <v>2804</v>
      </c>
      <c r="J494" s="39">
        <v>43519</v>
      </c>
      <c r="K494" s="39">
        <f t="shared" si="96"/>
        <v>43524</v>
      </c>
      <c r="L494" s="39">
        <f t="shared" si="100"/>
        <v>43531</v>
      </c>
      <c r="M494" s="39">
        <f t="shared" si="101"/>
        <v>43552</v>
      </c>
      <c r="N494" s="39">
        <f t="shared" si="97"/>
        <v>43559</v>
      </c>
      <c r="O494" s="7" t="s">
        <v>91</v>
      </c>
      <c r="P494" s="7" t="s">
        <v>91</v>
      </c>
      <c r="Q494" s="39" t="s">
        <v>91</v>
      </c>
      <c r="R494" s="39">
        <f t="shared" si="98"/>
        <v>43566</v>
      </c>
      <c r="S494" s="39">
        <f t="shared" si="99"/>
        <v>43573</v>
      </c>
      <c r="U494" s="122"/>
    </row>
    <row r="495" spans="1:21" s="123" customFormat="1" ht="28.5" x14ac:dyDescent="0.2">
      <c r="A495" s="122"/>
      <c r="B495" s="60"/>
      <c r="C495" s="149" t="s">
        <v>1189</v>
      </c>
      <c r="D495" s="7" t="s">
        <v>1190</v>
      </c>
      <c r="E495" s="384" t="s">
        <v>6</v>
      </c>
      <c r="F495" s="204" t="s">
        <v>85</v>
      </c>
      <c r="G495" s="204" t="s">
        <v>54</v>
      </c>
      <c r="H495" s="174">
        <v>50000</v>
      </c>
      <c r="I495" s="370" t="s">
        <v>321</v>
      </c>
      <c r="J495" s="39">
        <v>43521</v>
      </c>
      <c r="K495" s="39">
        <f t="shared" si="96"/>
        <v>43526</v>
      </c>
      <c r="L495" s="39">
        <f t="shared" si="100"/>
        <v>43533</v>
      </c>
      <c r="M495" s="39">
        <f t="shared" si="101"/>
        <v>43554</v>
      </c>
      <c r="N495" s="39">
        <f t="shared" si="97"/>
        <v>43561</v>
      </c>
      <c r="O495" s="7" t="s">
        <v>91</v>
      </c>
      <c r="P495" s="7" t="s">
        <v>91</v>
      </c>
      <c r="Q495" s="39" t="s">
        <v>91</v>
      </c>
      <c r="R495" s="39">
        <f t="shared" si="98"/>
        <v>43568</v>
      </c>
      <c r="S495" s="39">
        <f t="shared" si="99"/>
        <v>43575</v>
      </c>
      <c r="U495" s="122"/>
    </row>
    <row r="496" spans="1:21" s="123" customFormat="1" ht="28.5" x14ac:dyDescent="0.2">
      <c r="A496" s="122"/>
      <c r="B496" s="60"/>
      <c r="C496" s="149" t="s">
        <v>1191</v>
      </c>
      <c r="D496" s="7" t="s">
        <v>1192</v>
      </c>
      <c r="E496" s="384" t="s">
        <v>6</v>
      </c>
      <c r="F496" s="204" t="s">
        <v>85</v>
      </c>
      <c r="G496" s="204" t="s">
        <v>54</v>
      </c>
      <c r="H496" s="174">
        <v>60000</v>
      </c>
      <c r="I496" s="321" t="s">
        <v>321</v>
      </c>
      <c r="J496" s="39">
        <v>43522</v>
      </c>
      <c r="K496" s="39">
        <f t="shared" si="96"/>
        <v>43527</v>
      </c>
      <c r="L496" s="39">
        <f t="shared" si="100"/>
        <v>43534</v>
      </c>
      <c r="M496" s="39">
        <f t="shared" si="101"/>
        <v>43555</v>
      </c>
      <c r="N496" s="39">
        <f t="shared" si="97"/>
        <v>43562</v>
      </c>
      <c r="O496" s="7" t="s">
        <v>91</v>
      </c>
      <c r="P496" s="7" t="s">
        <v>91</v>
      </c>
      <c r="Q496" s="39" t="s">
        <v>91</v>
      </c>
      <c r="R496" s="39">
        <f t="shared" si="98"/>
        <v>43569</v>
      </c>
      <c r="S496" s="39">
        <f t="shared" si="99"/>
        <v>43576</v>
      </c>
      <c r="U496" s="122"/>
    </row>
    <row r="497" spans="1:21" s="123" customFormat="1" ht="42.75" x14ac:dyDescent="0.2">
      <c r="A497" s="122"/>
      <c r="B497" s="60"/>
      <c r="C497" s="149" t="s">
        <v>1193</v>
      </c>
      <c r="D497" s="7" t="s">
        <v>1194</v>
      </c>
      <c r="E497" s="384" t="s">
        <v>6</v>
      </c>
      <c r="F497" s="204" t="s">
        <v>85</v>
      </c>
      <c r="G497" s="204" t="s">
        <v>54</v>
      </c>
      <c r="H497" s="174">
        <v>15000</v>
      </c>
      <c r="I497" s="321" t="s">
        <v>321</v>
      </c>
      <c r="J497" s="39">
        <v>43523</v>
      </c>
      <c r="K497" s="39">
        <f t="shared" si="96"/>
        <v>43528</v>
      </c>
      <c r="L497" s="39">
        <f t="shared" si="100"/>
        <v>43535</v>
      </c>
      <c r="M497" s="39">
        <f t="shared" si="101"/>
        <v>43556</v>
      </c>
      <c r="N497" s="39">
        <f t="shared" si="97"/>
        <v>43563</v>
      </c>
      <c r="O497" s="7" t="s">
        <v>91</v>
      </c>
      <c r="P497" s="7" t="s">
        <v>91</v>
      </c>
      <c r="Q497" s="39" t="s">
        <v>91</v>
      </c>
      <c r="R497" s="39">
        <f t="shared" si="98"/>
        <v>43570</v>
      </c>
      <c r="S497" s="39">
        <f t="shared" si="99"/>
        <v>43577</v>
      </c>
      <c r="U497" s="122"/>
    </row>
    <row r="498" spans="1:21" s="123" customFormat="1" ht="28.5" x14ac:dyDescent="0.2">
      <c r="A498" s="122"/>
      <c r="B498" s="60"/>
      <c r="C498" s="149" t="s">
        <v>1195</v>
      </c>
      <c r="D498" s="7" t="s">
        <v>1196</v>
      </c>
      <c r="E498" s="384" t="s">
        <v>6</v>
      </c>
      <c r="F498" s="204" t="s">
        <v>85</v>
      </c>
      <c r="G498" s="204" t="s">
        <v>54</v>
      </c>
      <c r="H498" s="174">
        <v>15000</v>
      </c>
      <c r="I498" s="321" t="s">
        <v>321</v>
      </c>
      <c r="J498" s="39">
        <v>43524</v>
      </c>
      <c r="K498" s="39">
        <f t="shared" si="96"/>
        <v>43529</v>
      </c>
      <c r="L498" s="39">
        <f t="shared" si="100"/>
        <v>43536</v>
      </c>
      <c r="M498" s="39">
        <f t="shared" si="101"/>
        <v>43557</v>
      </c>
      <c r="N498" s="39">
        <f t="shared" si="97"/>
        <v>43564</v>
      </c>
      <c r="O498" s="7" t="s">
        <v>91</v>
      </c>
      <c r="P498" s="7" t="s">
        <v>91</v>
      </c>
      <c r="Q498" s="39" t="s">
        <v>91</v>
      </c>
      <c r="R498" s="39">
        <f t="shared" si="98"/>
        <v>43571</v>
      </c>
      <c r="S498" s="39">
        <f t="shared" si="99"/>
        <v>43578</v>
      </c>
      <c r="U498" s="122"/>
    </row>
    <row r="499" spans="1:21" s="123" customFormat="1" ht="28.5" x14ac:dyDescent="0.2">
      <c r="A499" s="122"/>
      <c r="B499" s="60"/>
      <c r="C499" s="149" t="s">
        <v>1197</v>
      </c>
      <c r="D499" s="7" t="s">
        <v>1198</v>
      </c>
      <c r="E499" s="384" t="s">
        <v>6</v>
      </c>
      <c r="F499" s="204" t="s">
        <v>85</v>
      </c>
      <c r="G499" s="204" t="s">
        <v>54</v>
      </c>
      <c r="H499" s="174">
        <v>10000</v>
      </c>
      <c r="I499" s="321" t="s">
        <v>321</v>
      </c>
      <c r="J499" s="39">
        <v>43525</v>
      </c>
      <c r="K499" s="39">
        <f t="shared" si="96"/>
        <v>43530</v>
      </c>
      <c r="L499" s="39">
        <f t="shared" si="100"/>
        <v>43537</v>
      </c>
      <c r="M499" s="39">
        <f t="shared" si="101"/>
        <v>43558</v>
      </c>
      <c r="N499" s="39">
        <f t="shared" si="97"/>
        <v>43565</v>
      </c>
      <c r="O499" s="7" t="s">
        <v>91</v>
      </c>
      <c r="P499" s="7" t="s">
        <v>91</v>
      </c>
      <c r="Q499" s="39" t="s">
        <v>91</v>
      </c>
      <c r="R499" s="39">
        <f t="shared" si="98"/>
        <v>43572</v>
      </c>
      <c r="S499" s="39">
        <f t="shared" si="99"/>
        <v>43579</v>
      </c>
      <c r="U499" s="122"/>
    </row>
    <row r="500" spans="1:21" s="123" customFormat="1" ht="28.5" x14ac:dyDescent="0.2">
      <c r="A500" s="122"/>
      <c r="B500" s="60"/>
      <c r="C500" s="149" t="s">
        <v>1199</v>
      </c>
      <c r="D500" s="7" t="s">
        <v>1200</v>
      </c>
      <c r="E500" s="384" t="s">
        <v>6</v>
      </c>
      <c r="F500" s="204" t="s">
        <v>85</v>
      </c>
      <c r="G500" s="204" t="s">
        <v>54</v>
      </c>
      <c r="H500" s="174">
        <v>30000</v>
      </c>
      <c r="I500" s="321" t="s">
        <v>321</v>
      </c>
      <c r="J500" s="39">
        <v>43526</v>
      </c>
      <c r="K500" s="39">
        <f t="shared" si="96"/>
        <v>43531</v>
      </c>
      <c r="L500" s="39">
        <f t="shared" si="100"/>
        <v>43538</v>
      </c>
      <c r="M500" s="39">
        <f t="shared" si="101"/>
        <v>43559</v>
      </c>
      <c r="N500" s="39">
        <f t="shared" si="97"/>
        <v>43566</v>
      </c>
      <c r="O500" s="7" t="s">
        <v>91</v>
      </c>
      <c r="P500" s="7" t="s">
        <v>91</v>
      </c>
      <c r="Q500" s="39" t="s">
        <v>91</v>
      </c>
      <c r="R500" s="39">
        <f t="shared" si="98"/>
        <v>43573</v>
      </c>
      <c r="S500" s="39">
        <f t="shared" si="99"/>
        <v>43580</v>
      </c>
      <c r="U500" s="122"/>
    </row>
    <row r="501" spans="1:21" s="123" customFormat="1" ht="28.5" x14ac:dyDescent="0.2">
      <c r="A501" s="122"/>
      <c r="B501" s="60"/>
      <c r="C501" s="149" t="s">
        <v>1201</v>
      </c>
      <c r="D501" s="7" t="s">
        <v>1202</v>
      </c>
      <c r="E501" s="384" t="s">
        <v>6</v>
      </c>
      <c r="F501" s="204" t="s">
        <v>85</v>
      </c>
      <c r="G501" s="204" t="s">
        <v>54</v>
      </c>
      <c r="H501" s="174">
        <v>20000</v>
      </c>
      <c r="I501" s="321" t="s">
        <v>321</v>
      </c>
      <c r="J501" s="39">
        <v>43527</v>
      </c>
      <c r="K501" s="39">
        <f t="shared" si="96"/>
        <v>43532</v>
      </c>
      <c r="L501" s="39">
        <f t="shared" si="100"/>
        <v>43539</v>
      </c>
      <c r="M501" s="39">
        <f t="shared" si="101"/>
        <v>43560</v>
      </c>
      <c r="N501" s="39">
        <f t="shared" si="97"/>
        <v>43567</v>
      </c>
      <c r="O501" s="7" t="s">
        <v>91</v>
      </c>
      <c r="P501" s="7" t="s">
        <v>91</v>
      </c>
      <c r="Q501" s="39" t="s">
        <v>91</v>
      </c>
      <c r="R501" s="39">
        <f t="shared" si="98"/>
        <v>43574</v>
      </c>
      <c r="S501" s="39">
        <f t="shared" si="99"/>
        <v>43581</v>
      </c>
      <c r="U501" s="122"/>
    </row>
    <row r="502" spans="1:21" s="123" customFormat="1" ht="28.5" x14ac:dyDescent="0.2">
      <c r="A502" s="122"/>
      <c r="B502" s="60"/>
      <c r="C502" s="149" t="s">
        <v>1203</v>
      </c>
      <c r="D502" s="7" t="s">
        <v>1204</v>
      </c>
      <c r="E502" s="384" t="s">
        <v>6</v>
      </c>
      <c r="F502" s="204" t="s">
        <v>85</v>
      </c>
      <c r="G502" s="204" t="s">
        <v>54</v>
      </c>
      <c r="H502" s="174">
        <v>15000</v>
      </c>
      <c r="I502" s="321" t="s">
        <v>321</v>
      </c>
      <c r="J502" s="39">
        <v>43528</v>
      </c>
      <c r="K502" s="39">
        <f t="shared" si="96"/>
        <v>43533</v>
      </c>
      <c r="L502" s="39">
        <f t="shared" si="100"/>
        <v>43540</v>
      </c>
      <c r="M502" s="39">
        <f t="shared" si="101"/>
        <v>43561</v>
      </c>
      <c r="N502" s="39">
        <f t="shared" si="97"/>
        <v>43568</v>
      </c>
      <c r="O502" s="7" t="s">
        <v>91</v>
      </c>
      <c r="P502" s="7" t="s">
        <v>91</v>
      </c>
      <c r="Q502" s="39" t="s">
        <v>91</v>
      </c>
      <c r="R502" s="39">
        <f t="shared" si="98"/>
        <v>43575</v>
      </c>
      <c r="S502" s="39">
        <f t="shared" si="99"/>
        <v>43582</v>
      </c>
      <c r="U502" s="122"/>
    </row>
    <row r="503" spans="1:21" s="123" customFormat="1" ht="28.5" x14ac:dyDescent="0.2">
      <c r="A503" s="122"/>
      <c r="B503" s="60"/>
      <c r="C503" s="149" t="s">
        <v>1205</v>
      </c>
      <c r="D503" s="7" t="s">
        <v>1206</v>
      </c>
      <c r="E503" s="384" t="s">
        <v>6</v>
      </c>
      <c r="F503" s="204" t="s">
        <v>85</v>
      </c>
      <c r="G503" s="204" t="s">
        <v>54</v>
      </c>
      <c r="H503" s="174">
        <v>15000</v>
      </c>
      <c r="I503" s="321" t="s">
        <v>321</v>
      </c>
      <c r="J503" s="39">
        <v>43529</v>
      </c>
      <c r="K503" s="39">
        <f t="shared" si="96"/>
        <v>43534</v>
      </c>
      <c r="L503" s="39">
        <f t="shared" si="100"/>
        <v>43541</v>
      </c>
      <c r="M503" s="39">
        <f t="shared" si="101"/>
        <v>43562</v>
      </c>
      <c r="N503" s="39">
        <f t="shared" si="97"/>
        <v>43569</v>
      </c>
      <c r="O503" s="7" t="s">
        <v>91</v>
      </c>
      <c r="P503" s="7" t="s">
        <v>91</v>
      </c>
      <c r="Q503" s="39" t="s">
        <v>91</v>
      </c>
      <c r="R503" s="39">
        <f t="shared" si="98"/>
        <v>43576</v>
      </c>
      <c r="S503" s="39">
        <f t="shared" si="99"/>
        <v>43583</v>
      </c>
      <c r="U503" s="122"/>
    </row>
    <row r="504" spans="1:21" s="123" customFormat="1" x14ac:dyDescent="0.2">
      <c r="A504" s="122"/>
      <c r="B504" s="60"/>
      <c r="C504" s="149" t="s">
        <v>1207</v>
      </c>
      <c r="D504" s="7" t="s">
        <v>1208</v>
      </c>
      <c r="E504" s="384" t="s">
        <v>6</v>
      </c>
      <c r="F504" s="204" t="s">
        <v>85</v>
      </c>
      <c r="G504" s="204" t="s">
        <v>54</v>
      </c>
      <c r="H504" s="174">
        <v>20000</v>
      </c>
      <c r="I504" s="321" t="s">
        <v>1106</v>
      </c>
      <c r="J504" s="39">
        <v>43530</v>
      </c>
      <c r="K504" s="39">
        <f t="shared" si="96"/>
        <v>43535</v>
      </c>
      <c r="L504" s="39">
        <f t="shared" si="100"/>
        <v>43542</v>
      </c>
      <c r="M504" s="39">
        <f t="shared" si="101"/>
        <v>43563</v>
      </c>
      <c r="N504" s="39">
        <f t="shared" si="97"/>
        <v>43570</v>
      </c>
      <c r="O504" s="7" t="s">
        <v>91</v>
      </c>
      <c r="P504" s="7" t="s">
        <v>91</v>
      </c>
      <c r="Q504" s="39" t="s">
        <v>91</v>
      </c>
      <c r="R504" s="39">
        <f t="shared" si="98"/>
        <v>43577</v>
      </c>
      <c r="S504" s="39">
        <f t="shared" si="99"/>
        <v>43584</v>
      </c>
      <c r="U504" s="122"/>
    </row>
    <row r="505" spans="1:21" s="123" customFormat="1" ht="28.5" x14ac:dyDescent="0.2">
      <c r="A505" s="122"/>
      <c r="B505" s="60"/>
      <c r="C505" s="149" t="s">
        <v>1209</v>
      </c>
      <c r="D505" s="7" t="s">
        <v>1210</v>
      </c>
      <c r="E505" s="384" t="s">
        <v>6</v>
      </c>
      <c r="F505" s="204" t="s">
        <v>85</v>
      </c>
      <c r="G505" s="204" t="s">
        <v>54</v>
      </c>
      <c r="H505" s="174">
        <v>18000</v>
      </c>
      <c r="I505" s="404" t="s">
        <v>2804</v>
      </c>
      <c r="J505" s="39">
        <v>43531</v>
      </c>
      <c r="K505" s="39">
        <f t="shared" si="96"/>
        <v>43536</v>
      </c>
      <c r="L505" s="39">
        <f t="shared" si="100"/>
        <v>43543</v>
      </c>
      <c r="M505" s="39">
        <f t="shared" si="101"/>
        <v>43564</v>
      </c>
      <c r="N505" s="39">
        <f t="shared" si="97"/>
        <v>43571</v>
      </c>
      <c r="O505" s="7" t="s">
        <v>91</v>
      </c>
      <c r="P505" s="7" t="s">
        <v>91</v>
      </c>
      <c r="Q505" s="39" t="s">
        <v>91</v>
      </c>
      <c r="R505" s="39">
        <f t="shared" si="98"/>
        <v>43578</v>
      </c>
      <c r="S505" s="39">
        <f t="shared" si="99"/>
        <v>43585</v>
      </c>
      <c r="U505" s="122"/>
    </row>
    <row r="506" spans="1:21" s="123" customFormat="1" ht="28.5" x14ac:dyDescent="0.2">
      <c r="A506" s="122"/>
      <c r="B506" s="60"/>
      <c r="C506" s="149" t="s">
        <v>1211</v>
      </c>
      <c r="D506" s="7" t="s">
        <v>1212</v>
      </c>
      <c r="E506" s="384" t="s">
        <v>6</v>
      </c>
      <c r="F506" s="204" t="s">
        <v>85</v>
      </c>
      <c r="G506" s="204" t="s">
        <v>54</v>
      </c>
      <c r="H506" s="174">
        <v>5000</v>
      </c>
      <c r="I506" s="404" t="s">
        <v>2804</v>
      </c>
      <c r="J506" s="39">
        <v>43532</v>
      </c>
      <c r="K506" s="39">
        <f t="shared" si="96"/>
        <v>43537</v>
      </c>
      <c r="L506" s="39">
        <f t="shared" si="100"/>
        <v>43544</v>
      </c>
      <c r="M506" s="39">
        <f t="shared" si="101"/>
        <v>43565</v>
      </c>
      <c r="N506" s="39">
        <f t="shared" si="97"/>
        <v>43572</v>
      </c>
      <c r="O506" s="7" t="s">
        <v>91</v>
      </c>
      <c r="P506" s="7" t="s">
        <v>91</v>
      </c>
      <c r="Q506" s="39" t="s">
        <v>91</v>
      </c>
      <c r="R506" s="39">
        <f t="shared" si="98"/>
        <v>43579</v>
      </c>
      <c r="S506" s="39">
        <f t="shared" si="99"/>
        <v>43586</v>
      </c>
      <c r="U506" s="122"/>
    </row>
    <row r="507" spans="1:21" s="123" customFormat="1" ht="28.5" x14ac:dyDescent="0.2">
      <c r="A507" s="122"/>
      <c r="B507" s="60"/>
      <c r="C507" s="149" t="s">
        <v>1213</v>
      </c>
      <c r="D507" s="7" t="s">
        <v>1214</v>
      </c>
      <c r="E507" s="384" t="s">
        <v>6</v>
      </c>
      <c r="F507" s="204" t="s">
        <v>85</v>
      </c>
      <c r="G507" s="204" t="s">
        <v>54</v>
      </c>
      <c r="H507" s="174">
        <v>10000</v>
      </c>
      <c r="I507" s="370" t="s">
        <v>321</v>
      </c>
      <c r="J507" s="39">
        <v>43533</v>
      </c>
      <c r="K507" s="39">
        <f t="shared" si="96"/>
        <v>43538</v>
      </c>
      <c r="L507" s="39">
        <f t="shared" si="100"/>
        <v>43545</v>
      </c>
      <c r="M507" s="39">
        <f t="shared" si="101"/>
        <v>43566</v>
      </c>
      <c r="N507" s="39">
        <f t="shared" si="97"/>
        <v>43573</v>
      </c>
      <c r="O507" s="7" t="s">
        <v>91</v>
      </c>
      <c r="P507" s="7" t="s">
        <v>91</v>
      </c>
      <c r="Q507" s="39" t="s">
        <v>91</v>
      </c>
      <c r="R507" s="39">
        <f t="shared" si="98"/>
        <v>43580</v>
      </c>
      <c r="S507" s="39">
        <f t="shared" si="99"/>
        <v>43587</v>
      </c>
      <c r="U507" s="122"/>
    </row>
    <row r="508" spans="1:21" s="123" customFormat="1" ht="28.5" x14ac:dyDescent="0.2">
      <c r="A508" s="122"/>
      <c r="B508" s="60"/>
      <c r="C508" s="149" t="s">
        <v>1215</v>
      </c>
      <c r="D508" s="7" t="s">
        <v>1216</v>
      </c>
      <c r="E508" s="384" t="s">
        <v>6</v>
      </c>
      <c r="F508" s="204" t="s">
        <v>85</v>
      </c>
      <c r="G508" s="204" t="s">
        <v>54</v>
      </c>
      <c r="H508" s="174">
        <v>10000</v>
      </c>
      <c r="I508" s="370" t="s">
        <v>321</v>
      </c>
      <c r="J508" s="39">
        <v>43534</v>
      </c>
      <c r="K508" s="39">
        <f t="shared" si="96"/>
        <v>43539</v>
      </c>
      <c r="L508" s="39">
        <f t="shared" si="100"/>
        <v>43546</v>
      </c>
      <c r="M508" s="39">
        <f t="shared" si="101"/>
        <v>43567</v>
      </c>
      <c r="N508" s="39">
        <f t="shared" si="97"/>
        <v>43574</v>
      </c>
      <c r="O508" s="7" t="s">
        <v>91</v>
      </c>
      <c r="P508" s="7" t="s">
        <v>91</v>
      </c>
      <c r="Q508" s="39" t="s">
        <v>91</v>
      </c>
      <c r="R508" s="39">
        <f t="shared" si="98"/>
        <v>43581</v>
      </c>
      <c r="S508" s="39">
        <f t="shared" si="99"/>
        <v>43588</v>
      </c>
      <c r="U508" s="122"/>
    </row>
    <row r="509" spans="1:21" s="123" customFormat="1" ht="28.5" x14ac:dyDescent="0.2">
      <c r="A509" s="122"/>
      <c r="B509" s="60"/>
      <c r="C509" s="149" t="s">
        <v>1217</v>
      </c>
      <c r="D509" s="7" t="s">
        <v>1218</v>
      </c>
      <c r="E509" s="384" t="s">
        <v>6</v>
      </c>
      <c r="F509" s="204" t="s">
        <v>85</v>
      </c>
      <c r="G509" s="204" t="s">
        <v>54</v>
      </c>
      <c r="H509" s="174">
        <v>15000</v>
      </c>
      <c r="I509" s="370" t="s">
        <v>321</v>
      </c>
      <c r="J509" s="39">
        <v>43535</v>
      </c>
      <c r="K509" s="39">
        <f t="shared" si="96"/>
        <v>43540</v>
      </c>
      <c r="L509" s="39">
        <f t="shared" si="100"/>
        <v>43547</v>
      </c>
      <c r="M509" s="39">
        <f t="shared" si="101"/>
        <v>43568</v>
      </c>
      <c r="N509" s="39">
        <f t="shared" si="97"/>
        <v>43575</v>
      </c>
      <c r="O509" s="7" t="s">
        <v>91</v>
      </c>
      <c r="P509" s="7" t="s">
        <v>91</v>
      </c>
      <c r="Q509" s="39" t="s">
        <v>91</v>
      </c>
      <c r="R509" s="39">
        <f t="shared" si="98"/>
        <v>43582</v>
      </c>
      <c r="S509" s="39">
        <f t="shared" si="99"/>
        <v>43589</v>
      </c>
      <c r="U509" s="122"/>
    </row>
    <row r="510" spans="1:21" s="123" customFormat="1" ht="28.5" x14ac:dyDescent="0.2">
      <c r="A510" s="122"/>
      <c r="B510" s="60"/>
      <c r="C510" s="149" t="s">
        <v>1219</v>
      </c>
      <c r="D510" s="7" t="s">
        <v>1220</v>
      </c>
      <c r="E510" s="384" t="s">
        <v>6</v>
      </c>
      <c r="F510" s="204" t="s">
        <v>85</v>
      </c>
      <c r="G510" s="204" t="s">
        <v>54</v>
      </c>
      <c r="H510" s="174">
        <v>10000</v>
      </c>
      <c r="I510" s="370" t="s">
        <v>321</v>
      </c>
      <c r="J510" s="39">
        <v>43536</v>
      </c>
      <c r="K510" s="39">
        <f t="shared" si="96"/>
        <v>43541</v>
      </c>
      <c r="L510" s="39">
        <f t="shared" si="100"/>
        <v>43548</v>
      </c>
      <c r="M510" s="39">
        <f t="shared" si="101"/>
        <v>43569</v>
      </c>
      <c r="N510" s="39">
        <f t="shared" si="97"/>
        <v>43576</v>
      </c>
      <c r="O510" s="7" t="s">
        <v>91</v>
      </c>
      <c r="P510" s="7" t="s">
        <v>91</v>
      </c>
      <c r="Q510" s="39" t="s">
        <v>91</v>
      </c>
      <c r="R510" s="39">
        <f t="shared" si="98"/>
        <v>43583</v>
      </c>
      <c r="S510" s="39">
        <f t="shared" si="99"/>
        <v>43590</v>
      </c>
      <c r="U510" s="122"/>
    </row>
    <row r="511" spans="1:21" s="123" customFormat="1" ht="28.5" x14ac:dyDescent="0.2">
      <c r="A511" s="122"/>
      <c r="B511" s="60"/>
      <c r="C511" s="149" t="s">
        <v>1221</v>
      </c>
      <c r="D511" s="7" t="s">
        <v>1222</v>
      </c>
      <c r="E511" s="384" t="s">
        <v>6</v>
      </c>
      <c r="F511" s="204" t="s">
        <v>85</v>
      </c>
      <c r="G511" s="204" t="s">
        <v>54</v>
      </c>
      <c r="H511" s="174">
        <v>10000</v>
      </c>
      <c r="I511" s="370" t="s">
        <v>321</v>
      </c>
      <c r="J511" s="39">
        <v>43537</v>
      </c>
      <c r="K511" s="39">
        <f t="shared" si="96"/>
        <v>43542</v>
      </c>
      <c r="L511" s="39">
        <f t="shared" si="100"/>
        <v>43549</v>
      </c>
      <c r="M511" s="39">
        <f t="shared" si="101"/>
        <v>43570</v>
      </c>
      <c r="N511" s="39">
        <f t="shared" si="97"/>
        <v>43577</v>
      </c>
      <c r="O511" s="7" t="s">
        <v>91</v>
      </c>
      <c r="P511" s="7" t="s">
        <v>91</v>
      </c>
      <c r="Q511" s="39" t="s">
        <v>91</v>
      </c>
      <c r="R511" s="39">
        <f t="shared" si="98"/>
        <v>43584</v>
      </c>
      <c r="S511" s="39">
        <f t="shared" si="99"/>
        <v>43591</v>
      </c>
      <c r="U511" s="122"/>
    </row>
    <row r="512" spans="1:21" s="123" customFormat="1" ht="28.5" x14ac:dyDescent="0.2">
      <c r="A512" s="122"/>
      <c r="B512" s="60"/>
      <c r="C512" s="149" t="s">
        <v>1223</v>
      </c>
      <c r="D512" s="7" t="s">
        <v>1224</v>
      </c>
      <c r="E512" s="384" t="s">
        <v>6</v>
      </c>
      <c r="F512" s="204" t="s">
        <v>85</v>
      </c>
      <c r="G512" s="204" t="s">
        <v>54</v>
      </c>
      <c r="H512" s="174">
        <v>7000</v>
      </c>
      <c r="I512" s="370" t="s">
        <v>321</v>
      </c>
      <c r="J512" s="39">
        <v>43538</v>
      </c>
      <c r="K512" s="39">
        <f t="shared" si="96"/>
        <v>43543</v>
      </c>
      <c r="L512" s="39">
        <f t="shared" si="100"/>
        <v>43550</v>
      </c>
      <c r="M512" s="39">
        <f t="shared" si="101"/>
        <v>43571</v>
      </c>
      <c r="N512" s="39">
        <f t="shared" si="97"/>
        <v>43578</v>
      </c>
      <c r="O512" s="7" t="s">
        <v>91</v>
      </c>
      <c r="P512" s="7" t="s">
        <v>91</v>
      </c>
      <c r="Q512" s="39" t="s">
        <v>91</v>
      </c>
      <c r="R512" s="39">
        <f t="shared" si="98"/>
        <v>43585</v>
      </c>
      <c r="S512" s="39">
        <f t="shared" si="99"/>
        <v>43592</v>
      </c>
      <c r="U512" s="122"/>
    </row>
    <row r="513" spans="1:21" s="123" customFormat="1" ht="28.5" x14ac:dyDescent="0.2">
      <c r="A513" s="122"/>
      <c r="B513" s="60"/>
      <c r="C513" s="149" t="s">
        <v>1225</v>
      </c>
      <c r="D513" s="7" t="s">
        <v>1226</v>
      </c>
      <c r="E513" s="384" t="s">
        <v>6</v>
      </c>
      <c r="F513" s="204" t="s">
        <v>85</v>
      </c>
      <c r="G513" s="204" t="s">
        <v>54</v>
      </c>
      <c r="H513" s="174">
        <v>8000</v>
      </c>
      <c r="I513" s="404" t="s">
        <v>2804</v>
      </c>
      <c r="J513" s="39">
        <v>43539</v>
      </c>
      <c r="K513" s="39">
        <f t="shared" si="96"/>
        <v>43544</v>
      </c>
      <c r="L513" s="39">
        <f t="shared" si="100"/>
        <v>43551</v>
      </c>
      <c r="M513" s="39">
        <f t="shared" si="101"/>
        <v>43572</v>
      </c>
      <c r="N513" s="39">
        <f t="shared" si="97"/>
        <v>43579</v>
      </c>
      <c r="O513" s="7" t="s">
        <v>91</v>
      </c>
      <c r="P513" s="7" t="s">
        <v>91</v>
      </c>
      <c r="Q513" s="39" t="s">
        <v>91</v>
      </c>
      <c r="R513" s="39">
        <f t="shared" si="98"/>
        <v>43586</v>
      </c>
      <c r="S513" s="39">
        <f t="shared" si="99"/>
        <v>43593</v>
      </c>
      <c r="U513" s="122"/>
    </row>
    <row r="514" spans="1:21" s="123" customFormat="1" ht="28.5" x14ac:dyDescent="0.2">
      <c r="A514" s="122"/>
      <c r="B514" s="60"/>
      <c r="C514" s="149" t="s">
        <v>1227</v>
      </c>
      <c r="D514" s="7" t="s">
        <v>1228</v>
      </c>
      <c r="E514" s="384" t="s">
        <v>6</v>
      </c>
      <c r="F514" s="204" t="s">
        <v>85</v>
      </c>
      <c r="G514" s="204" t="s">
        <v>54</v>
      </c>
      <c r="H514" s="174">
        <v>5000</v>
      </c>
      <c r="I514" s="370" t="s">
        <v>321</v>
      </c>
      <c r="J514" s="39">
        <v>43540</v>
      </c>
      <c r="K514" s="39">
        <f t="shared" si="96"/>
        <v>43545</v>
      </c>
      <c r="L514" s="39">
        <f t="shared" si="100"/>
        <v>43552</v>
      </c>
      <c r="M514" s="39">
        <f t="shared" si="101"/>
        <v>43573</v>
      </c>
      <c r="N514" s="39">
        <f t="shared" si="97"/>
        <v>43580</v>
      </c>
      <c r="O514" s="7" t="s">
        <v>91</v>
      </c>
      <c r="P514" s="7" t="s">
        <v>91</v>
      </c>
      <c r="Q514" s="39" t="s">
        <v>91</v>
      </c>
      <c r="R514" s="39">
        <f t="shared" si="98"/>
        <v>43587</v>
      </c>
      <c r="S514" s="39">
        <f t="shared" si="99"/>
        <v>43594</v>
      </c>
      <c r="U514" s="122"/>
    </row>
    <row r="515" spans="1:21" s="123" customFormat="1" ht="28.5" x14ac:dyDescent="0.2">
      <c r="A515" s="122"/>
      <c r="B515" s="60"/>
      <c r="C515" s="149" t="s">
        <v>1229</v>
      </c>
      <c r="D515" s="7" t="s">
        <v>1230</v>
      </c>
      <c r="E515" s="384" t="s">
        <v>6</v>
      </c>
      <c r="F515" s="204" t="s">
        <v>85</v>
      </c>
      <c r="G515" s="204" t="s">
        <v>54</v>
      </c>
      <c r="H515" s="174">
        <v>15000</v>
      </c>
      <c r="I515" s="321" t="s">
        <v>321</v>
      </c>
      <c r="J515" s="39">
        <v>43541</v>
      </c>
      <c r="K515" s="39">
        <f t="shared" si="96"/>
        <v>43546</v>
      </c>
      <c r="L515" s="39">
        <f t="shared" si="100"/>
        <v>43553</v>
      </c>
      <c r="M515" s="39">
        <f t="shared" si="101"/>
        <v>43574</v>
      </c>
      <c r="N515" s="39">
        <f t="shared" si="97"/>
        <v>43581</v>
      </c>
      <c r="O515" s="7" t="s">
        <v>91</v>
      </c>
      <c r="P515" s="7" t="s">
        <v>91</v>
      </c>
      <c r="Q515" s="39" t="s">
        <v>91</v>
      </c>
      <c r="R515" s="39">
        <f t="shared" si="98"/>
        <v>43588</v>
      </c>
      <c r="S515" s="39">
        <f t="shared" si="99"/>
        <v>43595</v>
      </c>
      <c r="U515" s="122"/>
    </row>
    <row r="516" spans="1:21" s="123" customFormat="1" ht="49.15" customHeight="1" x14ac:dyDescent="0.2">
      <c r="A516" s="122"/>
      <c r="B516" s="60"/>
      <c r="C516" s="149" t="s">
        <v>1231</v>
      </c>
      <c r="D516" s="7" t="s">
        <v>1232</v>
      </c>
      <c r="E516" s="384" t="s">
        <v>6</v>
      </c>
      <c r="F516" s="204" t="s">
        <v>85</v>
      </c>
      <c r="G516" s="204" t="s">
        <v>54</v>
      </c>
      <c r="H516" s="174">
        <v>8000</v>
      </c>
      <c r="I516" s="321" t="s">
        <v>321</v>
      </c>
      <c r="J516" s="39">
        <v>43542</v>
      </c>
      <c r="K516" s="39">
        <f t="shared" si="96"/>
        <v>43547</v>
      </c>
      <c r="L516" s="39">
        <f t="shared" si="100"/>
        <v>43554</v>
      </c>
      <c r="M516" s="39">
        <f t="shared" si="101"/>
        <v>43575</v>
      </c>
      <c r="N516" s="39">
        <f t="shared" si="97"/>
        <v>43582</v>
      </c>
      <c r="O516" s="7" t="s">
        <v>91</v>
      </c>
      <c r="P516" s="7" t="s">
        <v>91</v>
      </c>
      <c r="Q516" s="39" t="s">
        <v>91</v>
      </c>
      <c r="R516" s="39">
        <f t="shared" si="98"/>
        <v>43589</v>
      </c>
      <c r="S516" s="39">
        <f t="shared" si="99"/>
        <v>43596</v>
      </c>
      <c r="U516" s="122"/>
    </row>
    <row r="517" spans="1:21" s="123" customFormat="1" ht="28.5" x14ac:dyDescent="0.2">
      <c r="A517" s="122"/>
      <c r="B517" s="385"/>
      <c r="C517" s="149" t="s">
        <v>1233</v>
      </c>
      <c r="D517" s="7" t="s">
        <v>1234</v>
      </c>
      <c r="E517" s="384" t="s">
        <v>6</v>
      </c>
      <c r="F517" s="204" t="s">
        <v>85</v>
      </c>
      <c r="G517" s="204" t="s">
        <v>54</v>
      </c>
      <c r="H517" s="174">
        <v>12000</v>
      </c>
      <c r="I517" s="321" t="s">
        <v>524</v>
      </c>
      <c r="J517" s="39">
        <v>43543</v>
      </c>
      <c r="K517" s="39">
        <f t="shared" si="96"/>
        <v>43548</v>
      </c>
      <c r="L517" s="39">
        <f t="shared" si="100"/>
        <v>43555</v>
      </c>
      <c r="M517" s="39">
        <f t="shared" si="101"/>
        <v>43576</v>
      </c>
      <c r="N517" s="39">
        <f t="shared" si="97"/>
        <v>43583</v>
      </c>
      <c r="O517" s="7" t="s">
        <v>91</v>
      </c>
      <c r="P517" s="7" t="s">
        <v>91</v>
      </c>
      <c r="Q517" s="39" t="s">
        <v>91</v>
      </c>
      <c r="R517" s="39">
        <f t="shared" si="98"/>
        <v>43590</v>
      </c>
      <c r="S517" s="39">
        <f t="shared" si="99"/>
        <v>43597</v>
      </c>
      <c r="U517" s="122"/>
    </row>
    <row r="518" spans="1:21" x14ac:dyDescent="0.25">
      <c r="A518" s="45"/>
      <c r="C518" s="3" t="s">
        <v>1263</v>
      </c>
      <c r="D518" s="6" t="s">
        <v>1264</v>
      </c>
      <c r="E518" s="7" t="s">
        <v>6</v>
      </c>
      <c r="F518" s="30" t="s">
        <v>85</v>
      </c>
      <c r="G518" s="30" t="s">
        <v>54</v>
      </c>
      <c r="H518" s="174">
        <v>12000</v>
      </c>
      <c r="I518" s="40" t="s">
        <v>321</v>
      </c>
      <c r="J518" s="39">
        <v>39904</v>
      </c>
      <c r="K518" s="39">
        <f t="shared" si="96"/>
        <v>39909</v>
      </c>
      <c r="L518" s="39">
        <f>K518+7</f>
        <v>39916</v>
      </c>
      <c r="M518" s="39">
        <f>L518+21</f>
        <v>39937</v>
      </c>
      <c r="N518" s="39">
        <f t="shared" si="97"/>
        <v>39944</v>
      </c>
      <c r="O518" s="39" t="s">
        <v>91</v>
      </c>
      <c r="P518" s="39" t="s">
        <v>91</v>
      </c>
      <c r="Q518" s="39" t="s">
        <v>91</v>
      </c>
      <c r="R518" s="39">
        <f t="shared" si="98"/>
        <v>39951</v>
      </c>
      <c r="S518" s="39">
        <f t="shared" si="99"/>
        <v>39958</v>
      </c>
      <c r="U518" s="45"/>
    </row>
    <row r="519" spans="1:21" ht="28.5" x14ac:dyDescent="0.25">
      <c r="A519" s="45"/>
      <c r="C519" s="4" t="s">
        <v>1265</v>
      </c>
      <c r="D519" s="6" t="s">
        <v>1266</v>
      </c>
      <c r="E519" s="7" t="s">
        <v>6</v>
      </c>
      <c r="F519" s="30" t="s">
        <v>85</v>
      </c>
      <c r="G519" s="30" t="s">
        <v>54</v>
      </c>
      <c r="H519" s="174">
        <v>12000</v>
      </c>
      <c r="I519" s="40" t="s">
        <v>321</v>
      </c>
      <c r="J519" s="39">
        <v>43511</v>
      </c>
      <c r="K519" s="39">
        <f t="shared" si="96"/>
        <v>43516</v>
      </c>
      <c r="L519" s="39">
        <f t="shared" ref="L519:L538" si="102">K519+7</f>
        <v>43523</v>
      </c>
      <c r="M519" s="39">
        <f t="shared" ref="M519:M538" si="103">L519+21</f>
        <v>43544</v>
      </c>
      <c r="N519" s="39">
        <f t="shared" si="97"/>
        <v>43551</v>
      </c>
      <c r="O519" s="39" t="s">
        <v>91</v>
      </c>
      <c r="P519" s="39" t="s">
        <v>91</v>
      </c>
      <c r="Q519" s="39" t="s">
        <v>91</v>
      </c>
      <c r="R519" s="39">
        <f t="shared" si="98"/>
        <v>43558</v>
      </c>
      <c r="S519" s="39">
        <f t="shared" si="99"/>
        <v>43565</v>
      </c>
      <c r="U519" s="45"/>
    </row>
    <row r="520" spans="1:21" x14ac:dyDescent="0.25">
      <c r="A520" s="45"/>
      <c r="C520" s="3" t="s">
        <v>1267</v>
      </c>
      <c r="D520" s="6" t="s">
        <v>1268</v>
      </c>
      <c r="E520" s="7" t="s">
        <v>6</v>
      </c>
      <c r="F520" s="30" t="s">
        <v>85</v>
      </c>
      <c r="G520" s="30" t="s">
        <v>54</v>
      </c>
      <c r="H520" s="174">
        <v>5000</v>
      </c>
      <c r="I520" s="40" t="s">
        <v>321</v>
      </c>
      <c r="J520" s="39">
        <v>43512</v>
      </c>
      <c r="K520" s="39">
        <f t="shared" si="96"/>
        <v>43517</v>
      </c>
      <c r="L520" s="39">
        <f t="shared" si="102"/>
        <v>43524</v>
      </c>
      <c r="M520" s="39">
        <f t="shared" si="103"/>
        <v>43545</v>
      </c>
      <c r="N520" s="39">
        <f t="shared" si="97"/>
        <v>43552</v>
      </c>
      <c r="O520" s="39" t="s">
        <v>91</v>
      </c>
      <c r="P520" s="39" t="s">
        <v>91</v>
      </c>
      <c r="Q520" s="39" t="s">
        <v>91</v>
      </c>
      <c r="R520" s="39">
        <f t="shared" si="98"/>
        <v>43559</v>
      </c>
      <c r="S520" s="39">
        <f t="shared" si="99"/>
        <v>43566</v>
      </c>
      <c r="U520" s="45"/>
    </row>
    <row r="521" spans="1:21" x14ac:dyDescent="0.25">
      <c r="A521" s="45"/>
      <c r="C521" s="3" t="s">
        <v>1269</v>
      </c>
      <c r="D521" s="6" t="s">
        <v>1270</v>
      </c>
      <c r="E521" s="7" t="s">
        <v>6</v>
      </c>
      <c r="F521" s="30" t="s">
        <v>85</v>
      </c>
      <c r="G521" s="30" t="s">
        <v>54</v>
      </c>
      <c r="H521" s="174">
        <v>12000</v>
      </c>
      <c r="I521" s="40" t="s">
        <v>321</v>
      </c>
      <c r="J521" s="39">
        <v>43513</v>
      </c>
      <c r="K521" s="39">
        <f t="shared" si="96"/>
        <v>43518</v>
      </c>
      <c r="L521" s="39">
        <f t="shared" si="102"/>
        <v>43525</v>
      </c>
      <c r="M521" s="39">
        <f t="shared" si="103"/>
        <v>43546</v>
      </c>
      <c r="N521" s="39">
        <f t="shared" si="97"/>
        <v>43553</v>
      </c>
      <c r="O521" s="39" t="s">
        <v>91</v>
      </c>
      <c r="P521" s="39" t="s">
        <v>91</v>
      </c>
      <c r="Q521" s="39" t="s">
        <v>91</v>
      </c>
      <c r="R521" s="39">
        <f t="shared" si="98"/>
        <v>43560</v>
      </c>
      <c r="S521" s="39">
        <f t="shared" si="99"/>
        <v>43567</v>
      </c>
      <c r="U521" s="45"/>
    </row>
    <row r="522" spans="1:21" x14ac:dyDescent="0.25">
      <c r="A522" s="45"/>
      <c r="C522" s="4" t="s">
        <v>3692</v>
      </c>
      <c r="D522" s="6" t="s">
        <v>1271</v>
      </c>
      <c r="E522" s="7" t="s">
        <v>6</v>
      </c>
      <c r="F522" s="30" t="s">
        <v>85</v>
      </c>
      <c r="G522" s="30" t="s">
        <v>54</v>
      </c>
      <c r="H522" s="174">
        <v>12000</v>
      </c>
      <c r="I522" s="40" t="s">
        <v>321</v>
      </c>
      <c r="J522" s="39">
        <v>43514</v>
      </c>
      <c r="K522" s="39">
        <f t="shared" si="96"/>
        <v>43519</v>
      </c>
      <c r="L522" s="39">
        <f t="shared" si="102"/>
        <v>43526</v>
      </c>
      <c r="M522" s="39">
        <f t="shared" si="103"/>
        <v>43547</v>
      </c>
      <c r="N522" s="39">
        <f t="shared" si="97"/>
        <v>43554</v>
      </c>
      <c r="O522" s="39" t="s">
        <v>91</v>
      </c>
      <c r="P522" s="39" t="s">
        <v>91</v>
      </c>
      <c r="Q522" s="39" t="s">
        <v>91</v>
      </c>
      <c r="R522" s="39">
        <f t="shared" si="98"/>
        <v>43561</v>
      </c>
      <c r="S522" s="39">
        <f t="shared" si="99"/>
        <v>43568</v>
      </c>
      <c r="U522" s="45"/>
    </row>
    <row r="523" spans="1:21" x14ac:dyDescent="0.25">
      <c r="A523" s="45"/>
      <c r="C523" s="3" t="s">
        <v>1272</v>
      </c>
      <c r="D523" s="6" t="s">
        <v>1273</v>
      </c>
      <c r="E523" s="7" t="s">
        <v>6</v>
      </c>
      <c r="F523" s="30" t="s">
        <v>85</v>
      </c>
      <c r="G523" s="30" t="s">
        <v>54</v>
      </c>
      <c r="H523" s="174">
        <v>25000</v>
      </c>
      <c r="I523" s="40" t="s">
        <v>321</v>
      </c>
      <c r="J523" s="39">
        <v>43515</v>
      </c>
      <c r="K523" s="39">
        <f t="shared" si="96"/>
        <v>43520</v>
      </c>
      <c r="L523" s="39">
        <f t="shared" si="102"/>
        <v>43527</v>
      </c>
      <c r="M523" s="39">
        <f t="shared" si="103"/>
        <v>43548</v>
      </c>
      <c r="N523" s="39">
        <f t="shared" si="97"/>
        <v>43555</v>
      </c>
      <c r="O523" s="39" t="s">
        <v>91</v>
      </c>
      <c r="P523" s="39" t="s">
        <v>91</v>
      </c>
      <c r="Q523" s="39" t="s">
        <v>91</v>
      </c>
      <c r="R523" s="39">
        <f t="shared" si="98"/>
        <v>43562</v>
      </c>
      <c r="S523" s="39">
        <f t="shared" si="99"/>
        <v>43569</v>
      </c>
      <c r="U523" s="45"/>
    </row>
    <row r="524" spans="1:21" x14ac:dyDescent="0.25">
      <c r="A524" s="45"/>
      <c r="C524" s="4" t="s">
        <v>1274</v>
      </c>
      <c r="D524" s="6" t="s">
        <v>1275</v>
      </c>
      <c r="E524" s="7" t="s">
        <v>6</v>
      </c>
      <c r="F524" s="30" t="s">
        <v>85</v>
      </c>
      <c r="G524" s="30" t="s">
        <v>54</v>
      </c>
      <c r="H524" s="174">
        <v>15000</v>
      </c>
      <c r="I524" s="40" t="s">
        <v>321</v>
      </c>
      <c r="J524" s="39">
        <v>43516</v>
      </c>
      <c r="K524" s="39">
        <f t="shared" si="96"/>
        <v>43521</v>
      </c>
      <c r="L524" s="39">
        <f t="shared" si="102"/>
        <v>43528</v>
      </c>
      <c r="M524" s="39">
        <f t="shared" si="103"/>
        <v>43549</v>
      </c>
      <c r="N524" s="39">
        <f t="shared" si="97"/>
        <v>43556</v>
      </c>
      <c r="O524" s="39" t="s">
        <v>91</v>
      </c>
      <c r="P524" s="39" t="s">
        <v>91</v>
      </c>
      <c r="Q524" s="39" t="s">
        <v>91</v>
      </c>
      <c r="R524" s="39">
        <f t="shared" si="98"/>
        <v>43563</v>
      </c>
      <c r="S524" s="39">
        <f t="shared" si="99"/>
        <v>43570</v>
      </c>
      <c r="U524" s="45"/>
    </row>
    <row r="525" spans="1:21" x14ac:dyDescent="0.25">
      <c r="A525" s="45"/>
      <c r="C525" s="4" t="s">
        <v>1276</v>
      </c>
      <c r="D525" s="6" t="s">
        <v>1277</v>
      </c>
      <c r="E525" s="7" t="s">
        <v>6</v>
      </c>
      <c r="F525" s="30" t="s">
        <v>85</v>
      </c>
      <c r="G525" s="30" t="s">
        <v>54</v>
      </c>
      <c r="H525" s="174">
        <v>5000</v>
      </c>
      <c r="I525" s="40" t="s">
        <v>321</v>
      </c>
      <c r="J525" s="39">
        <v>43517</v>
      </c>
      <c r="K525" s="39">
        <f t="shared" si="96"/>
        <v>43522</v>
      </c>
      <c r="L525" s="39">
        <f t="shared" si="102"/>
        <v>43529</v>
      </c>
      <c r="M525" s="39">
        <f t="shared" si="103"/>
        <v>43550</v>
      </c>
      <c r="N525" s="39">
        <f t="shared" si="97"/>
        <v>43557</v>
      </c>
      <c r="O525" s="39" t="s">
        <v>91</v>
      </c>
      <c r="P525" s="39" t="s">
        <v>91</v>
      </c>
      <c r="Q525" s="39" t="s">
        <v>91</v>
      </c>
      <c r="R525" s="39">
        <f t="shared" si="98"/>
        <v>43564</v>
      </c>
      <c r="S525" s="39">
        <f t="shared" si="99"/>
        <v>43571</v>
      </c>
      <c r="U525" s="45"/>
    </row>
    <row r="526" spans="1:21" ht="30" x14ac:dyDescent="0.2">
      <c r="A526" s="45"/>
      <c r="C526" s="369" t="s">
        <v>1278</v>
      </c>
      <c r="D526" s="6" t="s">
        <v>1279</v>
      </c>
      <c r="E526" s="7" t="s">
        <v>6</v>
      </c>
      <c r="F526" s="30" t="s">
        <v>85</v>
      </c>
      <c r="G526" s="30" t="s">
        <v>54</v>
      </c>
      <c r="H526" s="174">
        <v>10000</v>
      </c>
      <c r="I526" s="9" t="s">
        <v>321</v>
      </c>
      <c r="J526" s="39">
        <v>43518</v>
      </c>
      <c r="K526" s="39">
        <f t="shared" si="96"/>
        <v>43523</v>
      </c>
      <c r="L526" s="39">
        <f t="shared" si="102"/>
        <v>43530</v>
      </c>
      <c r="M526" s="39">
        <f t="shared" si="103"/>
        <v>43551</v>
      </c>
      <c r="N526" s="39">
        <f t="shared" si="97"/>
        <v>43558</v>
      </c>
      <c r="O526" s="39" t="s">
        <v>91</v>
      </c>
      <c r="P526" s="39" t="s">
        <v>91</v>
      </c>
      <c r="Q526" s="39" t="s">
        <v>91</v>
      </c>
      <c r="R526" s="39">
        <f t="shared" si="98"/>
        <v>43565</v>
      </c>
      <c r="S526" s="39">
        <f t="shared" si="99"/>
        <v>43572</v>
      </c>
      <c r="U526" s="45"/>
    </row>
    <row r="527" spans="1:21" ht="14.65" customHeight="1" x14ac:dyDescent="0.25">
      <c r="A527" s="45"/>
      <c r="C527" s="4" t="s">
        <v>1280</v>
      </c>
      <c r="D527" s="6" t="s">
        <v>1281</v>
      </c>
      <c r="E527" s="30" t="s">
        <v>6</v>
      </c>
      <c r="F527" s="30" t="s">
        <v>85</v>
      </c>
      <c r="G527" s="42" t="s">
        <v>54</v>
      </c>
      <c r="H527" s="376" t="s">
        <v>1282</v>
      </c>
      <c r="I527" s="9" t="s">
        <v>1251</v>
      </c>
      <c r="J527" s="8" t="s">
        <v>1283</v>
      </c>
      <c r="K527" s="39">
        <f t="shared" si="96"/>
        <v>43471</v>
      </c>
      <c r="L527" s="39">
        <f t="shared" si="102"/>
        <v>43478</v>
      </c>
      <c r="M527" s="39">
        <f t="shared" si="103"/>
        <v>43499</v>
      </c>
      <c r="N527" s="39">
        <f t="shared" si="97"/>
        <v>43506</v>
      </c>
      <c r="O527" s="39" t="s">
        <v>91</v>
      </c>
      <c r="P527" s="39" t="s">
        <v>91</v>
      </c>
      <c r="Q527" s="39" t="s">
        <v>91</v>
      </c>
      <c r="R527" s="39">
        <f t="shared" si="98"/>
        <v>43513</v>
      </c>
      <c r="S527" s="39">
        <f t="shared" si="99"/>
        <v>43520</v>
      </c>
      <c r="U527" s="45"/>
    </row>
    <row r="528" spans="1:21" ht="14.65" customHeight="1" x14ac:dyDescent="0.25">
      <c r="A528" s="45"/>
      <c r="C528" s="214" t="s">
        <v>1284</v>
      </c>
      <c r="D528" s="6" t="s">
        <v>1285</v>
      </c>
      <c r="E528" s="8" t="s">
        <v>6</v>
      </c>
      <c r="F528" s="8" t="s">
        <v>85</v>
      </c>
      <c r="G528" s="30" t="s">
        <v>54</v>
      </c>
      <c r="H528" s="376" t="s">
        <v>1286</v>
      </c>
      <c r="I528" s="9" t="s">
        <v>1251</v>
      </c>
      <c r="J528" s="8" t="s">
        <v>1283</v>
      </c>
      <c r="K528" s="39">
        <f t="shared" si="96"/>
        <v>43471</v>
      </c>
      <c r="L528" s="39">
        <f t="shared" si="102"/>
        <v>43478</v>
      </c>
      <c r="M528" s="39">
        <f t="shared" si="103"/>
        <v>43499</v>
      </c>
      <c r="N528" s="39">
        <f t="shared" si="97"/>
        <v>43506</v>
      </c>
      <c r="O528" s="39" t="s">
        <v>91</v>
      </c>
      <c r="P528" s="39" t="s">
        <v>91</v>
      </c>
      <c r="Q528" s="39" t="s">
        <v>91</v>
      </c>
      <c r="R528" s="39">
        <f t="shared" si="98"/>
        <v>43513</v>
      </c>
      <c r="S528" s="39">
        <f t="shared" si="99"/>
        <v>43520</v>
      </c>
      <c r="U528" s="45"/>
    </row>
    <row r="529" spans="1:21" x14ac:dyDescent="0.25">
      <c r="A529" s="45"/>
      <c r="C529" s="41" t="s">
        <v>1287</v>
      </c>
      <c r="D529" s="6" t="s">
        <v>1288</v>
      </c>
      <c r="E529" s="30" t="s">
        <v>6</v>
      </c>
      <c r="F529" s="30" t="s">
        <v>85</v>
      </c>
      <c r="G529" s="42" t="s">
        <v>54</v>
      </c>
      <c r="H529" s="376" t="s">
        <v>1289</v>
      </c>
      <c r="I529" s="40" t="s">
        <v>1251</v>
      </c>
      <c r="J529" s="39">
        <v>43466</v>
      </c>
      <c r="K529" s="39">
        <f t="shared" si="96"/>
        <v>43471</v>
      </c>
      <c r="L529" s="39">
        <f t="shared" si="102"/>
        <v>43478</v>
      </c>
      <c r="M529" s="39">
        <f t="shared" si="103"/>
        <v>43499</v>
      </c>
      <c r="N529" s="39">
        <f t="shared" si="97"/>
        <v>43506</v>
      </c>
      <c r="O529" s="39" t="s">
        <v>91</v>
      </c>
      <c r="P529" s="39" t="s">
        <v>91</v>
      </c>
      <c r="Q529" s="39" t="s">
        <v>91</v>
      </c>
      <c r="R529" s="39">
        <f t="shared" si="98"/>
        <v>43513</v>
      </c>
      <c r="S529" s="39">
        <f t="shared" si="99"/>
        <v>43520</v>
      </c>
      <c r="U529" s="45"/>
    </row>
    <row r="530" spans="1:21" x14ac:dyDescent="0.25">
      <c r="A530" s="45"/>
      <c r="C530" s="209" t="s">
        <v>1290</v>
      </c>
      <c r="D530" s="6" t="s">
        <v>1291</v>
      </c>
      <c r="E530" s="107" t="s">
        <v>6</v>
      </c>
      <c r="F530" s="108" t="s">
        <v>85</v>
      </c>
      <c r="G530" s="108" t="s">
        <v>54</v>
      </c>
      <c r="H530" s="181">
        <v>20000</v>
      </c>
      <c r="I530" s="109" t="s">
        <v>1251</v>
      </c>
      <c r="J530" s="39">
        <v>43467</v>
      </c>
      <c r="K530" s="39">
        <f t="shared" si="96"/>
        <v>43472</v>
      </c>
      <c r="L530" s="39">
        <f t="shared" si="102"/>
        <v>43479</v>
      </c>
      <c r="M530" s="39">
        <f t="shared" si="103"/>
        <v>43500</v>
      </c>
      <c r="N530" s="39">
        <f t="shared" si="97"/>
        <v>43507</v>
      </c>
      <c r="O530" s="39" t="s">
        <v>91</v>
      </c>
      <c r="P530" s="39" t="s">
        <v>91</v>
      </c>
      <c r="Q530" s="39" t="s">
        <v>91</v>
      </c>
      <c r="R530" s="39">
        <f t="shared" si="98"/>
        <v>43514</v>
      </c>
      <c r="S530" s="39">
        <f t="shared" si="99"/>
        <v>43521</v>
      </c>
      <c r="U530" s="45"/>
    </row>
    <row r="531" spans="1:21" ht="28.5" x14ac:dyDescent="0.25">
      <c r="A531" s="45"/>
      <c r="C531" s="209" t="s">
        <v>1292</v>
      </c>
      <c r="D531" s="6" t="s">
        <v>1293</v>
      </c>
      <c r="E531" s="107" t="s">
        <v>6</v>
      </c>
      <c r="F531" s="108" t="s">
        <v>85</v>
      </c>
      <c r="G531" s="108" t="s">
        <v>54</v>
      </c>
      <c r="H531" s="181">
        <v>20000</v>
      </c>
      <c r="I531" s="109" t="s">
        <v>1251</v>
      </c>
      <c r="J531" s="39">
        <v>43468</v>
      </c>
      <c r="K531" s="39">
        <f t="shared" si="96"/>
        <v>43473</v>
      </c>
      <c r="L531" s="39">
        <f t="shared" si="102"/>
        <v>43480</v>
      </c>
      <c r="M531" s="39">
        <f t="shared" si="103"/>
        <v>43501</v>
      </c>
      <c r="N531" s="39">
        <f t="shared" si="97"/>
        <v>43508</v>
      </c>
      <c r="O531" s="39" t="s">
        <v>91</v>
      </c>
      <c r="P531" s="39" t="s">
        <v>91</v>
      </c>
      <c r="Q531" s="39" t="s">
        <v>91</v>
      </c>
      <c r="R531" s="39">
        <f t="shared" si="98"/>
        <v>43515</v>
      </c>
      <c r="S531" s="39">
        <f t="shared" si="99"/>
        <v>43522</v>
      </c>
      <c r="U531" s="45"/>
    </row>
    <row r="532" spans="1:21" x14ac:dyDescent="0.25">
      <c r="A532" s="45"/>
      <c r="C532" s="209" t="s">
        <v>1294</v>
      </c>
      <c r="D532" s="6" t="s">
        <v>1295</v>
      </c>
      <c r="E532" s="107" t="s">
        <v>6</v>
      </c>
      <c r="F532" s="108" t="s">
        <v>85</v>
      </c>
      <c r="G532" s="108" t="s">
        <v>54</v>
      </c>
      <c r="H532" s="181">
        <v>20000</v>
      </c>
      <c r="I532" s="109" t="s">
        <v>1251</v>
      </c>
      <c r="J532" s="39">
        <v>43469</v>
      </c>
      <c r="K532" s="39">
        <f t="shared" si="96"/>
        <v>43474</v>
      </c>
      <c r="L532" s="39">
        <f t="shared" si="102"/>
        <v>43481</v>
      </c>
      <c r="M532" s="39">
        <f t="shared" si="103"/>
        <v>43502</v>
      </c>
      <c r="N532" s="39">
        <f t="shared" si="97"/>
        <v>43509</v>
      </c>
      <c r="O532" s="39" t="s">
        <v>91</v>
      </c>
      <c r="P532" s="39" t="s">
        <v>91</v>
      </c>
      <c r="Q532" s="39" t="s">
        <v>91</v>
      </c>
      <c r="R532" s="39">
        <f t="shared" si="98"/>
        <v>43516</v>
      </c>
      <c r="S532" s="39">
        <f t="shared" si="99"/>
        <v>43523</v>
      </c>
      <c r="U532" s="45"/>
    </row>
    <row r="533" spans="1:21" x14ac:dyDescent="0.25">
      <c r="A533" s="45"/>
      <c r="C533" s="209" t="s">
        <v>1296</v>
      </c>
      <c r="D533" s="6" t="s">
        <v>1297</v>
      </c>
      <c r="E533" s="107" t="s">
        <v>6</v>
      </c>
      <c r="F533" s="108" t="s">
        <v>85</v>
      </c>
      <c r="G533" s="108" t="s">
        <v>54</v>
      </c>
      <c r="H533" s="181">
        <v>40000</v>
      </c>
      <c r="I533" s="109" t="s">
        <v>1251</v>
      </c>
      <c r="J533" s="39">
        <v>43470</v>
      </c>
      <c r="K533" s="39">
        <f t="shared" si="96"/>
        <v>43475</v>
      </c>
      <c r="L533" s="39">
        <f t="shared" si="102"/>
        <v>43482</v>
      </c>
      <c r="M533" s="39">
        <f t="shared" si="103"/>
        <v>43503</v>
      </c>
      <c r="N533" s="39">
        <f t="shared" si="97"/>
        <v>43510</v>
      </c>
      <c r="O533" s="39" t="s">
        <v>91</v>
      </c>
      <c r="P533" s="39" t="s">
        <v>91</v>
      </c>
      <c r="Q533" s="39" t="s">
        <v>91</v>
      </c>
      <c r="R533" s="39">
        <f t="shared" si="98"/>
        <v>43517</v>
      </c>
      <c r="S533" s="39">
        <f t="shared" si="99"/>
        <v>43524</v>
      </c>
      <c r="U533" s="45"/>
    </row>
    <row r="534" spans="1:21" x14ac:dyDescent="0.25">
      <c r="A534" s="45"/>
      <c r="C534" s="209" t="s">
        <v>1298</v>
      </c>
      <c r="D534" s="6" t="s">
        <v>1299</v>
      </c>
      <c r="E534" s="107" t="s">
        <v>6</v>
      </c>
      <c r="F534" s="108" t="s">
        <v>85</v>
      </c>
      <c r="G534" s="108" t="s">
        <v>54</v>
      </c>
      <c r="H534" s="181">
        <v>20000</v>
      </c>
      <c r="I534" s="109" t="s">
        <v>1251</v>
      </c>
      <c r="J534" s="39">
        <v>43471</v>
      </c>
      <c r="K534" s="39">
        <f t="shared" si="96"/>
        <v>43476</v>
      </c>
      <c r="L534" s="39">
        <f t="shared" si="102"/>
        <v>43483</v>
      </c>
      <c r="M534" s="39">
        <f t="shared" si="103"/>
        <v>43504</v>
      </c>
      <c r="N534" s="39">
        <f t="shared" si="97"/>
        <v>43511</v>
      </c>
      <c r="O534" s="39" t="s">
        <v>91</v>
      </c>
      <c r="P534" s="39" t="s">
        <v>91</v>
      </c>
      <c r="Q534" s="39" t="s">
        <v>91</v>
      </c>
      <c r="R534" s="39">
        <f t="shared" si="98"/>
        <v>43518</v>
      </c>
      <c r="S534" s="39">
        <f t="shared" si="99"/>
        <v>43525</v>
      </c>
      <c r="U534" s="45"/>
    </row>
    <row r="535" spans="1:21" ht="28.5" x14ac:dyDescent="0.25">
      <c r="A535" s="45"/>
      <c r="C535" s="209" t="s">
        <v>1300</v>
      </c>
      <c r="D535" s="6" t="s">
        <v>1301</v>
      </c>
      <c r="E535" s="107" t="s">
        <v>6</v>
      </c>
      <c r="F535" s="108" t="s">
        <v>85</v>
      </c>
      <c r="G535" s="108" t="s">
        <v>54</v>
      </c>
      <c r="H535" s="181">
        <v>20000</v>
      </c>
      <c r="I535" s="109" t="s">
        <v>1251</v>
      </c>
      <c r="J535" s="39">
        <v>43472</v>
      </c>
      <c r="K535" s="39">
        <f t="shared" si="96"/>
        <v>43477</v>
      </c>
      <c r="L535" s="39">
        <f t="shared" si="102"/>
        <v>43484</v>
      </c>
      <c r="M535" s="39">
        <f t="shared" si="103"/>
        <v>43505</v>
      </c>
      <c r="N535" s="39">
        <f t="shared" si="97"/>
        <v>43512</v>
      </c>
      <c r="O535" s="39" t="s">
        <v>91</v>
      </c>
      <c r="P535" s="39" t="s">
        <v>91</v>
      </c>
      <c r="Q535" s="39" t="s">
        <v>91</v>
      </c>
      <c r="R535" s="39">
        <f t="shared" si="98"/>
        <v>43519</v>
      </c>
      <c r="S535" s="39">
        <f t="shared" si="99"/>
        <v>43526</v>
      </c>
      <c r="U535" s="45"/>
    </row>
    <row r="536" spans="1:21" s="245" customFormat="1" x14ac:dyDescent="0.25">
      <c r="A536" s="45"/>
      <c r="B536" s="246"/>
      <c r="C536" s="216" t="s">
        <v>3693</v>
      </c>
      <c r="D536" s="55" t="s">
        <v>1303</v>
      </c>
      <c r="E536" s="107" t="s">
        <v>6</v>
      </c>
      <c r="F536" s="318" t="s">
        <v>85</v>
      </c>
      <c r="G536" s="318" t="s">
        <v>54</v>
      </c>
      <c r="H536" s="181">
        <v>20000</v>
      </c>
      <c r="I536" s="370" t="s">
        <v>1251</v>
      </c>
      <c r="J536" s="120">
        <v>43472</v>
      </c>
      <c r="K536" s="120">
        <f t="shared" si="96"/>
        <v>43477</v>
      </c>
      <c r="L536" s="120">
        <f t="shared" si="102"/>
        <v>43484</v>
      </c>
      <c r="M536" s="120">
        <f t="shared" si="103"/>
        <v>43505</v>
      </c>
      <c r="N536" s="120">
        <f t="shared" si="97"/>
        <v>43512</v>
      </c>
      <c r="O536" s="120" t="s">
        <v>91</v>
      </c>
      <c r="P536" s="120" t="s">
        <v>91</v>
      </c>
      <c r="Q536" s="120" t="s">
        <v>91</v>
      </c>
      <c r="R536" s="120">
        <f t="shared" si="98"/>
        <v>43519</v>
      </c>
      <c r="S536" s="120">
        <f t="shared" si="99"/>
        <v>43526</v>
      </c>
      <c r="U536" s="45"/>
    </row>
    <row r="537" spans="1:21" s="245" customFormat="1" x14ac:dyDescent="0.25">
      <c r="A537" s="45"/>
      <c r="B537" s="246"/>
      <c r="C537" s="216" t="s">
        <v>3694</v>
      </c>
      <c r="D537" s="55" t="s">
        <v>2893</v>
      </c>
      <c r="E537" s="107" t="s">
        <v>6</v>
      </c>
      <c r="F537" s="318" t="s">
        <v>85</v>
      </c>
      <c r="G537" s="318" t="s">
        <v>54</v>
      </c>
      <c r="H537" s="181">
        <v>20000</v>
      </c>
      <c r="I537" s="370" t="s">
        <v>1251</v>
      </c>
      <c r="J537" s="120">
        <v>43472</v>
      </c>
      <c r="K537" s="120">
        <f t="shared" ref="K537:K538" si="104">J537+5</f>
        <v>43477</v>
      </c>
      <c r="L537" s="120">
        <f t="shared" si="102"/>
        <v>43484</v>
      </c>
      <c r="M537" s="120">
        <f t="shared" si="103"/>
        <v>43505</v>
      </c>
      <c r="N537" s="120">
        <f t="shared" ref="N537:N538" si="105">M537+7</f>
        <v>43512</v>
      </c>
      <c r="O537" s="120" t="s">
        <v>91</v>
      </c>
      <c r="P537" s="120" t="s">
        <v>91</v>
      </c>
      <c r="Q537" s="120" t="s">
        <v>91</v>
      </c>
      <c r="R537" s="120">
        <f t="shared" ref="R537:R538" si="106">N537+7</f>
        <v>43519</v>
      </c>
      <c r="S537" s="120">
        <f t="shared" si="99"/>
        <v>43526</v>
      </c>
      <c r="U537" s="45"/>
    </row>
    <row r="538" spans="1:21" ht="28.5" x14ac:dyDescent="0.25">
      <c r="A538" s="45"/>
      <c r="B538" s="113"/>
      <c r="C538" s="209" t="s">
        <v>1302</v>
      </c>
      <c r="D538" s="6" t="s">
        <v>2895</v>
      </c>
      <c r="E538" s="107" t="s">
        <v>6</v>
      </c>
      <c r="F538" s="108" t="s">
        <v>85</v>
      </c>
      <c r="G538" s="108" t="s">
        <v>54</v>
      </c>
      <c r="H538" s="181">
        <v>20000</v>
      </c>
      <c r="I538" s="109" t="s">
        <v>1251</v>
      </c>
      <c r="J538" s="39">
        <v>43472</v>
      </c>
      <c r="K538" s="39">
        <f t="shared" si="104"/>
        <v>43477</v>
      </c>
      <c r="L538" s="39">
        <f t="shared" si="102"/>
        <v>43484</v>
      </c>
      <c r="M538" s="39">
        <f t="shared" si="103"/>
        <v>43505</v>
      </c>
      <c r="N538" s="39">
        <f t="shared" si="105"/>
        <v>43512</v>
      </c>
      <c r="O538" s="39" t="s">
        <v>91</v>
      </c>
      <c r="P538" s="39" t="s">
        <v>91</v>
      </c>
      <c r="Q538" s="39" t="s">
        <v>91</v>
      </c>
      <c r="R538" s="39">
        <f t="shared" si="106"/>
        <v>43519</v>
      </c>
      <c r="S538" s="39">
        <f t="shared" si="99"/>
        <v>43526</v>
      </c>
      <c r="U538" s="45"/>
    </row>
    <row r="539" spans="1:21" s="128" customFormat="1" ht="28.5" x14ac:dyDescent="0.25">
      <c r="A539" s="45"/>
      <c r="B539" s="113"/>
      <c r="C539" s="209" t="s">
        <v>2892</v>
      </c>
      <c r="D539" s="55" t="s">
        <v>3695</v>
      </c>
      <c r="E539" s="55" t="s">
        <v>6</v>
      </c>
      <c r="F539" s="121" t="s">
        <v>85</v>
      </c>
      <c r="G539" s="121"/>
      <c r="H539" s="212">
        <v>1250</v>
      </c>
      <c r="I539" s="110" t="s">
        <v>2804</v>
      </c>
      <c r="J539" s="211">
        <v>43562</v>
      </c>
      <c r="K539" s="211">
        <f>J539+5</f>
        <v>43567</v>
      </c>
      <c r="L539" s="211">
        <f>K539+7</f>
        <v>43574</v>
      </c>
      <c r="M539" s="211">
        <f>L539+21</f>
        <v>43595</v>
      </c>
      <c r="N539" s="211">
        <f>M539+7</f>
        <v>43602</v>
      </c>
      <c r="O539" s="211" t="s">
        <v>91</v>
      </c>
      <c r="P539" s="211" t="s">
        <v>91</v>
      </c>
      <c r="Q539" s="211" t="s">
        <v>91</v>
      </c>
      <c r="R539" s="211">
        <f>N539+7</f>
        <v>43609</v>
      </c>
      <c r="S539" s="120">
        <f t="shared" si="99"/>
        <v>43616</v>
      </c>
      <c r="U539" s="45"/>
    </row>
    <row r="540" spans="1:21" s="128" customFormat="1" ht="44.25" customHeight="1" x14ac:dyDescent="0.25">
      <c r="A540" s="45"/>
      <c r="C540" s="209" t="s">
        <v>2894</v>
      </c>
      <c r="D540" s="55" t="s">
        <v>3696</v>
      </c>
      <c r="E540" s="55" t="s">
        <v>6</v>
      </c>
      <c r="F540" s="121" t="s">
        <v>85</v>
      </c>
      <c r="G540" s="121"/>
      <c r="H540" s="212">
        <v>14188</v>
      </c>
      <c r="I540" s="110" t="s">
        <v>2804</v>
      </c>
      <c r="J540" s="211">
        <v>43592</v>
      </c>
      <c r="K540" s="211">
        <f>J540+5</f>
        <v>43597</v>
      </c>
      <c r="L540" s="211">
        <f>K540+7</f>
        <v>43604</v>
      </c>
      <c r="M540" s="211">
        <f>L540+21</f>
        <v>43625</v>
      </c>
      <c r="N540" s="211">
        <f>M540+7</f>
        <v>43632</v>
      </c>
      <c r="O540" s="211" t="s">
        <v>91</v>
      </c>
      <c r="P540" s="211" t="s">
        <v>91</v>
      </c>
      <c r="Q540" s="211" t="s">
        <v>91</v>
      </c>
      <c r="R540" s="211">
        <f>N540+7</f>
        <v>43639</v>
      </c>
      <c r="S540" s="120">
        <f t="shared" si="99"/>
        <v>43646</v>
      </c>
      <c r="U540" s="45"/>
    </row>
    <row r="541" spans="1:21" ht="70.5" customHeight="1" x14ac:dyDescent="0.25">
      <c r="A541" s="45"/>
      <c r="C541" s="209" t="s">
        <v>1846</v>
      </c>
      <c r="D541" s="209" t="s">
        <v>1847</v>
      </c>
      <c r="E541" s="209" t="s">
        <v>6</v>
      </c>
      <c r="F541" s="209" t="s">
        <v>85</v>
      </c>
      <c r="G541" s="209" t="s">
        <v>54</v>
      </c>
      <c r="H541" s="181">
        <v>1575</v>
      </c>
      <c r="I541" s="129" t="s">
        <v>321</v>
      </c>
      <c r="J541" s="39">
        <v>43509</v>
      </c>
      <c r="K541" s="39">
        <f t="shared" ref="K541:K604" si="107">J541+5</f>
        <v>43514</v>
      </c>
      <c r="L541" s="39">
        <f t="shared" ref="L541:L604" si="108">K541+7</f>
        <v>43521</v>
      </c>
      <c r="M541" s="39">
        <f t="shared" ref="M541:M604" si="109">L541+21</f>
        <v>43542</v>
      </c>
      <c r="N541" s="39">
        <f t="shared" ref="N541:N604" si="110">M541+7</f>
        <v>43549</v>
      </c>
      <c r="O541" s="39" t="s">
        <v>91</v>
      </c>
      <c r="P541" s="39" t="s">
        <v>91</v>
      </c>
      <c r="Q541" s="39" t="s">
        <v>91</v>
      </c>
      <c r="R541" s="39">
        <f t="shared" ref="R541:R604" si="111">N541+7</f>
        <v>43556</v>
      </c>
      <c r="S541" s="39">
        <f t="shared" ref="S541:S604" si="112">R541+7</f>
        <v>43563</v>
      </c>
      <c r="U541" s="45"/>
    </row>
    <row r="542" spans="1:21" ht="70.5" customHeight="1" x14ac:dyDescent="0.25">
      <c r="A542" s="45"/>
      <c r="C542" s="209" t="s">
        <v>1848</v>
      </c>
      <c r="D542" s="209" t="s">
        <v>1849</v>
      </c>
      <c r="E542" s="209" t="s">
        <v>6</v>
      </c>
      <c r="F542" s="209" t="s">
        <v>85</v>
      </c>
      <c r="G542" s="209" t="s">
        <v>54</v>
      </c>
      <c r="H542" s="181">
        <v>625</v>
      </c>
      <c r="I542" s="129" t="s">
        <v>321</v>
      </c>
      <c r="J542" s="39">
        <v>43499</v>
      </c>
      <c r="K542" s="39">
        <f t="shared" si="107"/>
        <v>43504</v>
      </c>
      <c r="L542" s="39">
        <f t="shared" si="108"/>
        <v>43511</v>
      </c>
      <c r="M542" s="39">
        <f t="shared" si="109"/>
        <v>43532</v>
      </c>
      <c r="N542" s="39">
        <f t="shared" si="110"/>
        <v>43539</v>
      </c>
      <c r="O542" s="39" t="s">
        <v>91</v>
      </c>
      <c r="P542" s="39" t="s">
        <v>91</v>
      </c>
      <c r="Q542" s="39" t="s">
        <v>91</v>
      </c>
      <c r="R542" s="39">
        <f t="shared" si="111"/>
        <v>43546</v>
      </c>
      <c r="S542" s="39">
        <f t="shared" si="112"/>
        <v>43553</v>
      </c>
      <c r="U542" s="45"/>
    </row>
    <row r="543" spans="1:21" ht="42.75" x14ac:dyDescent="0.25">
      <c r="A543" s="45"/>
      <c r="C543" s="209" t="s">
        <v>1850</v>
      </c>
      <c r="D543" s="209" t="s">
        <v>1851</v>
      </c>
      <c r="E543" s="209" t="s">
        <v>6</v>
      </c>
      <c r="F543" s="209" t="s">
        <v>85</v>
      </c>
      <c r="G543" s="209" t="s">
        <v>54</v>
      </c>
      <c r="H543" s="181">
        <v>5400</v>
      </c>
      <c r="I543" s="129" t="s">
        <v>321</v>
      </c>
      <c r="J543" s="131">
        <v>43629</v>
      </c>
      <c r="K543" s="39">
        <f t="shared" si="107"/>
        <v>43634</v>
      </c>
      <c r="L543" s="39">
        <f t="shared" si="108"/>
        <v>43641</v>
      </c>
      <c r="M543" s="39">
        <f t="shared" si="109"/>
        <v>43662</v>
      </c>
      <c r="N543" s="39">
        <f t="shared" si="110"/>
        <v>43669</v>
      </c>
      <c r="O543" s="39" t="s">
        <v>91</v>
      </c>
      <c r="P543" s="39" t="s">
        <v>91</v>
      </c>
      <c r="Q543" s="39" t="s">
        <v>91</v>
      </c>
      <c r="R543" s="39">
        <f t="shared" si="111"/>
        <v>43676</v>
      </c>
      <c r="S543" s="39">
        <f t="shared" si="112"/>
        <v>43683</v>
      </c>
      <c r="U543" s="45"/>
    </row>
    <row r="544" spans="1:21" ht="42.75" x14ac:dyDescent="0.25">
      <c r="A544" s="45"/>
      <c r="C544" s="209" t="s">
        <v>1852</v>
      </c>
      <c r="D544" s="209" t="s">
        <v>1853</v>
      </c>
      <c r="E544" s="209" t="s">
        <v>6</v>
      </c>
      <c r="F544" s="209" t="s">
        <v>85</v>
      </c>
      <c r="G544" s="209" t="s">
        <v>54</v>
      </c>
      <c r="H544" s="181">
        <v>600</v>
      </c>
      <c r="I544" s="129" t="s">
        <v>321</v>
      </c>
      <c r="J544" s="131">
        <v>43538</v>
      </c>
      <c r="K544" s="39">
        <f t="shared" si="107"/>
        <v>43543</v>
      </c>
      <c r="L544" s="39">
        <f t="shared" si="108"/>
        <v>43550</v>
      </c>
      <c r="M544" s="39">
        <f t="shared" si="109"/>
        <v>43571</v>
      </c>
      <c r="N544" s="39">
        <f t="shared" si="110"/>
        <v>43578</v>
      </c>
      <c r="O544" s="39" t="s">
        <v>91</v>
      </c>
      <c r="P544" s="39" t="s">
        <v>91</v>
      </c>
      <c r="Q544" s="39" t="s">
        <v>91</v>
      </c>
      <c r="R544" s="39">
        <f t="shared" si="111"/>
        <v>43585</v>
      </c>
      <c r="S544" s="39">
        <f t="shared" si="112"/>
        <v>43592</v>
      </c>
      <c r="U544" s="45"/>
    </row>
    <row r="545" spans="1:21" ht="28.5" x14ac:dyDescent="0.25">
      <c r="A545" s="45"/>
      <c r="C545" s="209" t="s">
        <v>1854</v>
      </c>
      <c r="D545" s="209" t="s">
        <v>1855</v>
      </c>
      <c r="E545" s="209" t="s">
        <v>6</v>
      </c>
      <c r="F545" s="209" t="s">
        <v>85</v>
      </c>
      <c r="G545" s="209" t="s">
        <v>54</v>
      </c>
      <c r="H545" s="181">
        <v>7488</v>
      </c>
      <c r="I545" s="129" t="s">
        <v>321</v>
      </c>
      <c r="J545" s="131">
        <v>43570</v>
      </c>
      <c r="K545" s="39">
        <f t="shared" si="107"/>
        <v>43575</v>
      </c>
      <c r="L545" s="39">
        <f t="shared" si="108"/>
        <v>43582</v>
      </c>
      <c r="M545" s="39">
        <f t="shared" si="109"/>
        <v>43603</v>
      </c>
      <c r="N545" s="39">
        <f t="shared" si="110"/>
        <v>43610</v>
      </c>
      <c r="O545" s="39" t="s">
        <v>91</v>
      </c>
      <c r="P545" s="39" t="s">
        <v>91</v>
      </c>
      <c r="Q545" s="39" t="s">
        <v>91</v>
      </c>
      <c r="R545" s="39">
        <f t="shared" si="111"/>
        <v>43617</v>
      </c>
      <c r="S545" s="39">
        <f t="shared" si="112"/>
        <v>43624</v>
      </c>
      <c r="U545" s="45"/>
    </row>
    <row r="546" spans="1:21" ht="28.5" x14ac:dyDescent="0.25">
      <c r="A546" s="45"/>
      <c r="C546" s="209" t="s">
        <v>1856</v>
      </c>
      <c r="D546" s="209" t="s">
        <v>1857</v>
      </c>
      <c r="E546" s="209" t="s">
        <v>6</v>
      </c>
      <c r="F546" s="209" t="s">
        <v>85</v>
      </c>
      <c r="G546" s="209" t="s">
        <v>54</v>
      </c>
      <c r="H546" s="181">
        <v>2000</v>
      </c>
      <c r="I546" s="129" t="s">
        <v>321</v>
      </c>
      <c r="J546" s="131">
        <v>43601</v>
      </c>
      <c r="K546" s="39">
        <f t="shared" si="107"/>
        <v>43606</v>
      </c>
      <c r="L546" s="39">
        <f t="shared" si="108"/>
        <v>43613</v>
      </c>
      <c r="M546" s="39">
        <f t="shared" si="109"/>
        <v>43634</v>
      </c>
      <c r="N546" s="39">
        <f t="shared" si="110"/>
        <v>43641</v>
      </c>
      <c r="O546" s="39" t="s">
        <v>91</v>
      </c>
      <c r="P546" s="39" t="s">
        <v>91</v>
      </c>
      <c r="Q546" s="39" t="s">
        <v>91</v>
      </c>
      <c r="R546" s="39">
        <f t="shared" si="111"/>
        <v>43648</v>
      </c>
      <c r="S546" s="39">
        <f t="shared" si="112"/>
        <v>43655</v>
      </c>
      <c r="U546" s="45"/>
    </row>
    <row r="547" spans="1:21" ht="42.75" x14ac:dyDescent="0.25">
      <c r="A547" s="45"/>
      <c r="C547" s="209" t="s">
        <v>1858</v>
      </c>
      <c r="D547" s="209" t="s">
        <v>1859</v>
      </c>
      <c r="E547" s="209" t="s">
        <v>6</v>
      </c>
      <c r="F547" s="209" t="s">
        <v>85</v>
      </c>
      <c r="G547" s="209" t="s">
        <v>54</v>
      </c>
      <c r="H547" s="181">
        <v>12780</v>
      </c>
      <c r="I547" s="129" t="s">
        <v>321</v>
      </c>
      <c r="J547" s="131">
        <v>43592</v>
      </c>
      <c r="K547" s="39">
        <f t="shared" si="107"/>
        <v>43597</v>
      </c>
      <c r="L547" s="39">
        <f t="shared" si="108"/>
        <v>43604</v>
      </c>
      <c r="M547" s="39">
        <f t="shared" si="109"/>
        <v>43625</v>
      </c>
      <c r="N547" s="39">
        <f t="shared" si="110"/>
        <v>43632</v>
      </c>
      <c r="O547" s="39" t="s">
        <v>91</v>
      </c>
      <c r="P547" s="39" t="s">
        <v>91</v>
      </c>
      <c r="Q547" s="39" t="s">
        <v>91</v>
      </c>
      <c r="R547" s="39">
        <f t="shared" si="111"/>
        <v>43639</v>
      </c>
      <c r="S547" s="39">
        <f t="shared" si="112"/>
        <v>43646</v>
      </c>
      <c r="U547" s="45"/>
    </row>
    <row r="548" spans="1:21" x14ac:dyDescent="0.25">
      <c r="A548" s="45"/>
      <c r="C548" s="209" t="s">
        <v>1860</v>
      </c>
      <c r="D548" s="209" t="s">
        <v>1861</v>
      </c>
      <c r="E548" s="209" t="s">
        <v>6</v>
      </c>
      <c r="F548" s="209" t="s">
        <v>85</v>
      </c>
      <c r="G548" s="209" t="s">
        <v>54</v>
      </c>
      <c r="H548" s="181">
        <v>5616</v>
      </c>
      <c r="I548" s="129" t="s">
        <v>321</v>
      </c>
      <c r="J548" s="131">
        <v>43619</v>
      </c>
      <c r="K548" s="39">
        <f t="shared" si="107"/>
        <v>43624</v>
      </c>
      <c r="L548" s="39">
        <f t="shared" si="108"/>
        <v>43631</v>
      </c>
      <c r="M548" s="39">
        <f t="shared" si="109"/>
        <v>43652</v>
      </c>
      <c r="N548" s="39">
        <f t="shared" si="110"/>
        <v>43659</v>
      </c>
      <c r="O548" s="39" t="s">
        <v>91</v>
      </c>
      <c r="P548" s="39" t="s">
        <v>91</v>
      </c>
      <c r="Q548" s="39" t="s">
        <v>91</v>
      </c>
      <c r="R548" s="39">
        <f t="shared" si="111"/>
        <v>43666</v>
      </c>
      <c r="S548" s="39">
        <f t="shared" si="112"/>
        <v>43673</v>
      </c>
      <c r="U548" s="45"/>
    </row>
    <row r="549" spans="1:21" ht="28.5" x14ac:dyDescent="0.25">
      <c r="A549" s="45"/>
      <c r="C549" s="209" t="s">
        <v>1862</v>
      </c>
      <c r="D549" s="209" t="s">
        <v>1863</v>
      </c>
      <c r="E549" s="209" t="s">
        <v>6</v>
      </c>
      <c r="F549" s="209" t="s">
        <v>85</v>
      </c>
      <c r="G549" s="209" t="s">
        <v>54</v>
      </c>
      <c r="H549" s="181"/>
      <c r="I549" s="129" t="s">
        <v>321</v>
      </c>
      <c r="J549" s="131">
        <v>43543</v>
      </c>
      <c r="K549" s="39">
        <f t="shared" si="107"/>
        <v>43548</v>
      </c>
      <c r="L549" s="39">
        <f t="shared" si="108"/>
        <v>43555</v>
      </c>
      <c r="M549" s="39">
        <f t="shared" si="109"/>
        <v>43576</v>
      </c>
      <c r="N549" s="39">
        <f t="shared" si="110"/>
        <v>43583</v>
      </c>
      <c r="O549" s="39" t="s">
        <v>91</v>
      </c>
      <c r="P549" s="39" t="s">
        <v>91</v>
      </c>
      <c r="Q549" s="39" t="s">
        <v>91</v>
      </c>
      <c r="R549" s="39">
        <f t="shared" si="111"/>
        <v>43590</v>
      </c>
      <c r="S549" s="39">
        <f t="shared" si="112"/>
        <v>43597</v>
      </c>
      <c r="U549" s="45"/>
    </row>
    <row r="550" spans="1:21" ht="28.5" x14ac:dyDescent="0.25">
      <c r="A550" s="45"/>
      <c r="C550" s="209" t="s">
        <v>1864</v>
      </c>
      <c r="D550" s="209" t="s">
        <v>1865</v>
      </c>
      <c r="E550" s="209" t="s">
        <v>6</v>
      </c>
      <c r="F550" s="209" t="s">
        <v>85</v>
      </c>
      <c r="G550" s="209" t="s">
        <v>54</v>
      </c>
      <c r="H550" s="181">
        <v>375</v>
      </c>
      <c r="I550" s="129" t="s">
        <v>321</v>
      </c>
      <c r="J550" s="131">
        <v>43557</v>
      </c>
      <c r="K550" s="39">
        <f t="shared" si="107"/>
        <v>43562</v>
      </c>
      <c r="L550" s="39">
        <f t="shared" si="108"/>
        <v>43569</v>
      </c>
      <c r="M550" s="39">
        <f t="shared" si="109"/>
        <v>43590</v>
      </c>
      <c r="N550" s="39">
        <f t="shared" si="110"/>
        <v>43597</v>
      </c>
      <c r="O550" s="39" t="s">
        <v>91</v>
      </c>
      <c r="P550" s="39" t="s">
        <v>91</v>
      </c>
      <c r="Q550" s="39" t="s">
        <v>91</v>
      </c>
      <c r="R550" s="39">
        <f t="shared" si="111"/>
        <v>43604</v>
      </c>
      <c r="S550" s="39">
        <f t="shared" si="112"/>
        <v>43611</v>
      </c>
      <c r="U550" s="45"/>
    </row>
    <row r="551" spans="1:21" ht="28.5" x14ac:dyDescent="0.25">
      <c r="A551" s="45"/>
      <c r="C551" s="209" t="s">
        <v>1864</v>
      </c>
      <c r="D551" s="209" t="s">
        <v>1866</v>
      </c>
      <c r="E551" s="209" t="s">
        <v>6</v>
      </c>
      <c r="F551" s="209" t="s">
        <v>85</v>
      </c>
      <c r="G551" s="209" t="s">
        <v>54</v>
      </c>
      <c r="H551" s="181">
        <v>7488</v>
      </c>
      <c r="I551" s="129" t="s">
        <v>321</v>
      </c>
      <c r="J551" s="131">
        <v>43556</v>
      </c>
      <c r="K551" s="39">
        <f t="shared" si="107"/>
        <v>43561</v>
      </c>
      <c r="L551" s="39">
        <f t="shared" si="108"/>
        <v>43568</v>
      </c>
      <c r="M551" s="39">
        <f t="shared" si="109"/>
        <v>43589</v>
      </c>
      <c r="N551" s="39">
        <f t="shared" si="110"/>
        <v>43596</v>
      </c>
      <c r="O551" s="39" t="s">
        <v>91</v>
      </c>
      <c r="P551" s="39" t="s">
        <v>91</v>
      </c>
      <c r="Q551" s="39" t="s">
        <v>91</v>
      </c>
      <c r="R551" s="39">
        <f t="shared" si="111"/>
        <v>43603</v>
      </c>
      <c r="S551" s="39">
        <f t="shared" si="112"/>
        <v>43610</v>
      </c>
      <c r="U551" s="45"/>
    </row>
    <row r="552" spans="1:21" x14ac:dyDescent="0.25">
      <c r="A552" s="45"/>
      <c r="C552" s="209" t="s">
        <v>1867</v>
      </c>
      <c r="D552" s="209" t="s">
        <v>1868</v>
      </c>
      <c r="E552" s="209" t="s">
        <v>6</v>
      </c>
      <c r="F552" s="209" t="s">
        <v>85</v>
      </c>
      <c r="G552" s="209" t="s">
        <v>54</v>
      </c>
      <c r="H552" s="181">
        <v>3600</v>
      </c>
      <c r="I552" s="129" t="s">
        <v>321</v>
      </c>
      <c r="J552" s="131">
        <v>43607</v>
      </c>
      <c r="K552" s="39">
        <f t="shared" si="107"/>
        <v>43612</v>
      </c>
      <c r="L552" s="39">
        <f t="shared" si="108"/>
        <v>43619</v>
      </c>
      <c r="M552" s="39">
        <f t="shared" si="109"/>
        <v>43640</v>
      </c>
      <c r="N552" s="39">
        <f t="shared" si="110"/>
        <v>43647</v>
      </c>
      <c r="O552" s="39" t="s">
        <v>91</v>
      </c>
      <c r="P552" s="39" t="s">
        <v>91</v>
      </c>
      <c r="Q552" s="39" t="s">
        <v>91</v>
      </c>
      <c r="R552" s="39">
        <f t="shared" si="111"/>
        <v>43654</v>
      </c>
      <c r="S552" s="39">
        <f t="shared" si="112"/>
        <v>43661</v>
      </c>
      <c r="U552" s="45"/>
    </row>
    <row r="553" spans="1:21" x14ac:dyDescent="0.25">
      <c r="A553" s="45"/>
      <c r="C553" s="209" t="s">
        <v>1869</v>
      </c>
      <c r="D553" s="209" t="s">
        <v>1870</v>
      </c>
      <c r="E553" s="209" t="s">
        <v>6</v>
      </c>
      <c r="F553" s="209" t="s">
        <v>85</v>
      </c>
      <c r="G553" s="209" t="s">
        <v>54</v>
      </c>
      <c r="H553" s="181">
        <v>11232</v>
      </c>
      <c r="I553" s="129" t="s">
        <v>321</v>
      </c>
      <c r="J553" s="131">
        <v>43570</v>
      </c>
      <c r="K553" s="39">
        <f t="shared" si="107"/>
        <v>43575</v>
      </c>
      <c r="L553" s="39">
        <f t="shared" si="108"/>
        <v>43582</v>
      </c>
      <c r="M553" s="39">
        <f t="shared" si="109"/>
        <v>43603</v>
      </c>
      <c r="N553" s="39">
        <f t="shared" si="110"/>
        <v>43610</v>
      </c>
      <c r="O553" s="39" t="s">
        <v>91</v>
      </c>
      <c r="P553" s="39" t="s">
        <v>91</v>
      </c>
      <c r="Q553" s="39" t="s">
        <v>91</v>
      </c>
      <c r="R553" s="39">
        <f t="shared" si="111"/>
        <v>43617</v>
      </c>
      <c r="S553" s="39">
        <f t="shared" si="112"/>
        <v>43624</v>
      </c>
      <c r="U553" s="45"/>
    </row>
    <row r="554" spans="1:21" x14ac:dyDescent="0.25">
      <c r="A554" s="45"/>
      <c r="C554" s="209" t="s">
        <v>1871</v>
      </c>
      <c r="D554" s="209" t="s">
        <v>1872</v>
      </c>
      <c r="E554" s="209" t="s">
        <v>6</v>
      </c>
      <c r="F554" s="209" t="s">
        <v>85</v>
      </c>
      <c r="G554" s="209" t="s">
        <v>54</v>
      </c>
      <c r="H554" s="181">
        <v>4032</v>
      </c>
      <c r="I554" s="129" t="s">
        <v>321</v>
      </c>
      <c r="J554" s="131">
        <v>43579</v>
      </c>
      <c r="K554" s="39">
        <f t="shared" si="107"/>
        <v>43584</v>
      </c>
      <c r="L554" s="39">
        <f t="shared" si="108"/>
        <v>43591</v>
      </c>
      <c r="M554" s="39">
        <f t="shared" si="109"/>
        <v>43612</v>
      </c>
      <c r="N554" s="39">
        <f t="shared" si="110"/>
        <v>43619</v>
      </c>
      <c r="O554" s="39" t="s">
        <v>91</v>
      </c>
      <c r="P554" s="39" t="s">
        <v>91</v>
      </c>
      <c r="Q554" s="39" t="s">
        <v>91</v>
      </c>
      <c r="R554" s="39">
        <f t="shared" si="111"/>
        <v>43626</v>
      </c>
      <c r="S554" s="39">
        <f t="shared" si="112"/>
        <v>43633</v>
      </c>
      <c r="U554" s="45"/>
    </row>
    <row r="555" spans="1:21" ht="42.75" x14ac:dyDescent="0.25">
      <c r="A555" s="45"/>
      <c r="C555" s="209" t="s">
        <v>1873</v>
      </c>
      <c r="D555" s="209" t="s">
        <v>1874</v>
      </c>
      <c r="E555" s="209" t="s">
        <v>6</v>
      </c>
      <c r="F555" s="209" t="s">
        <v>85</v>
      </c>
      <c r="G555" s="209" t="s">
        <v>54</v>
      </c>
      <c r="H555" s="181">
        <v>600</v>
      </c>
      <c r="I555" s="129" t="s">
        <v>321</v>
      </c>
      <c r="J555" s="131">
        <v>43580</v>
      </c>
      <c r="K555" s="39">
        <f t="shared" si="107"/>
        <v>43585</v>
      </c>
      <c r="L555" s="39">
        <f t="shared" si="108"/>
        <v>43592</v>
      </c>
      <c r="M555" s="39">
        <f t="shared" si="109"/>
        <v>43613</v>
      </c>
      <c r="N555" s="39">
        <f t="shared" si="110"/>
        <v>43620</v>
      </c>
      <c r="O555" s="39" t="s">
        <v>91</v>
      </c>
      <c r="P555" s="39" t="s">
        <v>91</v>
      </c>
      <c r="Q555" s="39" t="s">
        <v>91</v>
      </c>
      <c r="R555" s="39">
        <f t="shared" si="111"/>
        <v>43627</v>
      </c>
      <c r="S555" s="39">
        <f t="shared" si="112"/>
        <v>43634</v>
      </c>
      <c r="U555" s="45"/>
    </row>
    <row r="556" spans="1:21" x14ac:dyDescent="0.25">
      <c r="A556" s="45"/>
      <c r="C556" s="209" t="s">
        <v>1875</v>
      </c>
      <c r="D556" s="209" t="s">
        <v>1876</v>
      </c>
      <c r="E556" s="209" t="s">
        <v>6</v>
      </c>
      <c r="F556" s="209" t="s">
        <v>85</v>
      </c>
      <c r="G556" s="209" t="s">
        <v>54</v>
      </c>
      <c r="H556" s="181">
        <v>2024</v>
      </c>
      <c r="I556" s="129" t="s">
        <v>321</v>
      </c>
      <c r="J556" s="131">
        <v>43581</v>
      </c>
      <c r="K556" s="39">
        <f t="shared" si="107"/>
        <v>43586</v>
      </c>
      <c r="L556" s="39">
        <f t="shared" si="108"/>
        <v>43593</v>
      </c>
      <c r="M556" s="39">
        <f t="shared" si="109"/>
        <v>43614</v>
      </c>
      <c r="N556" s="39">
        <f t="shared" si="110"/>
        <v>43621</v>
      </c>
      <c r="O556" s="39" t="s">
        <v>91</v>
      </c>
      <c r="P556" s="39" t="s">
        <v>91</v>
      </c>
      <c r="Q556" s="39" t="s">
        <v>91</v>
      </c>
      <c r="R556" s="39">
        <f t="shared" si="111"/>
        <v>43628</v>
      </c>
      <c r="S556" s="39">
        <f t="shared" si="112"/>
        <v>43635</v>
      </c>
      <c r="U556" s="45"/>
    </row>
    <row r="557" spans="1:21" ht="28.5" x14ac:dyDescent="0.25">
      <c r="A557" s="45"/>
      <c r="C557" s="209" t="s">
        <v>1877</v>
      </c>
      <c r="D557" s="209" t="s">
        <v>1878</v>
      </c>
      <c r="E557" s="209" t="s">
        <v>6</v>
      </c>
      <c r="F557" s="209" t="s">
        <v>85</v>
      </c>
      <c r="G557" s="209" t="s">
        <v>54</v>
      </c>
      <c r="H557" s="181">
        <v>102.72</v>
      </c>
      <c r="I557" s="129" t="s">
        <v>321</v>
      </c>
      <c r="J557" s="131">
        <v>43582</v>
      </c>
      <c r="K557" s="39">
        <f t="shared" si="107"/>
        <v>43587</v>
      </c>
      <c r="L557" s="39">
        <f t="shared" si="108"/>
        <v>43594</v>
      </c>
      <c r="M557" s="39">
        <f t="shared" si="109"/>
        <v>43615</v>
      </c>
      <c r="N557" s="39">
        <f t="shared" si="110"/>
        <v>43622</v>
      </c>
      <c r="O557" s="39" t="s">
        <v>91</v>
      </c>
      <c r="P557" s="39" t="s">
        <v>91</v>
      </c>
      <c r="Q557" s="39" t="s">
        <v>91</v>
      </c>
      <c r="R557" s="39">
        <f t="shared" si="111"/>
        <v>43629</v>
      </c>
      <c r="S557" s="39">
        <f t="shared" si="112"/>
        <v>43636</v>
      </c>
      <c r="U557" s="45"/>
    </row>
    <row r="558" spans="1:21" ht="28.5" x14ac:dyDescent="0.25">
      <c r="A558" s="45"/>
      <c r="C558" s="209" t="s">
        <v>1879</v>
      </c>
      <c r="D558" s="209" t="s">
        <v>1880</v>
      </c>
      <c r="E558" s="209" t="s">
        <v>6</v>
      </c>
      <c r="F558" s="209" t="s">
        <v>85</v>
      </c>
      <c r="G558" s="209" t="s">
        <v>54</v>
      </c>
      <c r="H558" s="181">
        <v>7488</v>
      </c>
      <c r="I558" s="129" t="s">
        <v>321</v>
      </c>
      <c r="J558" s="131">
        <v>43583</v>
      </c>
      <c r="K558" s="39">
        <f t="shared" si="107"/>
        <v>43588</v>
      </c>
      <c r="L558" s="39">
        <f t="shared" si="108"/>
        <v>43595</v>
      </c>
      <c r="M558" s="39">
        <f t="shared" si="109"/>
        <v>43616</v>
      </c>
      <c r="N558" s="39">
        <f t="shared" si="110"/>
        <v>43623</v>
      </c>
      <c r="O558" s="39" t="s">
        <v>91</v>
      </c>
      <c r="P558" s="39" t="s">
        <v>91</v>
      </c>
      <c r="Q558" s="39" t="s">
        <v>91</v>
      </c>
      <c r="R558" s="39">
        <f t="shared" si="111"/>
        <v>43630</v>
      </c>
      <c r="S558" s="39">
        <f t="shared" si="112"/>
        <v>43637</v>
      </c>
      <c r="U558" s="45"/>
    </row>
    <row r="559" spans="1:21" ht="28.5" x14ac:dyDescent="0.25">
      <c r="A559" s="45"/>
      <c r="C559" s="209" t="s">
        <v>1881</v>
      </c>
      <c r="D559" s="209" t="s">
        <v>1882</v>
      </c>
      <c r="E559" s="209" t="s">
        <v>6</v>
      </c>
      <c r="F559" s="209" t="s">
        <v>85</v>
      </c>
      <c r="G559" s="209" t="s">
        <v>54</v>
      </c>
      <c r="H559" s="181">
        <v>250</v>
      </c>
      <c r="I559" s="129" t="s">
        <v>321</v>
      </c>
      <c r="J559" s="131">
        <v>43584</v>
      </c>
      <c r="K559" s="39">
        <f t="shared" si="107"/>
        <v>43589</v>
      </c>
      <c r="L559" s="39">
        <f t="shared" si="108"/>
        <v>43596</v>
      </c>
      <c r="M559" s="39">
        <f t="shared" si="109"/>
        <v>43617</v>
      </c>
      <c r="N559" s="39">
        <f t="shared" si="110"/>
        <v>43624</v>
      </c>
      <c r="O559" s="39" t="s">
        <v>91</v>
      </c>
      <c r="P559" s="39" t="s">
        <v>91</v>
      </c>
      <c r="Q559" s="39" t="s">
        <v>91</v>
      </c>
      <c r="R559" s="39">
        <f t="shared" si="111"/>
        <v>43631</v>
      </c>
      <c r="S559" s="39">
        <f t="shared" si="112"/>
        <v>43638</v>
      </c>
      <c r="U559" s="45"/>
    </row>
    <row r="560" spans="1:21" ht="28.5" x14ac:dyDescent="0.25">
      <c r="A560" s="45"/>
      <c r="C560" s="209" t="s">
        <v>1883</v>
      </c>
      <c r="D560" s="209" t="s">
        <v>1884</v>
      </c>
      <c r="E560" s="209" t="s">
        <v>6</v>
      </c>
      <c r="F560" s="209" t="s">
        <v>85</v>
      </c>
      <c r="G560" s="209" t="s">
        <v>54</v>
      </c>
      <c r="H560" s="181">
        <v>9856</v>
      </c>
      <c r="I560" s="129" t="s">
        <v>321</v>
      </c>
      <c r="J560" s="131">
        <v>43619</v>
      </c>
      <c r="K560" s="39">
        <f t="shared" si="107"/>
        <v>43624</v>
      </c>
      <c r="L560" s="39">
        <f t="shared" si="108"/>
        <v>43631</v>
      </c>
      <c r="M560" s="39">
        <f t="shared" si="109"/>
        <v>43652</v>
      </c>
      <c r="N560" s="39">
        <f t="shared" si="110"/>
        <v>43659</v>
      </c>
      <c r="O560" s="39" t="s">
        <v>91</v>
      </c>
      <c r="P560" s="39" t="s">
        <v>91</v>
      </c>
      <c r="Q560" s="39" t="s">
        <v>91</v>
      </c>
      <c r="R560" s="39">
        <f t="shared" si="111"/>
        <v>43666</v>
      </c>
      <c r="S560" s="39">
        <f t="shared" si="112"/>
        <v>43673</v>
      </c>
      <c r="U560" s="45"/>
    </row>
    <row r="561" spans="1:21" ht="42.75" x14ac:dyDescent="0.25">
      <c r="A561" s="45"/>
      <c r="C561" s="209" t="s">
        <v>1885</v>
      </c>
      <c r="D561" s="209" t="s">
        <v>1886</v>
      </c>
      <c r="E561" s="209" t="s">
        <v>6</v>
      </c>
      <c r="F561" s="209" t="s">
        <v>85</v>
      </c>
      <c r="G561" s="209" t="s">
        <v>54</v>
      </c>
      <c r="H561" s="181">
        <v>750</v>
      </c>
      <c r="I561" s="129" t="s">
        <v>321</v>
      </c>
      <c r="J561" s="131">
        <v>43586</v>
      </c>
      <c r="K561" s="39">
        <f t="shared" si="107"/>
        <v>43591</v>
      </c>
      <c r="L561" s="39">
        <f t="shared" si="108"/>
        <v>43598</v>
      </c>
      <c r="M561" s="39">
        <f t="shared" si="109"/>
        <v>43619</v>
      </c>
      <c r="N561" s="39">
        <f t="shared" si="110"/>
        <v>43626</v>
      </c>
      <c r="O561" s="39" t="s">
        <v>91</v>
      </c>
      <c r="P561" s="39" t="s">
        <v>91</v>
      </c>
      <c r="Q561" s="39" t="s">
        <v>91</v>
      </c>
      <c r="R561" s="39">
        <f t="shared" si="111"/>
        <v>43633</v>
      </c>
      <c r="S561" s="39">
        <f t="shared" si="112"/>
        <v>43640</v>
      </c>
      <c r="U561" s="45"/>
    </row>
    <row r="562" spans="1:21" ht="28.5" x14ac:dyDescent="0.25">
      <c r="A562" s="45"/>
      <c r="C562" s="209" t="s">
        <v>1887</v>
      </c>
      <c r="D562" s="209" t="s">
        <v>1888</v>
      </c>
      <c r="E562" s="209" t="s">
        <v>6</v>
      </c>
      <c r="F562" s="209" t="s">
        <v>85</v>
      </c>
      <c r="G562" s="209" t="s">
        <v>54</v>
      </c>
      <c r="H562" s="181">
        <v>7488</v>
      </c>
      <c r="I562" s="129" t="s">
        <v>321</v>
      </c>
      <c r="J562" s="39">
        <v>43509</v>
      </c>
      <c r="K562" s="39">
        <f t="shared" si="107"/>
        <v>43514</v>
      </c>
      <c r="L562" s="39">
        <f t="shared" si="108"/>
        <v>43521</v>
      </c>
      <c r="M562" s="39">
        <f t="shared" si="109"/>
        <v>43542</v>
      </c>
      <c r="N562" s="39">
        <f t="shared" si="110"/>
        <v>43549</v>
      </c>
      <c r="O562" s="39" t="s">
        <v>91</v>
      </c>
      <c r="P562" s="39" t="s">
        <v>91</v>
      </c>
      <c r="Q562" s="39" t="s">
        <v>91</v>
      </c>
      <c r="R562" s="39">
        <f t="shared" si="111"/>
        <v>43556</v>
      </c>
      <c r="S562" s="39">
        <f t="shared" si="112"/>
        <v>43563</v>
      </c>
      <c r="U562" s="45"/>
    </row>
    <row r="563" spans="1:21" ht="42.75" x14ac:dyDescent="0.25">
      <c r="A563" s="45"/>
      <c r="C563" s="209" t="s">
        <v>1889</v>
      </c>
      <c r="D563" s="209" t="s">
        <v>1890</v>
      </c>
      <c r="E563" s="209" t="s">
        <v>6</v>
      </c>
      <c r="F563" s="209" t="s">
        <v>85</v>
      </c>
      <c r="G563" s="209" t="s">
        <v>54</v>
      </c>
      <c r="H563" s="181">
        <v>100000</v>
      </c>
      <c r="I563" s="129" t="s">
        <v>321</v>
      </c>
      <c r="J563" s="39">
        <v>43499</v>
      </c>
      <c r="K563" s="39">
        <f t="shared" si="107"/>
        <v>43504</v>
      </c>
      <c r="L563" s="39">
        <f t="shared" si="108"/>
        <v>43511</v>
      </c>
      <c r="M563" s="39">
        <f t="shared" si="109"/>
        <v>43532</v>
      </c>
      <c r="N563" s="39">
        <f t="shared" si="110"/>
        <v>43539</v>
      </c>
      <c r="O563" s="39" t="s">
        <v>91</v>
      </c>
      <c r="P563" s="39" t="s">
        <v>91</v>
      </c>
      <c r="Q563" s="39" t="s">
        <v>91</v>
      </c>
      <c r="R563" s="39">
        <f t="shared" si="111"/>
        <v>43546</v>
      </c>
      <c r="S563" s="39">
        <f t="shared" si="112"/>
        <v>43553</v>
      </c>
      <c r="U563" s="45"/>
    </row>
    <row r="564" spans="1:21" x14ac:dyDescent="0.25">
      <c r="A564" s="45"/>
      <c r="C564" s="209" t="s">
        <v>1891</v>
      </c>
      <c r="D564" s="209" t="s">
        <v>1892</v>
      </c>
      <c r="E564" s="209" t="s">
        <v>6</v>
      </c>
      <c r="F564" s="209" t="s">
        <v>85</v>
      </c>
      <c r="G564" s="209" t="s">
        <v>54</v>
      </c>
      <c r="H564" s="181">
        <v>7488</v>
      </c>
      <c r="I564" s="129" t="s">
        <v>321</v>
      </c>
      <c r="J564" s="131">
        <v>43629</v>
      </c>
      <c r="K564" s="39">
        <f t="shared" si="107"/>
        <v>43634</v>
      </c>
      <c r="L564" s="39">
        <f t="shared" si="108"/>
        <v>43641</v>
      </c>
      <c r="M564" s="39">
        <f t="shared" si="109"/>
        <v>43662</v>
      </c>
      <c r="N564" s="39">
        <f t="shared" si="110"/>
        <v>43669</v>
      </c>
      <c r="O564" s="39" t="s">
        <v>91</v>
      </c>
      <c r="P564" s="39" t="s">
        <v>91</v>
      </c>
      <c r="Q564" s="39" t="s">
        <v>91</v>
      </c>
      <c r="R564" s="39">
        <f t="shared" si="111"/>
        <v>43676</v>
      </c>
      <c r="S564" s="39">
        <f t="shared" si="112"/>
        <v>43683</v>
      </c>
      <c r="U564" s="45"/>
    </row>
    <row r="565" spans="1:21" ht="28.5" x14ac:dyDescent="0.25">
      <c r="A565" s="45"/>
      <c r="C565" s="209" t="s">
        <v>1893</v>
      </c>
      <c r="D565" s="209" t="s">
        <v>1894</v>
      </c>
      <c r="E565" s="209" t="s">
        <v>6</v>
      </c>
      <c r="F565" s="209" t="s">
        <v>85</v>
      </c>
      <c r="G565" s="209" t="s">
        <v>54</v>
      </c>
      <c r="H565" s="181">
        <v>2400</v>
      </c>
      <c r="I565" s="129" t="s">
        <v>321</v>
      </c>
      <c r="J565" s="131">
        <v>43538</v>
      </c>
      <c r="K565" s="39">
        <f t="shared" si="107"/>
        <v>43543</v>
      </c>
      <c r="L565" s="39">
        <f t="shared" si="108"/>
        <v>43550</v>
      </c>
      <c r="M565" s="39">
        <f t="shared" si="109"/>
        <v>43571</v>
      </c>
      <c r="N565" s="39">
        <f t="shared" si="110"/>
        <v>43578</v>
      </c>
      <c r="O565" s="39" t="s">
        <v>91</v>
      </c>
      <c r="P565" s="39" t="s">
        <v>91</v>
      </c>
      <c r="Q565" s="39" t="s">
        <v>91</v>
      </c>
      <c r="R565" s="39">
        <f t="shared" si="111"/>
        <v>43585</v>
      </c>
      <c r="S565" s="39">
        <f t="shared" si="112"/>
        <v>43592</v>
      </c>
      <c r="U565" s="45"/>
    </row>
    <row r="566" spans="1:21" ht="28.5" x14ac:dyDescent="0.25">
      <c r="A566" s="45"/>
      <c r="C566" s="209" t="s">
        <v>1895</v>
      </c>
      <c r="D566" s="209" t="s">
        <v>1896</v>
      </c>
      <c r="E566" s="209" t="s">
        <v>6</v>
      </c>
      <c r="F566" s="209" t="s">
        <v>85</v>
      </c>
      <c r="G566" s="209" t="s">
        <v>54</v>
      </c>
      <c r="H566" s="181">
        <v>2960.32</v>
      </c>
      <c r="I566" s="129" t="s">
        <v>321</v>
      </c>
      <c r="J566" s="131">
        <v>43570</v>
      </c>
      <c r="K566" s="39">
        <f t="shared" si="107"/>
        <v>43575</v>
      </c>
      <c r="L566" s="39">
        <f t="shared" si="108"/>
        <v>43582</v>
      </c>
      <c r="M566" s="39">
        <f t="shared" si="109"/>
        <v>43603</v>
      </c>
      <c r="N566" s="39">
        <f t="shared" si="110"/>
        <v>43610</v>
      </c>
      <c r="O566" s="39" t="s">
        <v>91</v>
      </c>
      <c r="P566" s="39" t="s">
        <v>91</v>
      </c>
      <c r="Q566" s="39" t="s">
        <v>91</v>
      </c>
      <c r="R566" s="39">
        <f t="shared" si="111"/>
        <v>43617</v>
      </c>
      <c r="S566" s="39">
        <f t="shared" si="112"/>
        <v>43624</v>
      </c>
      <c r="U566" s="45"/>
    </row>
    <row r="567" spans="1:21" ht="42.75" x14ac:dyDescent="0.25">
      <c r="A567" s="45"/>
      <c r="C567" s="209" t="s">
        <v>1897</v>
      </c>
      <c r="D567" s="209" t="s">
        <v>1898</v>
      </c>
      <c r="E567" s="209" t="s">
        <v>6</v>
      </c>
      <c r="F567" s="209" t="s">
        <v>85</v>
      </c>
      <c r="G567" s="209" t="s">
        <v>54</v>
      </c>
      <c r="H567" s="181">
        <v>1000</v>
      </c>
      <c r="I567" s="130" t="s">
        <v>1831</v>
      </c>
      <c r="J567" s="131">
        <v>43601</v>
      </c>
      <c r="K567" s="39">
        <f t="shared" si="107"/>
        <v>43606</v>
      </c>
      <c r="L567" s="39">
        <f t="shared" si="108"/>
        <v>43613</v>
      </c>
      <c r="M567" s="39">
        <f t="shared" si="109"/>
        <v>43634</v>
      </c>
      <c r="N567" s="39">
        <f t="shared" si="110"/>
        <v>43641</v>
      </c>
      <c r="O567" s="39" t="s">
        <v>91</v>
      </c>
      <c r="P567" s="39" t="s">
        <v>91</v>
      </c>
      <c r="Q567" s="39" t="s">
        <v>91</v>
      </c>
      <c r="R567" s="39">
        <f t="shared" si="111"/>
        <v>43648</v>
      </c>
      <c r="S567" s="39">
        <f t="shared" si="112"/>
        <v>43655</v>
      </c>
      <c r="U567" s="45"/>
    </row>
    <row r="568" spans="1:21" ht="28.5" x14ac:dyDescent="0.25">
      <c r="A568" s="45"/>
      <c r="C568" s="209" t="s">
        <v>1899</v>
      </c>
      <c r="D568" s="209" t="s">
        <v>1900</v>
      </c>
      <c r="E568" s="209" t="s">
        <v>6</v>
      </c>
      <c r="F568" s="209" t="s">
        <v>85</v>
      </c>
      <c r="G568" s="209" t="s">
        <v>54</v>
      </c>
      <c r="H568" s="181">
        <v>880</v>
      </c>
      <c r="I568" s="130" t="s">
        <v>1831</v>
      </c>
      <c r="J568" s="131">
        <v>43592</v>
      </c>
      <c r="K568" s="39">
        <f t="shared" si="107"/>
        <v>43597</v>
      </c>
      <c r="L568" s="39">
        <f t="shared" si="108"/>
        <v>43604</v>
      </c>
      <c r="M568" s="39">
        <f t="shared" si="109"/>
        <v>43625</v>
      </c>
      <c r="N568" s="39">
        <f t="shared" si="110"/>
        <v>43632</v>
      </c>
      <c r="O568" s="39" t="s">
        <v>91</v>
      </c>
      <c r="P568" s="39" t="s">
        <v>91</v>
      </c>
      <c r="Q568" s="39" t="s">
        <v>91</v>
      </c>
      <c r="R568" s="39">
        <f t="shared" si="111"/>
        <v>43639</v>
      </c>
      <c r="S568" s="39">
        <f t="shared" si="112"/>
        <v>43646</v>
      </c>
      <c r="U568" s="45"/>
    </row>
    <row r="569" spans="1:21" ht="42.75" x14ac:dyDescent="0.25">
      <c r="A569" s="45"/>
      <c r="C569" s="209" t="s">
        <v>1901</v>
      </c>
      <c r="D569" s="209" t="s">
        <v>1902</v>
      </c>
      <c r="E569" s="209" t="s">
        <v>6</v>
      </c>
      <c r="F569" s="209" t="s">
        <v>85</v>
      </c>
      <c r="G569" s="209" t="s">
        <v>54</v>
      </c>
      <c r="H569" s="181">
        <v>800</v>
      </c>
      <c r="I569" s="130" t="s">
        <v>1831</v>
      </c>
      <c r="J569" s="131">
        <v>43619</v>
      </c>
      <c r="K569" s="39">
        <f t="shared" si="107"/>
        <v>43624</v>
      </c>
      <c r="L569" s="39">
        <f t="shared" si="108"/>
        <v>43631</v>
      </c>
      <c r="M569" s="39">
        <f t="shared" si="109"/>
        <v>43652</v>
      </c>
      <c r="N569" s="39">
        <f t="shared" si="110"/>
        <v>43659</v>
      </c>
      <c r="O569" s="39" t="s">
        <v>91</v>
      </c>
      <c r="P569" s="39" t="s">
        <v>91</v>
      </c>
      <c r="Q569" s="39" t="s">
        <v>91</v>
      </c>
      <c r="R569" s="39">
        <f t="shared" si="111"/>
        <v>43666</v>
      </c>
      <c r="S569" s="39">
        <f t="shared" si="112"/>
        <v>43673</v>
      </c>
      <c r="U569" s="45"/>
    </row>
    <row r="570" spans="1:21" ht="42.75" x14ac:dyDescent="0.25">
      <c r="A570" s="45"/>
      <c r="C570" s="209" t="s">
        <v>1903</v>
      </c>
      <c r="D570" s="209" t="s">
        <v>1904</v>
      </c>
      <c r="E570" s="209" t="s">
        <v>6</v>
      </c>
      <c r="F570" s="209" t="s">
        <v>85</v>
      </c>
      <c r="G570" s="209" t="s">
        <v>54</v>
      </c>
      <c r="H570" s="181">
        <v>4500</v>
      </c>
      <c r="I570" s="130" t="s">
        <v>1831</v>
      </c>
      <c r="J570" s="131">
        <v>43543</v>
      </c>
      <c r="K570" s="39">
        <f t="shared" si="107"/>
        <v>43548</v>
      </c>
      <c r="L570" s="39">
        <f t="shared" si="108"/>
        <v>43555</v>
      </c>
      <c r="M570" s="39">
        <f t="shared" si="109"/>
        <v>43576</v>
      </c>
      <c r="N570" s="39">
        <f t="shared" si="110"/>
        <v>43583</v>
      </c>
      <c r="O570" s="39" t="s">
        <v>91</v>
      </c>
      <c r="P570" s="39" t="s">
        <v>91</v>
      </c>
      <c r="Q570" s="39" t="s">
        <v>91</v>
      </c>
      <c r="R570" s="39">
        <f t="shared" si="111"/>
        <v>43590</v>
      </c>
      <c r="S570" s="39">
        <f t="shared" si="112"/>
        <v>43597</v>
      </c>
      <c r="U570" s="45"/>
    </row>
    <row r="571" spans="1:21" ht="28.5" x14ac:dyDescent="0.25">
      <c r="A571" s="45"/>
      <c r="C571" s="209" t="s">
        <v>1905</v>
      </c>
      <c r="D571" s="209" t="s">
        <v>1906</v>
      </c>
      <c r="E571" s="209" t="s">
        <v>6</v>
      </c>
      <c r="F571" s="209" t="s">
        <v>85</v>
      </c>
      <c r="G571" s="209" t="s">
        <v>54</v>
      </c>
      <c r="H571" s="181">
        <v>3000</v>
      </c>
      <c r="I571" s="130" t="s">
        <v>1831</v>
      </c>
      <c r="J571" s="131">
        <v>43557</v>
      </c>
      <c r="K571" s="39">
        <f t="shared" si="107"/>
        <v>43562</v>
      </c>
      <c r="L571" s="39">
        <f t="shared" si="108"/>
        <v>43569</v>
      </c>
      <c r="M571" s="39">
        <f t="shared" si="109"/>
        <v>43590</v>
      </c>
      <c r="N571" s="39">
        <f t="shared" si="110"/>
        <v>43597</v>
      </c>
      <c r="O571" s="39" t="s">
        <v>91</v>
      </c>
      <c r="P571" s="39" t="s">
        <v>91</v>
      </c>
      <c r="Q571" s="39" t="s">
        <v>91</v>
      </c>
      <c r="R571" s="39">
        <f t="shared" si="111"/>
        <v>43604</v>
      </c>
      <c r="S571" s="39">
        <f t="shared" si="112"/>
        <v>43611</v>
      </c>
      <c r="U571" s="45"/>
    </row>
    <row r="572" spans="1:21" ht="42.75" x14ac:dyDescent="0.25">
      <c r="A572" s="45"/>
      <c r="C572" s="209" t="s">
        <v>1907</v>
      </c>
      <c r="D572" s="209" t="s">
        <v>1908</v>
      </c>
      <c r="E572" s="209" t="s">
        <v>6</v>
      </c>
      <c r="F572" s="209" t="s">
        <v>85</v>
      </c>
      <c r="G572" s="209" t="s">
        <v>54</v>
      </c>
      <c r="H572" s="181">
        <v>700000</v>
      </c>
      <c r="I572" s="130" t="s">
        <v>1831</v>
      </c>
      <c r="J572" s="131">
        <v>43556</v>
      </c>
      <c r="K572" s="39">
        <f t="shared" si="107"/>
        <v>43561</v>
      </c>
      <c r="L572" s="39">
        <f t="shared" si="108"/>
        <v>43568</v>
      </c>
      <c r="M572" s="39">
        <f t="shared" si="109"/>
        <v>43589</v>
      </c>
      <c r="N572" s="39">
        <f t="shared" si="110"/>
        <v>43596</v>
      </c>
      <c r="O572" s="39" t="s">
        <v>91</v>
      </c>
      <c r="P572" s="39" t="s">
        <v>91</v>
      </c>
      <c r="Q572" s="39" t="s">
        <v>91</v>
      </c>
      <c r="R572" s="39">
        <f t="shared" si="111"/>
        <v>43603</v>
      </c>
      <c r="S572" s="39">
        <f t="shared" si="112"/>
        <v>43610</v>
      </c>
      <c r="U572" s="45"/>
    </row>
    <row r="573" spans="1:21" ht="28.5" x14ac:dyDescent="0.25">
      <c r="A573" s="45"/>
      <c r="C573" s="209" t="s">
        <v>1909</v>
      </c>
      <c r="D573" s="209" t="s">
        <v>1910</v>
      </c>
      <c r="E573" s="209" t="s">
        <v>6</v>
      </c>
      <c r="F573" s="209" t="s">
        <v>85</v>
      </c>
      <c r="G573" s="209" t="s">
        <v>54</v>
      </c>
      <c r="H573" s="181">
        <v>2000</v>
      </c>
      <c r="I573" s="130" t="s">
        <v>1831</v>
      </c>
      <c r="J573" s="131">
        <v>43607</v>
      </c>
      <c r="K573" s="39">
        <f t="shared" si="107"/>
        <v>43612</v>
      </c>
      <c r="L573" s="39">
        <f t="shared" si="108"/>
        <v>43619</v>
      </c>
      <c r="M573" s="39">
        <f t="shared" si="109"/>
        <v>43640</v>
      </c>
      <c r="N573" s="39">
        <f t="shared" si="110"/>
        <v>43647</v>
      </c>
      <c r="O573" s="39" t="s">
        <v>91</v>
      </c>
      <c r="P573" s="39" t="s">
        <v>91</v>
      </c>
      <c r="Q573" s="39" t="s">
        <v>91</v>
      </c>
      <c r="R573" s="39">
        <f t="shared" si="111"/>
        <v>43654</v>
      </c>
      <c r="S573" s="39">
        <f t="shared" si="112"/>
        <v>43661</v>
      </c>
      <c r="U573" s="45"/>
    </row>
    <row r="574" spans="1:21" ht="28.5" x14ac:dyDescent="0.25">
      <c r="A574" s="45"/>
      <c r="C574" s="209" t="s">
        <v>1911</v>
      </c>
      <c r="D574" s="209" t="s">
        <v>1912</v>
      </c>
      <c r="E574" s="209" t="s">
        <v>6</v>
      </c>
      <c r="F574" s="209" t="s">
        <v>85</v>
      </c>
      <c r="G574" s="209" t="s">
        <v>54</v>
      </c>
      <c r="H574" s="181">
        <v>2400</v>
      </c>
      <c r="I574" s="130" t="s">
        <v>1831</v>
      </c>
      <c r="J574" s="131">
        <v>43570</v>
      </c>
      <c r="K574" s="39">
        <f t="shared" si="107"/>
        <v>43575</v>
      </c>
      <c r="L574" s="39">
        <f t="shared" si="108"/>
        <v>43582</v>
      </c>
      <c r="M574" s="39">
        <f t="shared" si="109"/>
        <v>43603</v>
      </c>
      <c r="N574" s="39">
        <f t="shared" si="110"/>
        <v>43610</v>
      </c>
      <c r="O574" s="39" t="s">
        <v>91</v>
      </c>
      <c r="P574" s="39" t="s">
        <v>91</v>
      </c>
      <c r="Q574" s="39" t="s">
        <v>91</v>
      </c>
      <c r="R574" s="39">
        <f t="shared" si="111"/>
        <v>43617</v>
      </c>
      <c r="S574" s="39">
        <f t="shared" si="112"/>
        <v>43624</v>
      </c>
      <c r="U574" s="45"/>
    </row>
    <row r="575" spans="1:21" s="128" customFormat="1" ht="42.75" x14ac:dyDescent="0.25">
      <c r="A575" s="45"/>
      <c r="B575" s="113"/>
      <c r="C575" s="209" t="s">
        <v>1913</v>
      </c>
      <c r="D575" s="209" t="s">
        <v>1914</v>
      </c>
      <c r="E575" s="209" t="s">
        <v>6</v>
      </c>
      <c r="F575" s="209" t="s">
        <v>85</v>
      </c>
      <c r="G575" s="209" t="s">
        <v>54</v>
      </c>
      <c r="H575" s="181">
        <v>400000</v>
      </c>
      <c r="I575" s="130" t="s">
        <v>1831</v>
      </c>
      <c r="J575" s="131">
        <v>43579</v>
      </c>
      <c r="K575" s="120">
        <f t="shared" si="107"/>
        <v>43584</v>
      </c>
      <c r="L575" s="120">
        <f t="shared" si="108"/>
        <v>43591</v>
      </c>
      <c r="M575" s="120">
        <f t="shared" si="109"/>
        <v>43612</v>
      </c>
      <c r="N575" s="120">
        <f t="shared" si="110"/>
        <v>43619</v>
      </c>
      <c r="O575" s="120" t="s">
        <v>91</v>
      </c>
      <c r="P575" s="120" t="s">
        <v>91</v>
      </c>
      <c r="Q575" s="120" t="s">
        <v>91</v>
      </c>
      <c r="R575" s="120">
        <f t="shared" si="111"/>
        <v>43626</v>
      </c>
      <c r="S575" s="120">
        <v>43750</v>
      </c>
      <c r="U575" s="45"/>
    </row>
    <row r="576" spans="1:21" ht="28.5" x14ac:dyDescent="0.25">
      <c r="A576" s="45"/>
      <c r="C576" s="209" t="s">
        <v>1915</v>
      </c>
      <c r="D576" s="209" t="s">
        <v>1916</v>
      </c>
      <c r="E576" s="209" t="s">
        <v>6</v>
      </c>
      <c r="F576" s="209" t="s">
        <v>85</v>
      </c>
      <c r="G576" s="209" t="s">
        <v>54</v>
      </c>
      <c r="H576" s="181">
        <v>375</v>
      </c>
      <c r="I576" s="130" t="s">
        <v>1831</v>
      </c>
      <c r="J576" s="131">
        <v>43580</v>
      </c>
      <c r="K576" s="39">
        <f t="shared" si="107"/>
        <v>43585</v>
      </c>
      <c r="L576" s="39">
        <f t="shared" si="108"/>
        <v>43592</v>
      </c>
      <c r="M576" s="39">
        <f t="shared" si="109"/>
        <v>43613</v>
      </c>
      <c r="N576" s="39">
        <f t="shared" si="110"/>
        <v>43620</v>
      </c>
      <c r="O576" s="39" t="s">
        <v>91</v>
      </c>
      <c r="P576" s="39" t="s">
        <v>91</v>
      </c>
      <c r="Q576" s="39" t="s">
        <v>91</v>
      </c>
      <c r="R576" s="39">
        <f t="shared" si="111"/>
        <v>43627</v>
      </c>
      <c r="S576" s="39">
        <f t="shared" si="112"/>
        <v>43634</v>
      </c>
      <c r="U576" s="45"/>
    </row>
    <row r="577" spans="1:21" ht="28.5" x14ac:dyDescent="0.25">
      <c r="A577" s="45"/>
      <c r="C577" s="209" t="s">
        <v>1917</v>
      </c>
      <c r="D577" s="209" t="s">
        <v>1918</v>
      </c>
      <c r="E577" s="209" t="s">
        <v>6</v>
      </c>
      <c r="F577" s="209" t="s">
        <v>85</v>
      </c>
      <c r="G577" s="209" t="s">
        <v>54</v>
      </c>
      <c r="H577" s="181">
        <v>700</v>
      </c>
      <c r="I577" s="130" t="s">
        <v>1831</v>
      </c>
      <c r="J577" s="131">
        <v>43581</v>
      </c>
      <c r="K577" s="39">
        <f t="shared" si="107"/>
        <v>43586</v>
      </c>
      <c r="L577" s="39">
        <f t="shared" si="108"/>
        <v>43593</v>
      </c>
      <c r="M577" s="39">
        <f t="shared" si="109"/>
        <v>43614</v>
      </c>
      <c r="N577" s="39">
        <f t="shared" si="110"/>
        <v>43621</v>
      </c>
      <c r="O577" s="39" t="s">
        <v>91</v>
      </c>
      <c r="P577" s="39" t="s">
        <v>91</v>
      </c>
      <c r="Q577" s="39" t="s">
        <v>91</v>
      </c>
      <c r="R577" s="39">
        <f t="shared" si="111"/>
        <v>43628</v>
      </c>
      <c r="S577" s="39">
        <f t="shared" si="112"/>
        <v>43635</v>
      </c>
      <c r="U577" s="45"/>
    </row>
    <row r="578" spans="1:21" ht="42.75" x14ac:dyDescent="0.25">
      <c r="A578" s="45"/>
      <c r="C578" s="209" t="s">
        <v>1919</v>
      </c>
      <c r="D578" s="209" t="s">
        <v>1920</v>
      </c>
      <c r="E578" s="209" t="s">
        <v>6</v>
      </c>
      <c r="F578" s="209" t="s">
        <v>85</v>
      </c>
      <c r="G578" s="209" t="s">
        <v>54</v>
      </c>
      <c r="H578" s="181">
        <v>1260</v>
      </c>
      <c r="I578" s="130" t="s">
        <v>1831</v>
      </c>
      <c r="J578" s="131">
        <v>43582</v>
      </c>
      <c r="K578" s="39">
        <f t="shared" si="107"/>
        <v>43587</v>
      </c>
      <c r="L578" s="39">
        <f t="shared" si="108"/>
        <v>43594</v>
      </c>
      <c r="M578" s="39">
        <f t="shared" si="109"/>
        <v>43615</v>
      </c>
      <c r="N578" s="39">
        <f t="shared" si="110"/>
        <v>43622</v>
      </c>
      <c r="O578" s="39" t="s">
        <v>91</v>
      </c>
      <c r="P578" s="39" t="s">
        <v>91</v>
      </c>
      <c r="Q578" s="39" t="s">
        <v>91</v>
      </c>
      <c r="R578" s="39">
        <f t="shared" si="111"/>
        <v>43629</v>
      </c>
      <c r="S578" s="39">
        <f t="shared" si="112"/>
        <v>43636</v>
      </c>
      <c r="U578" s="45"/>
    </row>
    <row r="579" spans="1:21" s="128" customFormat="1" ht="28.5" x14ac:dyDescent="0.25">
      <c r="A579" s="45"/>
      <c r="B579" s="113"/>
      <c r="C579" s="209" t="s">
        <v>1921</v>
      </c>
      <c r="D579" s="209" t="s">
        <v>1922</v>
      </c>
      <c r="E579" s="209" t="s">
        <v>6</v>
      </c>
      <c r="F579" s="209" t="s">
        <v>85</v>
      </c>
      <c r="G579" s="209" t="s">
        <v>54</v>
      </c>
      <c r="H579" s="181">
        <v>20000</v>
      </c>
      <c r="I579" s="130" t="s">
        <v>1831</v>
      </c>
      <c r="J579" s="131">
        <v>43583</v>
      </c>
      <c r="K579" s="120">
        <f t="shared" si="107"/>
        <v>43588</v>
      </c>
      <c r="L579" s="120">
        <f t="shared" si="108"/>
        <v>43595</v>
      </c>
      <c r="M579" s="120">
        <f t="shared" si="109"/>
        <v>43616</v>
      </c>
      <c r="N579" s="120">
        <f t="shared" si="110"/>
        <v>43623</v>
      </c>
      <c r="O579" s="120" t="s">
        <v>91</v>
      </c>
      <c r="P579" s="120" t="s">
        <v>91</v>
      </c>
      <c r="Q579" s="120" t="s">
        <v>91</v>
      </c>
      <c r="R579" s="120">
        <f t="shared" si="111"/>
        <v>43630</v>
      </c>
      <c r="S579" s="120">
        <v>43720</v>
      </c>
      <c r="U579" s="45"/>
    </row>
    <row r="580" spans="1:21" ht="28.5" x14ac:dyDescent="0.25">
      <c r="A580" s="45"/>
      <c r="C580" s="209" t="s">
        <v>1923</v>
      </c>
      <c r="D580" s="209" t="s">
        <v>1924</v>
      </c>
      <c r="E580" s="209" t="s">
        <v>6</v>
      </c>
      <c r="F580" s="209" t="s">
        <v>85</v>
      </c>
      <c r="G580" s="209" t="s">
        <v>54</v>
      </c>
      <c r="H580" s="181">
        <v>250</v>
      </c>
      <c r="I580" s="130" t="s">
        <v>1831</v>
      </c>
      <c r="J580" s="131">
        <v>43584</v>
      </c>
      <c r="K580" s="39">
        <f t="shared" si="107"/>
        <v>43589</v>
      </c>
      <c r="L580" s="39">
        <f t="shared" si="108"/>
        <v>43596</v>
      </c>
      <c r="M580" s="39">
        <f t="shared" si="109"/>
        <v>43617</v>
      </c>
      <c r="N580" s="39">
        <f t="shared" si="110"/>
        <v>43624</v>
      </c>
      <c r="O580" s="39" t="s">
        <v>91</v>
      </c>
      <c r="P580" s="39" t="s">
        <v>91</v>
      </c>
      <c r="Q580" s="39" t="s">
        <v>91</v>
      </c>
      <c r="R580" s="39">
        <f t="shared" si="111"/>
        <v>43631</v>
      </c>
      <c r="S580" s="39">
        <f t="shared" si="112"/>
        <v>43638</v>
      </c>
      <c r="U580" s="45"/>
    </row>
    <row r="581" spans="1:21" ht="28.5" x14ac:dyDescent="0.25">
      <c r="A581" s="45"/>
      <c r="C581" s="209" t="s">
        <v>1925</v>
      </c>
      <c r="D581" s="209" t="s">
        <v>1926</v>
      </c>
      <c r="E581" s="209" t="s">
        <v>6</v>
      </c>
      <c r="F581" s="209" t="s">
        <v>85</v>
      </c>
      <c r="G581" s="209" t="s">
        <v>54</v>
      </c>
      <c r="H581" s="181">
        <v>10500</v>
      </c>
      <c r="I581" s="130" t="s">
        <v>1831</v>
      </c>
      <c r="J581" s="131">
        <v>43619</v>
      </c>
      <c r="K581" s="39">
        <f t="shared" si="107"/>
        <v>43624</v>
      </c>
      <c r="L581" s="39">
        <f t="shared" si="108"/>
        <v>43631</v>
      </c>
      <c r="M581" s="39">
        <f t="shared" si="109"/>
        <v>43652</v>
      </c>
      <c r="N581" s="39">
        <f t="shared" si="110"/>
        <v>43659</v>
      </c>
      <c r="O581" s="39" t="s">
        <v>91</v>
      </c>
      <c r="P581" s="39" t="s">
        <v>91</v>
      </c>
      <c r="Q581" s="39" t="s">
        <v>91</v>
      </c>
      <c r="R581" s="39">
        <f t="shared" si="111"/>
        <v>43666</v>
      </c>
      <c r="S581" s="39">
        <f t="shared" si="112"/>
        <v>43673</v>
      </c>
      <c r="U581" s="45"/>
    </row>
    <row r="582" spans="1:21" ht="28.5" x14ac:dyDescent="0.25">
      <c r="A582" s="45"/>
      <c r="C582" s="209" t="s">
        <v>1927</v>
      </c>
      <c r="D582" s="209" t="s">
        <v>1928</v>
      </c>
      <c r="E582" s="209" t="s">
        <v>6</v>
      </c>
      <c r="F582" s="209" t="s">
        <v>85</v>
      </c>
      <c r="G582" s="209" t="s">
        <v>54</v>
      </c>
      <c r="H582" s="181">
        <v>750</v>
      </c>
      <c r="I582" s="130" t="s">
        <v>1831</v>
      </c>
      <c r="J582" s="131">
        <v>43586</v>
      </c>
      <c r="K582" s="39">
        <f t="shared" si="107"/>
        <v>43591</v>
      </c>
      <c r="L582" s="39">
        <f t="shared" si="108"/>
        <v>43598</v>
      </c>
      <c r="M582" s="39">
        <f t="shared" si="109"/>
        <v>43619</v>
      </c>
      <c r="N582" s="39">
        <f t="shared" si="110"/>
        <v>43626</v>
      </c>
      <c r="O582" s="39" t="s">
        <v>91</v>
      </c>
      <c r="P582" s="39" t="s">
        <v>91</v>
      </c>
      <c r="Q582" s="39" t="s">
        <v>91</v>
      </c>
      <c r="R582" s="39">
        <f t="shared" si="111"/>
        <v>43633</v>
      </c>
      <c r="S582" s="39">
        <f t="shared" si="112"/>
        <v>43640</v>
      </c>
      <c r="U582" s="45"/>
    </row>
    <row r="583" spans="1:21" ht="28.5" x14ac:dyDescent="0.25">
      <c r="A583" s="45"/>
      <c r="C583" s="209" t="s">
        <v>1929</v>
      </c>
      <c r="D583" s="209" t="s">
        <v>1930</v>
      </c>
      <c r="E583" s="209" t="s">
        <v>6</v>
      </c>
      <c r="F583" s="209" t="s">
        <v>85</v>
      </c>
      <c r="G583" s="209" t="s">
        <v>54</v>
      </c>
      <c r="H583" s="181">
        <v>80000</v>
      </c>
      <c r="I583" s="130" t="s">
        <v>1831</v>
      </c>
      <c r="J583" s="39">
        <v>43509</v>
      </c>
      <c r="K583" s="39">
        <f t="shared" si="107"/>
        <v>43514</v>
      </c>
      <c r="L583" s="39">
        <f t="shared" si="108"/>
        <v>43521</v>
      </c>
      <c r="M583" s="39">
        <f t="shared" si="109"/>
        <v>43542</v>
      </c>
      <c r="N583" s="39">
        <f t="shared" si="110"/>
        <v>43549</v>
      </c>
      <c r="O583" s="39" t="s">
        <v>91</v>
      </c>
      <c r="P583" s="39" t="s">
        <v>91</v>
      </c>
      <c r="Q583" s="39" t="s">
        <v>91</v>
      </c>
      <c r="R583" s="39">
        <f t="shared" si="111"/>
        <v>43556</v>
      </c>
      <c r="S583" s="39">
        <f t="shared" si="112"/>
        <v>43563</v>
      </c>
      <c r="U583" s="45"/>
    </row>
    <row r="584" spans="1:21" ht="42.75" x14ac:dyDescent="0.25">
      <c r="A584" s="45"/>
      <c r="C584" s="209" t="s">
        <v>1931</v>
      </c>
      <c r="D584" s="209" t="s">
        <v>1932</v>
      </c>
      <c r="E584" s="209" t="s">
        <v>6</v>
      </c>
      <c r="F584" s="209" t="s">
        <v>85</v>
      </c>
      <c r="G584" s="209" t="s">
        <v>54</v>
      </c>
      <c r="H584" s="181">
        <v>3000</v>
      </c>
      <c r="I584" s="130" t="s">
        <v>1831</v>
      </c>
      <c r="J584" s="39">
        <v>43499</v>
      </c>
      <c r="K584" s="39">
        <f t="shared" si="107"/>
        <v>43504</v>
      </c>
      <c r="L584" s="39">
        <f t="shared" si="108"/>
        <v>43511</v>
      </c>
      <c r="M584" s="39">
        <f t="shared" si="109"/>
        <v>43532</v>
      </c>
      <c r="N584" s="39">
        <f t="shared" si="110"/>
        <v>43539</v>
      </c>
      <c r="O584" s="39" t="s">
        <v>91</v>
      </c>
      <c r="P584" s="39" t="s">
        <v>91</v>
      </c>
      <c r="Q584" s="39" t="s">
        <v>91</v>
      </c>
      <c r="R584" s="39">
        <f t="shared" si="111"/>
        <v>43546</v>
      </c>
      <c r="S584" s="39">
        <f t="shared" si="112"/>
        <v>43553</v>
      </c>
      <c r="U584" s="45"/>
    </row>
    <row r="585" spans="1:21" ht="42.75" x14ac:dyDescent="0.25">
      <c r="A585" s="45"/>
      <c r="C585" s="209" t="s">
        <v>1933</v>
      </c>
      <c r="D585" s="209" t="s">
        <v>1934</v>
      </c>
      <c r="E585" s="209" t="s">
        <v>6</v>
      </c>
      <c r="F585" s="209" t="s">
        <v>85</v>
      </c>
      <c r="G585" s="209" t="s">
        <v>54</v>
      </c>
      <c r="H585" s="181">
        <v>6000</v>
      </c>
      <c r="I585" s="130" t="s">
        <v>1831</v>
      </c>
      <c r="J585" s="131">
        <v>43629</v>
      </c>
      <c r="K585" s="39">
        <f t="shared" si="107"/>
        <v>43634</v>
      </c>
      <c r="L585" s="39">
        <f t="shared" si="108"/>
        <v>43641</v>
      </c>
      <c r="M585" s="39">
        <f t="shared" si="109"/>
        <v>43662</v>
      </c>
      <c r="N585" s="39">
        <f t="shared" si="110"/>
        <v>43669</v>
      </c>
      <c r="O585" s="39" t="s">
        <v>91</v>
      </c>
      <c r="P585" s="39" t="s">
        <v>91</v>
      </c>
      <c r="Q585" s="39" t="s">
        <v>91</v>
      </c>
      <c r="R585" s="39">
        <f t="shared" si="111"/>
        <v>43676</v>
      </c>
      <c r="S585" s="39">
        <f t="shared" si="112"/>
        <v>43683</v>
      </c>
      <c r="U585" s="45"/>
    </row>
    <row r="586" spans="1:21" ht="42.75" x14ac:dyDescent="0.25">
      <c r="A586" s="45"/>
      <c r="C586" s="209" t="s">
        <v>1935</v>
      </c>
      <c r="D586" s="209" t="s">
        <v>1936</v>
      </c>
      <c r="E586" s="209" t="s">
        <v>6</v>
      </c>
      <c r="F586" s="209" t="s">
        <v>85</v>
      </c>
      <c r="G586" s="209" t="s">
        <v>54</v>
      </c>
      <c r="H586" s="181">
        <v>4000</v>
      </c>
      <c r="I586" s="130" t="s">
        <v>1831</v>
      </c>
      <c r="J586" s="131">
        <v>43538</v>
      </c>
      <c r="K586" s="39">
        <f t="shared" si="107"/>
        <v>43543</v>
      </c>
      <c r="L586" s="39">
        <f t="shared" si="108"/>
        <v>43550</v>
      </c>
      <c r="M586" s="39">
        <f t="shared" si="109"/>
        <v>43571</v>
      </c>
      <c r="N586" s="39">
        <f t="shared" si="110"/>
        <v>43578</v>
      </c>
      <c r="O586" s="39" t="s">
        <v>91</v>
      </c>
      <c r="P586" s="39" t="s">
        <v>91</v>
      </c>
      <c r="Q586" s="39" t="s">
        <v>91</v>
      </c>
      <c r="R586" s="39">
        <f t="shared" si="111"/>
        <v>43585</v>
      </c>
      <c r="S586" s="39">
        <f t="shared" si="112"/>
        <v>43592</v>
      </c>
      <c r="U586" s="45"/>
    </row>
    <row r="587" spans="1:21" ht="42.75" x14ac:dyDescent="0.25">
      <c r="A587" s="45"/>
      <c r="C587" s="209" t="s">
        <v>1937</v>
      </c>
      <c r="D587" s="209" t="s">
        <v>1938</v>
      </c>
      <c r="E587" s="209" t="s">
        <v>6</v>
      </c>
      <c r="F587" s="209" t="s">
        <v>85</v>
      </c>
      <c r="G587" s="209" t="s">
        <v>54</v>
      </c>
      <c r="H587" s="181">
        <v>5000</v>
      </c>
      <c r="I587" s="130" t="s">
        <v>1831</v>
      </c>
      <c r="J587" s="131">
        <v>43570</v>
      </c>
      <c r="K587" s="39">
        <f t="shared" si="107"/>
        <v>43575</v>
      </c>
      <c r="L587" s="39">
        <f t="shared" si="108"/>
        <v>43582</v>
      </c>
      <c r="M587" s="39">
        <f t="shared" si="109"/>
        <v>43603</v>
      </c>
      <c r="N587" s="39">
        <f t="shared" si="110"/>
        <v>43610</v>
      </c>
      <c r="O587" s="39" t="s">
        <v>91</v>
      </c>
      <c r="P587" s="39" t="s">
        <v>91</v>
      </c>
      <c r="Q587" s="39" t="s">
        <v>91</v>
      </c>
      <c r="R587" s="39">
        <f t="shared" si="111"/>
        <v>43617</v>
      </c>
      <c r="S587" s="39">
        <f t="shared" si="112"/>
        <v>43624</v>
      </c>
      <c r="U587" s="45"/>
    </row>
    <row r="588" spans="1:21" ht="42.75" x14ac:dyDescent="0.25">
      <c r="A588" s="45"/>
      <c r="C588" s="209" t="s">
        <v>1939</v>
      </c>
      <c r="D588" s="209" t="s">
        <v>1940</v>
      </c>
      <c r="E588" s="209" t="s">
        <v>6</v>
      </c>
      <c r="F588" s="209" t="s">
        <v>85</v>
      </c>
      <c r="G588" s="209" t="s">
        <v>54</v>
      </c>
      <c r="H588" s="181">
        <v>9000</v>
      </c>
      <c r="I588" s="130" t="s">
        <v>1831</v>
      </c>
      <c r="J588" s="131">
        <v>43601</v>
      </c>
      <c r="K588" s="39">
        <f t="shared" si="107"/>
        <v>43606</v>
      </c>
      <c r="L588" s="39">
        <f t="shared" si="108"/>
        <v>43613</v>
      </c>
      <c r="M588" s="39">
        <f t="shared" si="109"/>
        <v>43634</v>
      </c>
      <c r="N588" s="39">
        <f t="shared" si="110"/>
        <v>43641</v>
      </c>
      <c r="O588" s="39" t="s">
        <v>91</v>
      </c>
      <c r="P588" s="39" t="s">
        <v>91</v>
      </c>
      <c r="Q588" s="39" t="s">
        <v>91</v>
      </c>
      <c r="R588" s="39">
        <f t="shared" si="111"/>
        <v>43648</v>
      </c>
      <c r="S588" s="39">
        <f t="shared" si="112"/>
        <v>43655</v>
      </c>
      <c r="U588" s="45"/>
    </row>
    <row r="589" spans="1:21" ht="42.75" x14ac:dyDescent="0.25">
      <c r="A589" s="45"/>
      <c r="C589" s="209" t="s">
        <v>1941</v>
      </c>
      <c r="D589" s="209" t="s">
        <v>1942</v>
      </c>
      <c r="E589" s="209" t="s">
        <v>6</v>
      </c>
      <c r="F589" s="209" t="s">
        <v>85</v>
      </c>
      <c r="G589" s="209" t="s">
        <v>54</v>
      </c>
      <c r="H589" s="181">
        <v>15000</v>
      </c>
      <c r="I589" s="130" t="s">
        <v>1831</v>
      </c>
      <c r="J589" s="131">
        <v>43592</v>
      </c>
      <c r="K589" s="39">
        <f t="shared" si="107"/>
        <v>43597</v>
      </c>
      <c r="L589" s="39">
        <f t="shared" si="108"/>
        <v>43604</v>
      </c>
      <c r="M589" s="39">
        <f t="shared" si="109"/>
        <v>43625</v>
      </c>
      <c r="N589" s="39">
        <f t="shared" si="110"/>
        <v>43632</v>
      </c>
      <c r="O589" s="39" t="s">
        <v>91</v>
      </c>
      <c r="P589" s="39" t="s">
        <v>91</v>
      </c>
      <c r="Q589" s="39" t="s">
        <v>91</v>
      </c>
      <c r="R589" s="39">
        <f t="shared" si="111"/>
        <v>43639</v>
      </c>
      <c r="S589" s="39">
        <f t="shared" si="112"/>
        <v>43646</v>
      </c>
      <c r="U589" s="45"/>
    </row>
    <row r="590" spans="1:21" ht="28.5" x14ac:dyDescent="0.25">
      <c r="A590" s="45"/>
      <c r="C590" s="209" t="s">
        <v>1943</v>
      </c>
      <c r="D590" s="209" t="s">
        <v>1944</v>
      </c>
      <c r="E590" s="209" t="s">
        <v>6</v>
      </c>
      <c r="F590" s="209" t="s">
        <v>85</v>
      </c>
      <c r="G590" s="209" t="s">
        <v>54</v>
      </c>
      <c r="H590" s="181">
        <v>450</v>
      </c>
      <c r="I590" s="130" t="s">
        <v>1831</v>
      </c>
      <c r="J590" s="131">
        <v>43619</v>
      </c>
      <c r="K590" s="39">
        <f t="shared" si="107"/>
        <v>43624</v>
      </c>
      <c r="L590" s="39">
        <f t="shared" si="108"/>
        <v>43631</v>
      </c>
      <c r="M590" s="39">
        <f t="shared" si="109"/>
        <v>43652</v>
      </c>
      <c r="N590" s="39">
        <f t="shared" si="110"/>
        <v>43659</v>
      </c>
      <c r="O590" s="39" t="s">
        <v>91</v>
      </c>
      <c r="P590" s="39" t="s">
        <v>91</v>
      </c>
      <c r="Q590" s="39" t="s">
        <v>91</v>
      </c>
      <c r="R590" s="39">
        <f t="shared" si="111"/>
        <v>43666</v>
      </c>
      <c r="S590" s="39">
        <f t="shared" si="112"/>
        <v>43673</v>
      </c>
      <c r="U590" s="45"/>
    </row>
    <row r="591" spans="1:21" ht="28.5" x14ac:dyDescent="0.25">
      <c r="A591" s="45"/>
      <c r="C591" s="209" t="s">
        <v>1945</v>
      </c>
      <c r="D591" s="209" t="s">
        <v>1946</v>
      </c>
      <c r="E591" s="209" t="s">
        <v>6</v>
      </c>
      <c r="F591" s="209" t="s">
        <v>85</v>
      </c>
      <c r="G591" s="209" t="s">
        <v>54</v>
      </c>
      <c r="H591" s="181">
        <v>400</v>
      </c>
      <c r="I591" s="130" t="s">
        <v>1831</v>
      </c>
      <c r="J591" s="131">
        <v>43543</v>
      </c>
      <c r="K591" s="39">
        <f t="shared" si="107"/>
        <v>43548</v>
      </c>
      <c r="L591" s="39">
        <f t="shared" si="108"/>
        <v>43555</v>
      </c>
      <c r="M591" s="39">
        <f t="shared" si="109"/>
        <v>43576</v>
      </c>
      <c r="N591" s="39">
        <f t="shared" si="110"/>
        <v>43583</v>
      </c>
      <c r="O591" s="39" t="s">
        <v>91</v>
      </c>
      <c r="P591" s="39" t="s">
        <v>91</v>
      </c>
      <c r="Q591" s="39" t="s">
        <v>91</v>
      </c>
      <c r="R591" s="39">
        <f t="shared" si="111"/>
        <v>43590</v>
      </c>
      <c r="S591" s="39">
        <f t="shared" si="112"/>
        <v>43597</v>
      </c>
      <c r="U591" s="45"/>
    </row>
    <row r="592" spans="1:21" ht="42.75" x14ac:dyDescent="0.25">
      <c r="A592" s="45"/>
      <c r="C592" s="209" t="s">
        <v>1947</v>
      </c>
      <c r="D592" s="209" t="s">
        <v>1948</v>
      </c>
      <c r="E592" s="209" t="s">
        <v>6</v>
      </c>
      <c r="F592" s="209" t="s">
        <v>85</v>
      </c>
      <c r="G592" s="209" t="s">
        <v>54</v>
      </c>
      <c r="H592" s="181">
        <v>3000</v>
      </c>
      <c r="I592" s="130" t="s">
        <v>1831</v>
      </c>
      <c r="J592" s="131">
        <v>43557</v>
      </c>
      <c r="K592" s="39">
        <f t="shared" si="107"/>
        <v>43562</v>
      </c>
      <c r="L592" s="39">
        <f t="shared" si="108"/>
        <v>43569</v>
      </c>
      <c r="M592" s="39">
        <f t="shared" si="109"/>
        <v>43590</v>
      </c>
      <c r="N592" s="39">
        <f t="shared" si="110"/>
        <v>43597</v>
      </c>
      <c r="O592" s="39" t="s">
        <v>91</v>
      </c>
      <c r="P592" s="39" t="s">
        <v>91</v>
      </c>
      <c r="Q592" s="39" t="s">
        <v>91</v>
      </c>
      <c r="R592" s="39">
        <f t="shared" si="111"/>
        <v>43604</v>
      </c>
      <c r="S592" s="39">
        <f t="shared" si="112"/>
        <v>43611</v>
      </c>
      <c r="U592" s="45"/>
    </row>
    <row r="593" spans="1:21" ht="28.5" x14ac:dyDescent="0.25">
      <c r="A593" s="45"/>
      <c r="C593" s="209" t="s">
        <v>1949</v>
      </c>
      <c r="D593" s="209" t="s">
        <v>1950</v>
      </c>
      <c r="E593" s="209" t="s">
        <v>6</v>
      </c>
      <c r="F593" s="209" t="s">
        <v>85</v>
      </c>
      <c r="G593" s="209" t="s">
        <v>54</v>
      </c>
      <c r="H593" s="181">
        <v>1900</v>
      </c>
      <c r="I593" s="130" t="s">
        <v>1831</v>
      </c>
      <c r="J593" s="131">
        <v>43556</v>
      </c>
      <c r="K593" s="39">
        <f t="shared" si="107"/>
        <v>43561</v>
      </c>
      <c r="L593" s="39">
        <f t="shared" si="108"/>
        <v>43568</v>
      </c>
      <c r="M593" s="39">
        <f t="shared" si="109"/>
        <v>43589</v>
      </c>
      <c r="N593" s="39">
        <f t="shared" si="110"/>
        <v>43596</v>
      </c>
      <c r="O593" s="39" t="s">
        <v>91</v>
      </c>
      <c r="P593" s="39" t="s">
        <v>91</v>
      </c>
      <c r="Q593" s="39" t="s">
        <v>91</v>
      </c>
      <c r="R593" s="39">
        <f t="shared" si="111"/>
        <v>43603</v>
      </c>
      <c r="S593" s="39">
        <f t="shared" si="112"/>
        <v>43610</v>
      </c>
      <c r="U593" s="45"/>
    </row>
    <row r="594" spans="1:21" ht="28.5" x14ac:dyDescent="0.25">
      <c r="A594" s="45"/>
      <c r="C594" s="209" t="s">
        <v>1951</v>
      </c>
      <c r="D594" s="209" t="s">
        <v>1952</v>
      </c>
      <c r="E594" s="209" t="s">
        <v>6</v>
      </c>
      <c r="F594" s="209" t="s">
        <v>85</v>
      </c>
      <c r="G594" s="209" t="s">
        <v>54</v>
      </c>
      <c r="H594" s="181">
        <v>255</v>
      </c>
      <c r="I594" s="130" t="s">
        <v>1831</v>
      </c>
      <c r="J594" s="131">
        <v>43607</v>
      </c>
      <c r="K594" s="39">
        <f t="shared" si="107"/>
        <v>43612</v>
      </c>
      <c r="L594" s="39">
        <f t="shared" si="108"/>
        <v>43619</v>
      </c>
      <c r="M594" s="39">
        <f t="shared" si="109"/>
        <v>43640</v>
      </c>
      <c r="N594" s="39">
        <f t="shared" si="110"/>
        <v>43647</v>
      </c>
      <c r="O594" s="39" t="s">
        <v>91</v>
      </c>
      <c r="P594" s="39" t="s">
        <v>91</v>
      </c>
      <c r="Q594" s="39" t="s">
        <v>91</v>
      </c>
      <c r="R594" s="39">
        <f t="shared" si="111"/>
        <v>43654</v>
      </c>
      <c r="S594" s="39">
        <f t="shared" si="112"/>
        <v>43661</v>
      </c>
      <c r="U594" s="45"/>
    </row>
    <row r="595" spans="1:21" ht="28.5" x14ac:dyDescent="0.25">
      <c r="A595" s="45"/>
      <c r="C595" s="209" t="s">
        <v>1953</v>
      </c>
      <c r="D595" s="209" t="s">
        <v>1954</v>
      </c>
      <c r="E595" s="209" t="s">
        <v>6</v>
      </c>
      <c r="F595" s="209" t="s">
        <v>85</v>
      </c>
      <c r="G595" s="209" t="s">
        <v>54</v>
      </c>
      <c r="H595" s="181">
        <v>352</v>
      </c>
      <c r="I595" s="130" t="s">
        <v>1831</v>
      </c>
      <c r="J595" s="131">
        <v>43570</v>
      </c>
      <c r="K595" s="39">
        <f t="shared" si="107"/>
        <v>43575</v>
      </c>
      <c r="L595" s="39">
        <f t="shared" si="108"/>
        <v>43582</v>
      </c>
      <c r="M595" s="39">
        <f t="shared" si="109"/>
        <v>43603</v>
      </c>
      <c r="N595" s="39">
        <f t="shared" si="110"/>
        <v>43610</v>
      </c>
      <c r="O595" s="39" t="s">
        <v>91</v>
      </c>
      <c r="P595" s="39" t="s">
        <v>91</v>
      </c>
      <c r="Q595" s="39" t="s">
        <v>91</v>
      </c>
      <c r="R595" s="39">
        <f t="shared" si="111"/>
        <v>43617</v>
      </c>
      <c r="S595" s="39">
        <f t="shared" si="112"/>
        <v>43624</v>
      </c>
      <c r="U595" s="45"/>
    </row>
    <row r="596" spans="1:21" ht="28.5" x14ac:dyDescent="0.25">
      <c r="A596" s="45"/>
      <c r="C596" s="209" t="s">
        <v>1955</v>
      </c>
      <c r="D596" s="209" t="s">
        <v>1956</v>
      </c>
      <c r="E596" s="209" t="s">
        <v>6</v>
      </c>
      <c r="F596" s="209" t="s">
        <v>85</v>
      </c>
      <c r="G596" s="209" t="s">
        <v>54</v>
      </c>
      <c r="H596" s="181">
        <v>2700000</v>
      </c>
      <c r="I596" s="130" t="s">
        <v>1831</v>
      </c>
      <c r="J596" s="131">
        <v>43579</v>
      </c>
      <c r="K596" s="39">
        <f t="shared" si="107"/>
        <v>43584</v>
      </c>
      <c r="L596" s="39">
        <f t="shared" si="108"/>
        <v>43591</v>
      </c>
      <c r="M596" s="39">
        <f t="shared" si="109"/>
        <v>43612</v>
      </c>
      <c r="N596" s="39">
        <f t="shared" si="110"/>
        <v>43619</v>
      </c>
      <c r="O596" s="39" t="s">
        <v>91</v>
      </c>
      <c r="P596" s="39" t="s">
        <v>91</v>
      </c>
      <c r="Q596" s="39" t="s">
        <v>91</v>
      </c>
      <c r="R596" s="39">
        <f t="shared" si="111"/>
        <v>43626</v>
      </c>
      <c r="S596" s="39">
        <f t="shared" si="112"/>
        <v>43633</v>
      </c>
      <c r="U596" s="45"/>
    </row>
    <row r="597" spans="1:21" ht="28.5" x14ac:dyDescent="0.25">
      <c r="A597" s="45"/>
      <c r="C597" s="209" t="s">
        <v>1957</v>
      </c>
      <c r="D597" s="209" t="s">
        <v>1958</v>
      </c>
      <c r="E597" s="209" t="s">
        <v>6</v>
      </c>
      <c r="F597" s="209" t="s">
        <v>85</v>
      </c>
      <c r="G597" s="209" t="s">
        <v>54</v>
      </c>
      <c r="H597" s="181">
        <v>100</v>
      </c>
      <c r="I597" s="133" t="s">
        <v>321</v>
      </c>
      <c r="J597" s="131">
        <v>43580</v>
      </c>
      <c r="K597" s="39">
        <f t="shared" si="107"/>
        <v>43585</v>
      </c>
      <c r="L597" s="39">
        <f t="shared" si="108"/>
        <v>43592</v>
      </c>
      <c r="M597" s="39">
        <f t="shared" si="109"/>
        <v>43613</v>
      </c>
      <c r="N597" s="39">
        <f t="shared" si="110"/>
        <v>43620</v>
      </c>
      <c r="O597" s="39" t="s">
        <v>91</v>
      </c>
      <c r="P597" s="39" t="s">
        <v>91</v>
      </c>
      <c r="Q597" s="39" t="s">
        <v>91</v>
      </c>
      <c r="R597" s="39">
        <f t="shared" si="111"/>
        <v>43627</v>
      </c>
      <c r="S597" s="39">
        <f t="shared" si="112"/>
        <v>43634</v>
      </c>
      <c r="U597" s="45"/>
    </row>
    <row r="598" spans="1:21" ht="28.5" x14ac:dyDescent="0.25">
      <c r="A598" s="45"/>
      <c r="C598" s="209" t="s">
        <v>1959</v>
      </c>
      <c r="D598" s="209" t="s">
        <v>1960</v>
      </c>
      <c r="E598" s="209" t="s">
        <v>6</v>
      </c>
      <c r="F598" s="209" t="s">
        <v>85</v>
      </c>
      <c r="G598" s="209" t="s">
        <v>54</v>
      </c>
      <c r="H598" s="181">
        <v>4680</v>
      </c>
      <c r="I598" s="133" t="s">
        <v>321</v>
      </c>
      <c r="J598" s="131">
        <v>43581</v>
      </c>
      <c r="K598" s="39">
        <f t="shared" si="107"/>
        <v>43586</v>
      </c>
      <c r="L598" s="39">
        <f t="shared" si="108"/>
        <v>43593</v>
      </c>
      <c r="M598" s="39">
        <f t="shared" si="109"/>
        <v>43614</v>
      </c>
      <c r="N598" s="39">
        <f t="shared" si="110"/>
        <v>43621</v>
      </c>
      <c r="O598" s="39" t="s">
        <v>91</v>
      </c>
      <c r="P598" s="39" t="s">
        <v>91</v>
      </c>
      <c r="Q598" s="39" t="s">
        <v>91</v>
      </c>
      <c r="R598" s="39">
        <f t="shared" si="111"/>
        <v>43628</v>
      </c>
      <c r="S598" s="39">
        <f t="shared" si="112"/>
        <v>43635</v>
      </c>
      <c r="U598" s="45"/>
    </row>
    <row r="599" spans="1:21" ht="28.5" x14ac:dyDescent="0.25">
      <c r="A599" s="45"/>
      <c r="C599" s="209" t="s">
        <v>1961</v>
      </c>
      <c r="D599" s="209" t="s">
        <v>1962</v>
      </c>
      <c r="E599" s="209" t="s">
        <v>6</v>
      </c>
      <c r="F599" s="209" t="s">
        <v>85</v>
      </c>
      <c r="G599" s="209" t="s">
        <v>54</v>
      </c>
      <c r="H599" s="181">
        <v>7500</v>
      </c>
      <c r="I599" s="133" t="s">
        <v>321</v>
      </c>
      <c r="J599" s="131">
        <v>43582</v>
      </c>
      <c r="K599" s="39">
        <f t="shared" si="107"/>
        <v>43587</v>
      </c>
      <c r="L599" s="39">
        <f t="shared" si="108"/>
        <v>43594</v>
      </c>
      <c r="M599" s="39">
        <f t="shared" si="109"/>
        <v>43615</v>
      </c>
      <c r="N599" s="39">
        <f t="shared" si="110"/>
        <v>43622</v>
      </c>
      <c r="O599" s="39" t="s">
        <v>91</v>
      </c>
      <c r="P599" s="39" t="s">
        <v>91</v>
      </c>
      <c r="Q599" s="39" t="s">
        <v>91</v>
      </c>
      <c r="R599" s="39">
        <f t="shared" si="111"/>
        <v>43629</v>
      </c>
      <c r="S599" s="39">
        <f t="shared" si="112"/>
        <v>43636</v>
      </c>
      <c r="U599" s="45"/>
    </row>
    <row r="600" spans="1:21" ht="42.75" x14ac:dyDescent="0.25">
      <c r="A600" s="45"/>
      <c r="C600" s="209" t="s">
        <v>1963</v>
      </c>
      <c r="D600" s="209" t="s">
        <v>1964</v>
      </c>
      <c r="E600" s="209" t="s">
        <v>6</v>
      </c>
      <c r="F600" s="209" t="s">
        <v>85</v>
      </c>
      <c r="G600" s="209" t="s">
        <v>54</v>
      </c>
      <c r="H600" s="181">
        <v>6500</v>
      </c>
      <c r="I600" s="133" t="s">
        <v>321</v>
      </c>
      <c r="J600" s="131">
        <v>43583</v>
      </c>
      <c r="K600" s="39">
        <f t="shared" si="107"/>
        <v>43588</v>
      </c>
      <c r="L600" s="39">
        <f t="shared" si="108"/>
        <v>43595</v>
      </c>
      <c r="M600" s="39">
        <f t="shared" si="109"/>
        <v>43616</v>
      </c>
      <c r="N600" s="39">
        <f t="shared" si="110"/>
        <v>43623</v>
      </c>
      <c r="O600" s="39" t="s">
        <v>91</v>
      </c>
      <c r="P600" s="39" t="s">
        <v>91</v>
      </c>
      <c r="Q600" s="39" t="s">
        <v>91</v>
      </c>
      <c r="R600" s="39">
        <f t="shared" si="111"/>
        <v>43630</v>
      </c>
      <c r="S600" s="39">
        <f t="shared" si="112"/>
        <v>43637</v>
      </c>
      <c r="U600" s="45"/>
    </row>
    <row r="601" spans="1:21" ht="42.75" x14ac:dyDescent="0.25">
      <c r="A601" s="45"/>
      <c r="C601" s="209" t="s">
        <v>1965</v>
      </c>
      <c r="D601" s="209" t="s">
        <v>1966</v>
      </c>
      <c r="E601" s="209" t="s">
        <v>6</v>
      </c>
      <c r="F601" s="209" t="s">
        <v>85</v>
      </c>
      <c r="G601" s="209" t="s">
        <v>54</v>
      </c>
      <c r="H601" s="181">
        <v>1875</v>
      </c>
      <c r="I601" s="133" t="s">
        <v>321</v>
      </c>
      <c r="J601" s="131">
        <v>43584</v>
      </c>
      <c r="K601" s="39">
        <f t="shared" si="107"/>
        <v>43589</v>
      </c>
      <c r="L601" s="39">
        <f t="shared" si="108"/>
        <v>43596</v>
      </c>
      <c r="M601" s="39">
        <f t="shared" si="109"/>
        <v>43617</v>
      </c>
      <c r="N601" s="39">
        <f t="shared" si="110"/>
        <v>43624</v>
      </c>
      <c r="O601" s="39" t="s">
        <v>91</v>
      </c>
      <c r="P601" s="39" t="s">
        <v>91</v>
      </c>
      <c r="Q601" s="39" t="s">
        <v>91</v>
      </c>
      <c r="R601" s="39">
        <f t="shared" si="111"/>
        <v>43631</v>
      </c>
      <c r="S601" s="39">
        <f t="shared" si="112"/>
        <v>43638</v>
      </c>
      <c r="U601" s="45"/>
    </row>
    <row r="602" spans="1:21" ht="42.75" x14ac:dyDescent="0.25">
      <c r="A602" s="45"/>
      <c r="C602" s="209" t="s">
        <v>1967</v>
      </c>
      <c r="D602" s="209" t="s">
        <v>1968</v>
      </c>
      <c r="E602" s="209" t="s">
        <v>6</v>
      </c>
      <c r="F602" s="209" t="s">
        <v>85</v>
      </c>
      <c r="G602" s="209" t="s">
        <v>54</v>
      </c>
      <c r="H602" s="181">
        <v>5000</v>
      </c>
      <c r="I602" s="133" t="s">
        <v>321</v>
      </c>
      <c r="J602" s="131">
        <v>43619</v>
      </c>
      <c r="K602" s="39">
        <f t="shared" si="107"/>
        <v>43624</v>
      </c>
      <c r="L602" s="39">
        <f t="shared" si="108"/>
        <v>43631</v>
      </c>
      <c r="M602" s="39">
        <f t="shared" si="109"/>
        <v>43652</v>
      </c>
      <c r="N602" s="39">
        <f t="shared" si="110"/>
        <v>43659</v>
      </c>
      <c r="O602" s="39" t="s">
        <v>91</v>
      </c>
      <c r="P602" s="39" t="s">
        <v>91</v>
      </c>
      <c r="Q602" s="39" t="s">
        <v>91</v>
      </c>
      <c r="R602" s="39">
        <f t="shared" si="111"/>
        <v>43666</v>
      </c>
      <c r="S602" s="39">
        <f t="shared" si="112"/>
        <v>43673</v>
      </c>
      <c r="U602" s="45"/>
    </row>
    <row r="603" spans="1:21" ht="28.5" x14ac:dyDescent="0.25">
      <c r="A603" s="45"/>
      <c r="C603" s="209" t="s">
        <v>1969</v>
      </c>
      <c r="D603" s="209" t="s">
        <v>1970</v>
      </c>
      <c r="E603" s="209" t="s">
        <v>6</v>
      </c>
      <c r="F603" s="209" t="s">
        <v>85</v>
      </c>
      <c r="G603" s="209" t="s">
        <v>54</v>
      </c>
      <c r="H603" s="181">
        <v>375</v>
      </c>
      <c r="I603" s="133" t="s">
        <v>321</v>
      </c>
      <c r="J603" s="131">
        <v>43586</v>
      </c>
      <c r="K603" s="39">
        <f t="shared" si="107"/>
        <v>43591</v>
      </c>
      <c r="L603" s="39">
        <f t="shared" si="108"/>
        <v>43598</v>
      </c>
      <c r="M603" s="39">
        <f t="shared" si="109"/>
        <v>43619</v>
      </c>
      <c r="N603" s="39">
        <f t="shared" si="110"/>
        <v>43626</v>
      </c>
      <c r="O603" s="39" t="s">
        <v>91</v>
      </c>
      <c r="P603" s="39" t="s">
        <v>91</v>
      </c>
      <c r="Q603" s="39" t="s">
        <v>91</v>
      </c>
      <c r="R603" s="39">
        <f t="shared" si="111"/>
        <v>43633</v>
      </c>
      <c r="S603" s="39">
        <f t="shared" si="112"/>
        <v>43640</v>
      </c>
      <c r="U603" s="45"/>
    </row>
    <row r="604" spans="1:21" ht="42.75" x14ac:dyDescent="0.25">
      <c r="A604" s="45"/>
      <c r="C604" s="209" t="s">
        <v>1971</v>
      </c>
      <c r="D604" s="209" t="s">
        <v>1972</v>
      </c>
      <c r="E604" s="209" t="s">
        <v>6</v>
      </c>
      <c r="F604" s="209" t="s">
        <v>85</v>
      </c>
      <c r="G604" s="209" t="s">
        <v>54</v>
      </c>
      <c r="H604" s="181">
        <v>300</v>
      </c>
      <c r="I604" s="133" t="s">
        <v>321</v>
      </c>
      <c r="J604" s="39">
        <v>43509</v>
      </c>
      <c r="K604" s="39">
        <f t="shared" si="107"/>
        <v>43514</v>
      </c>
      <c r="L604" s="39">
        <f t="shared" si="108"/>
        <v>43521</v>
      </c>
      <c r="M604" s="39">
        <f t="shared" si="109"/>
        <v>43542</v>
      </c>
      <c r="N604" s="39">
        <f t="shared" si="110"/>
        <v>43549</v>
      </c>
      <c r="O604" s="39" t="s">
        <v>91</v>
      </c>
      <c r="P604" s="39" t="s">
        <v>91</v>
      </c>
      <c r="Q604" s="39" t="s">
        <v>91</v>
      </c>
      <c r="R604" s="39">
        <f t="shared" si="111"/>
        <v>43556</v>
      </c>
      <c r="S604" s="39">
        <f t="shared" si="112"/>
        <v>43563</v>
      </c>
      <c r="U604" s="45"/>
    </row>
    <row r="605" spans="1:21" ht="42.75" x14ac:dyDescent="0.25">
      <c r="A605" s="45"/>
      <c r="C605" s="209" t="s">
        <v>1973</v>
      </c>
      <c r="D605" s="209" t="s">
        <v>1974</v>
      </c>
      <c r="E605" s="209" t="s">
        <v>6</v>
      </c>
      <c r="F605" s="209" t="s">
        <v>85</v>
      </c>
      <c r="G605" s="209" t="s">
        <v>54</v>
      </c>
      <c r="H605" s="181">
        <v>2340</v>
      </c>
      <c r="I605" s="133" t="s">
        <v>321</v>
      </c>
      <c r="J605" s="39">
        <v>43499</v>
      </c>
      <c r="K605" s="39">
        <f t="shared" ref="K605:K668" si="113">J605+5</f>
        <v>43504</v>
      </c>
      <c r="L605" s="39">
        <f t="shared" ref="L605:L668" si="114">K605+7</f>
        <v>43511</v>
      </c>
      <c r="M605" s="39">
        <f t="shared" ref="M605:M668" si="115">L605+21</f>
        <v>43532</v>
      </c>
      <c r="N605" s="39">
        <f t="shared" ref="N605:N668" si="116">M605+7</f>
        <v>43539</v>
      </c>
      <c r="O605" s="39" t="s">
        <v>91</v>
      </c>
      <c r="P605" s="39" t="s">
        <v>91</v>
      </c>
      <c r="Q605" s="39" t="s">
        <v>91</v>
      </c>
      <c r="R605" s="39">
        <f t="shared" ref="R605:R668" si="117">N605+7</f>
        <v>43546</v>
      </c>
      <c r="S605" s="39">
        <f t="shared" ref="S605:S668" si="118">R605+7</f>
        <v>43553</v>
      </c>
      <c r="U605" s="45"/>
    </row>
    <row r="606" spans="1:21" ht="57" x14ac:dyDescent="0.25">
      <c r="A606" s="45"/>
      <c r="C606" s="209" t="s">
        <v>1975</v>
      </c>
      <c r="D606" s="209" t="s">
        <v>1976</v>
      </c>
      <c r="E606" s="209" t="s">
        <v>6</v>
      </c>
      <c r="F606" s="209" t="s">
        <v>85</v>
      </c>
      <c r="G606" s="209" t="s">
        <v>54</v>
      </c>
      <c r="H606" s="181">
        <v>6500</v>
      </c>
      <c r="I606" s="133" t="s">
        <v>321</v>
      </c>
      <c r="J606" s="131">
        <v>43629</v>
      </c>
      <c r="K606" s="39">
        <f t="shared" si="113"/>
        <v>43634</v>
      </c>
      <c r="L606" s="39">
        <f t="shared" si="114"/>
        <v>43641</v>
      </c>
      <c r="M606" s="39">
        <f t="shared" si="115"/>
        <v>43662</v>
      </c>
      <c r="N606" s="39">
        <f t="shared" si="116"/>
        <v>43669</v>
      </c>
      <c r="O606" s="39" t="s">
        <v>91</v>
      </c>
      <c r="P606" s="39" t="s">
        <v>91</v>
      </c>
      <c r="Q606" s="39" t="s">
        <v>91</v>
      </c>
      <c r="R606" s="39">
        <f t="shared" si="117"/>
        <v>43676</v>
      </c>
      <c r="S606" s="39">
        <f t="shared" si="118"/>
        <v>43683</v>
      </c>
      <c r="U606" s="45"/>
    </row>
    <row r="607" spans="1:21" ht="57" x14ac:dyDescent="0.25">
      <c r="A607" s="45"/>
      <c r="C607" s="209" t="s">
        <v>1977</v>
      </c>
      <c r="D607" s="209" t="s">
        <v>1978</v>
      </c>
      <c r="E607" s="209" t="s">
        <v>6</v>
      </c>
      <c r="F607" s="209" t="s">
        <v>85</v>
      </c>
      <c r="G607" s="209" t="s">
        <v>54</v>
      </c>
      <c r="H607" s="181">
        <v>1650</v>
      </c>
      <c r="I607" s="133" t="s">
        <v>321</v>
      </c>
      <c r="J607" s="131">
        <v>43538</v>
      </c>
      <c r="K607" s="39">
        <f t="shared" si="113"/>
        <v>43543</v>
      </c>
      <c r="L607" s="39">
        <f t="shared" si="114"/>
        <v>43550</v>
      </c>
      <c r="M607" s="39">
        <f t="shared" si="115"/>
        <v>43571</v>
      </c>
      <c r="N607" s="39">
        <f t="shared" si="116"/>
        <v>43578</v>
      </c>
      <c r="O607" s="39" t="s">
        <v>91</v>
      </c>
      <c r="P607" s="39" t="s">
        <v>91</v>
      </c>
      <c r="Q607" s="39" t="s">
        <v>91</v>
      </c>
      <c r="R607" s="39">
        <f t="shared" si="117"/>
        <v>43585</v>
      </c>
      <c r="S607" s="39">
        <f t="shared" si="118"/>
        <v>43592</v>
      </c>
      <c r="U607" s="45"/>
    </row>
    <row r="608" spans="1:21" ht="57" x14ac:dyDescent="0.25">
      <c r="A608" s="45"/>
      <c r="C608" s="209" t="s">
        <v>1979</v>
      </c>
      <c r="D608" s="209" t="s">
        <v>1980</v>
      </c>
      <c r="E608" s="209" t="s">
        <v>6</v>
      </c>
      <c r="F608" s="209" t="s">
        <v>85</v>
      </c>
      <c r="G608" s="209" t="s">
        <v>54</v>
      </c>
      <c r="H608" s="181">
        <v>9000</v>
      </c>
      <c r="I608" s="133" t="s">
        <v>321</v>
      </c>
      <c r="J608" s="131">
        <v>43570</v>
      </c>
      <c r="K608" s="39">
        <f t="shared" si="113"/>
        <v>43575</v>
      </c>
      <c r="L608" s="39">
        <f t="shared" si="114"/>
        <v>43582</v>
      </c>
      <c r="M608" s="39">
        <f t="shared" si="115"/>
        <v>43603</v>
      </c>
      <c r="N608" s="39">
        <f t="shared" si="116"/>
        <v>43610</v>
      </c>
      <c r="O608" s="39" t="s">
        <v>91</v>
      </c>
      <c r="P608" s="39" t="s">
        <v>91</v>
      </c>
      <c r="Q608" s="39" t="s">
        <v>91</v>
      </c>
      <c r="R608" s="39">
        <f t="shared" si="117"/>
        <v>43617</v>
      </c>
      <c r="S608" s="39">
        <f t="shared" si="118"/>
        <v>43624</v>
      </c>
      <c r="U608" s="45"/>
    </row>
    <row r="609" spans="1:21" ht="42.75" x14ac:dyDescent="0.25">
      <c r="A609" s="45"/>
      <c r="C609" s="209" t="s">
        <v>1981</v>
      </c>
      <c r="D609" s="209" t="s">
        <v>1982</v>
      </c>
      <c r="E609" s="209" t="s">
        <v>6</v>
      </c>
      <c r="F609" s="209" t="s">
        <v>85</v>
      </c>
      <c r="G609" s="209" t="s">
        <v>54</v>
      </c>
      <c r="H609" s="181">
        <v>4680</v>
      </c>
      <c r="I609" s="133" t="s">
        <v>321</v>
      </c>
      <c r="J609" s="131">
        <v>43601</v>
      </c>
      <c r="K609" s="39">
        <f t="shared" si="113"/>
        <v>43606</v>
      </c>
      <c r="L609" s="39">
        <f t="shared" si="114"/>
        <v>43613</v>
      </c>
      <c r="M609" s="39">
        <f t="shared" si="115"/>
        <v>43634</v>
      </c>
      <c r="N609" s="39">
        <f t="shared" si="116"/>
        <v>43641</v>
      </c>
      <c r="O609" s="39" t="s">
        <v>91</v>
      </c>
      <c r="P609" s="39" t="s">
        <v>91</v>
      </c>
      <c r="Q609" s="39" t="s">
        <v>91</v>
      </c>
      <c r="R609" s="39">
        <f t="shared" si="117"/>
        <v>43648</v>
      </c>
      <c r="S609" s="39">
        <f t="shared" si="118"/>
        <v>43655</v>
      </c>
      <c r="U609" s="45"/>
    </row>
    <row r="610" spans="1:21" ht="57" x14ac:dyDescent="0.25">
      <c r="A610" s="45"/>
      <c r="C610" s="209" t="s">
        <v>1983</v>
      </c>
      <c r="D610" s="209" t="s">
        <v>1984</v>
      </c>
      <c r="E610" s="209" t="s">
        <v>6</v>
      </c>
      <c r="F610" s="209" t="s">
        <v>85</v>
      </c>
      <c r="G610" s="209" t="s">
        <v>54</v>
      </c>
      <c r="H610" s="181">
        <v>6000</v>
      </c>
      <c r="I610" s="133" t="s">
        <v>321</v>
      </c>
      <c r="J610" s="131">
        <v>43592</v>
      </c>
      <c r="K610" s="39">
        <f t="shared" si="113"/>
        <v>43597</v>
      </c>
      <c r="L610" s="39">
        <f t="shared" si="114"/>
        <v>43604</v>
      </c>
      <c r="M610" s="39">
        <f t="shared" si="115"/>
        <v>43625</v>
      </c>
      <c r="N610" s="39">
        <f t="shared" si="116"/>
        <v>43632</v>
      </c>
      <c r="O610" s="39" t="s">
        <v>91</v>
      </c>
      <c r="P610" s="39" t="s">
        <v>91</v>
      </c>
      <c r="Q610" s="39" t="s">
        <v>91</v>
      </c>
      <c r="R610" s="39">
        <f t="shared" si="117"/>
        <v>43639</v>
      </c>
      <c r="S610" s="39">
        <f t="shared" si="118"/>
        <v>43646</v>
      </c>
      <c r="U610" s="45"/>
    </row>
    <row r="611" spans="1:21" ht="57" x14ac:dyDescent="0.25">
      <c r="A611" s="45"/>
      <c r="C611" s="209" t="s">
        <v>1985</v>
      </c>
      <c r="D611" s="209" t="s">
        <v>1986</v>
      </c>
      <c r="E611" s="209" t="s">
        <v>6</v>
      </c>
      <c r="F611" s="209" t="s">
        <v>85</v>
      </c>
      <c r="G611" s="209" t="s">
        <v>54</v>
      </c>
      <c r="H611" s="181">
        <v>5200</v>
      </c>
      <c r="I611" s="133" t="s">
        <v>321</v>
      </c>
      <c r="J611" s="131">
        <v>43619</v>
      </c>
      <c r="K611" s="39">
        <f t="shared" si="113"/>
        <v>43624</v>
      </c>
      <c r="L611" s="39">
        <f t="shared" si="114"/>
        <v>43631</v>
      </c>
      <c r="M611" s="39">
        <f t="shared" si="115"/>
        <v>43652</v>
      </c>
      <c r="N611" s="39">
        <f t="shared" si="116"/>
        <v>43659</v>
      </c>
      <c r="O611" s="39" t="s">
        <v>91</v>
      </c>
      <c r="P611" s="39" t="s">
        <v>91</v>
      </c>
      <c r="Q611" s="39" t="s">
        <v>91</v>
      </c>
      <c r="R611" s="39">
        <f t="shared" si="117"/>
        <v>43666</v>
      </c>
      <c r="S611" s="39">
        <f t="shared" si="118"/>
        <v>43673</v>
      </c>
      <c r="U611" s="45"/>
    </row>
    <row r="612" spans="1:21" ht="57" x14ac:dyDescent="0.25">
      <c r="A612" s="45"/>
      <c r="C612" s="209" t="s">
        <v>1987</v>
      </c>
      <c r="D612" s="209" t="s">
        <v>1988</v>
      </c>
      <c r="E612" s="209" t="s">
        <v>6</v>
      </c>
      <c r="F612" s="209" t="s">
        <v>85</v>
      </c>
      <c r="G612" s="209" t="s">
        <v>54</v>
      </c>
      <c r="H612" s="181">
        <v>1875</v>
      </c>
      <c r="I612" s="133" t="s">
        <v>321</v>
      </c>
      <c r="J612" s="131">
        <v>43543</v>
      </c>
      <c r="K612" s="39">
        <f t="shared" si="113"/>
        <v>43548</v>
      </c>
      <c r="L612" s="39">
        <f t="shared" si="114"/>
        <v>43555</v>
      </c>
      <c r="M612" s="39">
        <f t="shared" si="115"/>
        <v>43576</v>
      </c>
      <c r="N612" s="39">
        <f t="shared" si="116"/>
        <v>43583</v>
      </c>
      <c r="O612" s="39" t="s">
        <v>91</v>
      </c>
      <c r="P612" s="39" t="s">
        <v>91</v>
      </c>
      <c r="Q612" s="39" t="s">
        <v>91</v>
      </c>
      <c r="R612" s="39">
        <f t="shared" si="117"/>
        <v>43590</v>
      </c>
      <c r="S612" s="39">
        <f t="shared" si="118"/>
        <v>43597</v>
      </c>
      <c r="U612" s="45"/>
    </row>
    <row r="613" spans="1:21" ht="57" x14ac:dyDescent="0.25">
      <c r="A613" s="45"/>
      <c r="C613" s="209" t="s">
        <v>1989</v>
      </c>
      <c r="D613" s="209" t="s">
        <v>1990</v>
      </c>
      <c r="E613" s="209" t="s">
        <v>6</v>
      </c>
      <c r="F613" s="209" t="s">
        <v>85</v>
      </c>
      <c r="G613" s="209" t="s">
        <v>54</v>
      </c>
      <c r="H613" s="181">
        <v>10000</v>
      </c>
      <c r="I613" s="133" t="s">
        <v>321</v>
      </c>
      <c r="J613" s="131">
        <v>43557</v>
      </c>
      <c r="K613" s="39">
        <f t="shared" si="113"/>
        <v>43562</v>
      </c>
      <c r="L613" s="39">
        <f t="shared" si="114"/>
        <v>43569</v>
      </c>
      <c r="M613" s="39">
        <f t="shared" si="115"/>
        <v>43590</v>
      </c>
      <c r="N613" s="39">
        <f t="shared" si="116"/>
        <v>43597</v>
      </c>
      <c r="O613" s="39" t="s">
        <v>91</v>
      </c>
      <c r="P613" s="39" t="s">
        <v>91</v>
      </c>
      <c r="Q613" s="39" t="s">
        <v>91</v>
      </c>
      <c r="R613" s="39">
        <f t="shared" si="117"/>
        <v>43604</v>
      </c>
      <c r="S613" s="39">
        <f t="shared" si="118"/>
        <v>43611</v>
      </c>
      <c r="U613" s="45"/>
    </row>
    <row r="614" spans="1:21" ht="42.75" x14ac:dyDescent="0.25">
      <c r="A614" s="45"/>
      <c r="C614" s="209" t="s">
        <v>1991</v>
      </c>
      <c r="D614" s="209" t="s">
        <v>1992</v>
      </c>
      <c r="E614" s="209" t="s">
        <v>6</v>
      </c>
      <c r="F614" s="209" t="s">
        <v>85</v>
      </c>
      <c r="G614" s="209" t="s">
        <v>54</v>
      </c>
      <c r="H614" s="181">
        <v>1500</v>
      </c>
      <c r="I614" s="133" t="s">
        <v>321</v>
      </c>
      <c r="J614" s="131">
        <v>43556</v>
      </c>
      <c r="K614" s="39">
        <f t="shared" si="113"/>
        <v>43561</v>
      </c>
      <c r="L614" s="39">
        <f t="shared" si="114"/>
        <v>43568</v>
      </c>
      <c r="M614" s="39">
        <f t="shared" si="115"/>
        <v>43589</v>
      </c>
      <c r="N614" s="39">
        <f t="shared" si="116"/>
        <v>43596</v>
      </c>
      <c r="O614" s="39" t="s">
        <v>91</v>
      </c>
      <c r="P614" s="39" t="s">
        <v>91</v>
      </c>
      <c r="Q614" s="39" t="s">
        <v>91</v>
      </c>
      <c r="R614" s="39">
        <f t="shared" si="117"/>
        <v>43603</v>
      </c>
      <c r="S614" s="39">
        <f t="shared" si="118"/>
        <v>43610</v>
      </c>
      <c r="U614" s="45"/>
    </row>
    <row r="615" spans="1:21" ht="57" x14ac:dyDescent="0.25">
      <c r="A615" s="45"/>
      <c r="C615" s="209" t="s">
        <v>1993</v>
      </c>
      <c r="D615" s="209" t="s">
        <v>1994</v>
      </c>
      <c r="E615" s="209" t="s">
        <v>6</v>
      </c>
      <c r="F615" s="209" t="s">
        <v>85</v>
      </c>
      <c r="G615" s="209" t="s">
        <v>54</v>
      </c>
      <c r="H615" s="181">
        <v>8750</v>
      </c>
      <c r="I615" s="133" t="s">
        <v>321</v>
      </c>
      <c r="J615" s="131">
        <v>43607</v>
      </c>
      <c r="K615" s="39">
        <f t="shared" si="113"/>
        <v>43612</v>
      </c>
      <c r="L615" s="39">
        <f t="shared" si="114"/>
        <v>43619</v>
      </c>
      <c r="M615" s="39">
        <f t="shared" si="115"/>
        <v>43640</v>
      </c>
      <c r="N615" s="39">
        <f t="shared" si="116"/>
        <v>43647</v>
      </c>
      <c r="O615" s="39" t="s">
        <v>91</v>
      </c>
      <c r="P615" s="39" t="s">
        <v>91</v>
      </c>
      <c r="Q615" s="39" t="s">
        <v>91</v>
      </c>
      <c r="R615" s="39">
        <f t="shared" si="117"/>
        <v>43654</v>
      </c>
      <c r="S615" s="39">
        <f t="shared" si="118"/>
        <v>43661</v>
      </c>
      <c r="U615" s="45"/>
    </row>
    <row r="616" spans="1:21" ht="57" x14ac:dyDescent="0.25">
      <c r="A616" s="45"/>
      <c r="C616" s="209" t="s">
        <v>1995</v>
      </c>
      <c r="D616" s="209" t="s">
        <v>1996</v>
      </c>
      <c r="E616" s="209" t="s">
        <v>6</v>
      </c>
      <c r="F616" s="209" t="s">
        <v>85</v>
      </c>
      <c r="G616" s="209" t="s">
        <v>54</v>
      </c>
      <c r="H616" s="181">
        <v>5000</v>
      </c>
      <c r="I616" s="133" t="s">
        <v>321</v>
      </c>
      <c r="J616" s="131">
        <v>43570</v>
      </c>
      <c r="K616" s="39">
        <f t="shared" si="113"/>
        <v>43575</v>
      </c>
      <c r="L616" s="39">
        <f t="shared" si="114"/>
        <v>43582</v>
      </c>
      <c r="M616" s="39">
        <f t="shared" si="115"/>
        <v>43603</v>
      </c>
      <c r="N616" s="39">
        <f t="shared" si="116"/>
        <v>43610</v>
      </c>
      <c r="O616" s="39" t="s">
        <v>91</v>
      </c>
      <c r="P616" s="39" t="s">
        <v>91</v>
      </c>
      <c r="Q616" s="39" t="s">
        <v>91</v>
      </c>
      <c r="R616" s="39">
        <f t="shared" si="117"/>
        <v>43617</v>
      </c>
      <c r="S616" s="39">
        <f t="shared" si="118"/>
        <v>43624</v>
      </c>
      <c r="U616" s="45"/>
    </row>
    <row r="617" spans="1:21" ht="42.75" x14ac:dyDescent="0.25">
      <c r="A617" s="45"/>
      <c r="C617" s="209" t="s">
        <v>1997</v>
      </c>
      <c r="D617" s="209" t="s">
        <v>1998</v>
      </c>
      <c r="E617" s="209" t="s">
        <v>6</v>
      </c>
      <c r="F617" s="209" t="s">
        <v>85</v>
      </c>
      <c r="G617" s="209" t="s">
        <v>54</v>
      </c>
      <c r="H617" s="181">
        <v>4500</v>
      </c>
      <c r="I617" s="133" t="s">
        <v>321</v>
      </c>
      <c r="J617" s="131">
        <v>43579</v>
      </c>
      <c r="K617" s="39">
        <f t="shared" si="113"/>
        <v>43584</v>
      </c>
      <c r="L617" s="39">
        <f t="shared" si="114"/>
        <v>43591</v>
      </c>
      <c r="M617" s="39">
        <f t="shared" si="115"/>
        <v>43612</v>
      </c>
      <c r="N617" s="39">
        <f t="shared" si="116"/>
        <v>43619</v>
      </c>
      <c r="O617" s="39" t="s">
        <v>91</v>
      </c>
      <c r="P617" s="39" t="s">
        <v>91</v>
      </c>
      <c r="Q617" s="39" t="s">
        <v>91</v>
      </c>
      <c r="R617" s="39">
        <f t="shared" si="117"/>
        <v>43626</v>
      </c>
      <c r="S617" s="39">
        <f t="shared" si="118"/>
        <v>43633</v>
      </c>
      <c r="U617" s="45"/>
    </row>
    <row r="618" spans="1:21" ht="42.75" x14ac:dyDescent="0.25">
      <c r="A618" s="45"/>
      <c r="C618" s="209" t="s">
        <v>1999</v>
      </c>
      <c r="D618" s="209" t="s">
        <v>2000</v>
      </c>
      <c r="E618" s="209" t="s">
        <v>6</v>
      </c>
      <c r="F618" s="209" t="s">
        <v>85</v>
      </c>
      <c r="G618" s="209" t="s">
        <v>54</v>
      </c>
      <c r="H618" s="181">
        <v>1500</v>
      </c>
      <c r="I618" s="133" t="s">
        <v>321</v>
      </c>
      <c r="J618" s="131">
        <v>43580</v>
      </c>
      <c r="K618" s="39">
        <f t="shared" si="113"/>
        <v>43585</v>
      </c>
      <c r="L618" s="39">
        <f t="shared" si="114"/>
        <v>43592</v>
      </c>
      <c r="M618" s="39">
        <f t="shared" si="115"/>
        <v>43613</v>
      </c>
      <c r="N618" s="39">
        <f t="shared" si="116"/>
        <v>43620</v>
      </c>
      <c r="O618" s="39" t="s">
        <v>91</v>
      </c>
      <c r="P618" s="39" t="s">
        <v>91</v>
      </c>
      <c r="Q618" s="39" t="s">
        <v>91</v>
      </c>
      <c r="R618" s="39">
        <f t="shared" si="117"/>
        <v>43627</v>
      </c>
      <c r="S618" s="39">
        <f t="shared" si="118"/>
        <v>43634</v>
      </c>
      <c r="U618" s="45"/>
    </row>
    <row r="619" spans="1:21" ht="42.75" x14ac:dyDescent="0.25">
      <c r="A619" s="45"/>
      <c r="C619" s="209" t="s">
        <v>2001</v>
      </c>
      <c r="D619" s="209" t="s">
        <v>2002</v>
      </c>
      <c r="E619" s="209" t="s">
        <v>6</v>
      </c>
      <c r="F619" s="209" t="s">
        <v>85</v>
      </c>
      <c r="G619" s="209" t="s">
        <v>54</v>
      </c>
      <c r="H619" s="181">
        <v>250</v>
      </c>
      <c r="I619" s="133" t="s">
        <v>321</v>
      </c>
      <c r="J619" s="131">
        <v>43581</v>
      </c>
      <c r="K619" s="39">
        <f t="shared" si="113"/>
        <v>43586</v>
      </c>
      <c r="L619" s="39">
        <f t="shared" si="114"/>
        <v>43593</v>
      </c>
      <c r="M619" s="39">
        <f t="shared" si="115"/>
        <v>43614</v>
      </c>
      <c r="N619" s="39">
        <f t="shared" si="116"/>
        <v>43621</v>
      </c>
      <c r="O619" s="39" t="s">
        <v>91</v>
      </c>
      <c r="P619" s="39" t="s">
        <v>91</v>
      </c>
      <c r="Q619" s="39" t="s">
        <v>91</v>
      </c>
      <c r="R619" s="39">
        <f t="shared" si="117"/>
        <v>43628</v>
      </c>
      <c r="S619" s="39">
        <f t="shared" si="118"/>
        <v>43635</v>
      </c>
      <c r="U619" s="45"/>
    </row>
    <row r="620" spans="1:21" ht="28.5" x14ac:dyDescent="0.25">
      <c r="A620" s="45"/>
      <c r="C620" s="209" t="s">
        <v>2003</v>
      </c>
      <c r="D620" s="209" t="s">
        <v>2004</v>
      </c>
      <c r="E620" s="209" t="s">
        <v>6</v>
      </c>
      <c r="F620" s="209" t="s">
        <v>85</v>
      </c>
      <c r="G620" s="209" t="s">
        <v>54</v>
      </c>
      <c r="H620" s="181">
        <v>170</v>
      </c>
      <c r="I620" s="133" t="s">
        <v>321</v>
      </c>
      <c r="J620" s="131">
        <v>43582</v>
      </c>
      <c r="K620" s="39">
        <f t="shared" si="113"/>
        <v>43587</v>
      </c>
      <c r="L620" s="39">
        <f t="shared" si="114"/>
        <v>43594</v>
      </c>
      <c r="M620" s="39">
        <f t="shared" si="115"/>
        <v>43615</v>
      </c>
      <c r="N620" s="39">
        <f t="shared" si="116"/>
        <v>43622</v>
      </c>
      <c r="O620" s="39" t="s">
        <v>91</v>
      </c>
      <c r="P620" s="39" t="s">
        <v>91</v>
      </c>
      <c r="Q620" s="39" t="s">
        <v>91</v>
      </c>
      <c r="R620" s="39">
        <f t="shared" si="117"/>
        <v>43629</v>
      </c>
      <c r="S620" s="39">
        <f t="shared" si="118"/>
        <v>43636</v>
      </c>
      <c r="U620" s="45"/>
    </row>
    <row r="621" spans="1:21" ht="57" x14ac:dyDescent="0.25">
      <c r="A621" s="45"/>
      <c r="C621" s="209" t="s">
        <v>2005</v>
      </c>
      <c r="D621" s="209" t="s">
        <v>2006</v>
      </c>
      <c r="E621" s="209" t="s">
        <v>6</v>
      </c>
      <c r="F621" s="209" t="s">
        <v>85</v>
      </c>
      <c r="G621" s="209" t="s">
        <v>54</v>
      </c>
      <c r="H621" s="181">
        <v>135000</v>
      </c>
      <c r="I621" s="133" t="s">
        <v>321</v>
      </c>
      <c r="J621" s="131">
        <v>43583</v>
      </c>
      <c r="K621" s="39">
        <f t="shared" si="113"/>
        <v>43588</v>
      </c>
      <c r="L621" s="39">
        <f t="shared" si="114"/>
        <v>43595</v>
      </c>
      <c r="M621" s="39">
        <f t="shared" si="115"/>
        <v>43616</v>
      </c>
      <c r="N621" s="39">
        <f t="shared" si="116"/>
        <v>43623</v>
      </c>
      <c r="O621" s="39" t="s">
        <v>91</v>
      </c>
      <c r="P621" s="39" t="s">
        <v>91</v>
      </c>
      <c r="Q621" s="39" t="s">
        <v>91</v>
      </c>
      <c r="R621" s="39">
        <f t="shared" si="117"/>
        <v>43630</v>
      </c>
      <c r="S621" s="39">
        <f t="shared" si="118"/>
        <v>43637</v>
      </c>
      <c r="U621" s="45"/>
    </row>
    <row r="622" spans="1:21" ht="57" x14ac:dyDescent="0.25">
      <c r="A622" s="45"/>
      <c r="C622" s="209" t="s">
        <v>2007</v>
      </c>
      <c r="D622" s="209" t="s">
        <v>2008</v>
      </c>
      <c r="E622" s="209" t="s">
        <v>6</v>
      </c>
      <c r="F622" s="209" t="s">
        <v>85</v>
      </c>
      <c r="G622" s="209" t="s">
        <v>54</v>
      </c>
      <c r="H622" s="181">
        <v>4950</v>
      </c>
      <c r="I622" s="133" t="s">
        <v>321</v>
      </c>
      <c r="J622" s="131">
        <v>43584</v>
      </c>
      <c r="K622" s="39">
        <f t="shared" si="113"/>
        <v>43589</v>
      </c>
      <c r="L622" s="39">
        <f t="shared" si="114"/>
        <v>43596</v>
      </c>
      <c r="M622" s="39">
        <f t="shared" si="115"/>
        <v>43617</v>
      </c>
      <c r="N622" s="39">
        <f t="shared" si="116"/>
        <v>43624</v>
      </c>
      <c r="O622" s="39" t="s">
        <v>91</v>
      </c>
      <c r="P622" s="39" t="s">
        <v>91</v>
      </c>
      <c r="Q622" s="39" t="s">
        <v>91</v>
      </c>
      <c r="R622" s="39">
        <f t="shared" si="117"/>
        <v>43631</v>
      </c>
      <c r="S622" s="39">
        <f t="shared" si="118"/>
        <v>43638</v>
      </c>
      <c r="U622" s="45"/>
    </row>
    <row r="623" spans="1:21" ht="42.75" x14ac:dyDescent="0.25">
      <c r="A623" s="45"/>
      <c r="C623" s="209" t="s">
        <v>2009</v>
      </c>
      <c r="D623" s="209" t="s">
        <v>2010</v>
      </c>
      <c r="E623" s="209" t="s">
        <v>6</v>
      </c>
      <c r="F623" s="209" t="s">
        <v>85</v>
      </c>
      <c r="G623" s="209" t="s">
        <v>54</v>
      </c>
      <c r="H623" s="181">
        <v>4500</v>
      </c>
      <c r="I623" s="133" t="s">
        <v>321</v>
      </c>
      <c r="J623" s="131">
        <v>43619</v>
      </c>
      <c r="K623" s="39">
        <f t="shared" si="113"/>
        <v>43624</v>
      </c>
      <c r="L623" s="39">
        <f t="shared" si="114"/>
        <v>43631</v>
      </c>
      <c r="M623" s="39">
        <f t="shared" si="115"/>
        <v>43652</v>
      </c>
      <c r="N623" s="39">
        <f t="shared" si="116"/>
        <v>43659</v>
      </c>
      <c r="O623" s="39" t="s">
        <v>91</v>
      </c>
      <c r="P623" s="39" t="s">
        <v>91</v>
      </c>
      <c r="Q623" s="39" t="s">
        <v>91</v>
      </c>
      <c r="R623" s="39">
        <f t="shared" si="117"/>
        <v>43666</v>
      </c>
      <c r="S623" s="39">
        <f t="shared" si="118"/>
        <v>43673</v>
      </c>
      <c r="U623" s="45"/>
    </row>
    <row r="624" spans="1:21" ht="57" x14ac:dyDescent="0.25">
      <c r="A624" s="45"/>
      <c r="C624" s="209" t="s">
        <v>2011</v>
      </c>
      <c r="D624" s="209" t="s">
        <v>2012</v>
      </c>
      <c r="E624" s="209" t="s">
        <v>6</v>
      </c>
      <c r="F624" s="209" t="s">
        <v>85</v>
      </c>
      <c r="G624" s="209" t="s">
        <v>54</v>
      </c>
      <c r="H624" s="181">
        <v>8580</v>
      </c>
      <c r="I624" s="133" t="s">
        <v>321</v>
      </c>
      <c r="J624" s="131">
        <v>43586</v>
      </c>
      <c r="K624" s="39">
        <f t="shared" si="113"/>
        <v>43591</v>
      </c>
      <c r="L624" s="39">
        <f t="shared" si="114"/>
        <v>43598</v>
      </c>
      <c r="M624" s="39">
        <f t="shared" si="115"/>
        <v>43619</v>
      </c>
      <c r="N624" s="39">
        <f t="shared" si="116"/>
        <v>43626</v>
      </c>
      <c r="O624" s="39" t="s">
        <v>91</v>
      </c>
      <c r="P624" s="39" t="s">
        <v>91</v>
      </c>
      <c r="Q624" s="39" t="s">
        <v>91</v>
      </c>
      <c r="R624" s="39">
        <f t="shared" si="117"/>
        <v>43633</v>
      </c>
      <c r="S624" s="39">
        <f t="shared" si="118"/>
        <v>43640</v>
      </c>
      <c r="U624" s="45"/>
    </row>
    <row r="625" spans="1:21" ht="42.75" x14ac:dyDescent="0.25">
      <c r="A625" s="45"/>
      <c r="C625" s="209" t="s">
        <v>2013</v>
      </c>
      <c r="D625" s="209" t="s">
        <v>2014</v>
      </c>
      <c r="E625" s="209" t="s">
        <v>6</v>
      </c>
      <c r="F625" s="209" t="s">
        <v>85</v>
      </c>
      <c r="G625" s="209" t="s">
        <v>54</v>
      </c>
      <c r="H625" s="181">
        <v>7488</v>
      </c>
      <c r="I625" s="133" t="s">
        <v>321</v>
      </c>
      <c r="J625" s="39">
        <v>43509</v>
      </c>
      <c r="K625" s="39">
        <f t="shared" si="113"/>
        <v>43514</v>
      </c>
      <c r="L625" s="39">
        <f t="shared" si="114"/>
        <v>43521</v>
      </c>
      <c r="M625" s="39">
        <f t="shared" si="115"/>
        <v>43542</v>
      </c>
      <c r="N625" s="39">
        <f t="shared" si="116"/>
        <v>43549</v>
      </c>
      <c r="O625" s="39" t="s">
        <v>91</v>
      </c>
      <c r="P625" s="39" t="s">
        <v>91</v>
      </c>
      <c r="Q625" s="39" t="s">
        <v>91</v>
      </c>
      <c r="R625" s="39">
        <f t="shared" si="117"/>
        <v>43556</v>
      </c>
      <c r="S625" s="39">
        <f t="shared" si="118"/>
        <v>43563</v>
      </c>
      <c r="U625" s="45"/>
    </row>
    <row r="626" spans="1:21" ht="28.5" x14ac:dyDescent="0.25">
      <c r="A626" s="45"/>
      <c r="C626" s="209" t="s">
        <v>2015</v>
      </c>
      <c r="D626" s="209" t="s">
        <v>2016</v>
      </c>
      <c r="E626" s="209" t="s">
        <v>6</v>
      </c>
      <c r="F626" s="209" t="s">
        <v>85</v>
      </c>
      <c r="G626" s="209" t="s">
        <v>54</v>
      </c>
      <c r="H626" s="181">
        <v>10400</v>
      </c>
      <c r="I626" s="133" t="s">
        <v>321</v>
      </c>
      <c r="J626" s="39">
        <v>43499</v>
      </c>
      <c r="K626" s="39">
        <f t="shared" si="113"/>
        <v>43504</v>
      </c>
      <c r="L626" s="39">
        <f t="shared" si="114"/>
        <v>43511</v>
      </c>
      <c r="M626" s="39">
        <f t="shared" si="115"/>
        <v>43532</v>
      </c>
      <c r="N626" s="39">
        <f t="shared" si="116"/>
        <v>43539</v>
      </c>
      <c r="O626" s="39" t="s">
        <v>91</v>
      </c>
      <c r="P626" s="39" t="s">
        <v>91</v>
      </c>
      <c r="Q626" s="39" t="s">
        <v>91</v>
      </c>
      <c r="R626" s="39">
        <f t="shared" si="117"/>
        <v>43546</v>
      </c>
      <c r="S626" s="39">
        <f t="shared" si="118"/>
        <v>43553</v>
      </c>
      <c r="U626" s="45"/>
    </row>
    <row r="627" spans="1:21" ht="28.5" x14ac:dyDescent="0.25">
      <c r="A627" s="45"/>
      <c r="C627" s="209" t="s">
        <v>2017</v>
      </c>
      <c r="D627" s="209" t="s">
        <v>2018</v>
      </c>
      <c r="E627" s="209" t="s">
        <v>6</v>
      </c>
      <c r="F627" s="209" t="s">
        <v>85</v>
      </c>
      <c r="G627" s="209" t="s">
        <v>54</v>
      </c>
      <c r="H627" s="181">
        <v>14040</v>
      </c>
      <c r="I627" s="133" t="s">
        <v>321</v>
      </c>
      <c r="J627" s="131">
        <v>43629</v>
      </c>
      <c r="K627" s="39">
        <f t="shared" si="113"/>
        <v>43634</v>
      </c>
      <c r="L627" s="39">
        <f t="shared" si="114"/>
        <v>43641</v>
      </c>
      <c r="M627" s="39">
        <f t="shared" si="115"/>
        <v>43662</v>
      </c>
      <c r="N627" s="39">
        <f t="shared" si="116"/>
        <v>43669</v>
      </c>
      <c r="O627" s="39" t="s">
        <v>91</v>
      </c>
      <c r="P627" s="39" t="s">
        <v>91</v>
      </c>
      <c r="Q627" s="39" t="s">
        <v>91</v>
      </c>
      <c r="R627" s="39">
        <f t="shared" si="117"/>
        <v>43676</v>
      </c>
      <c r="S627" s="39">
        <f t="shared" si="118"/>
        <v>43683</v>
      </c>
      <c r="U627" s="45"/>
    </row>
    <row r="628" spans="1:21" ht="42.75" x14ac:dyDescent="0.25">
      <c r="A628" s="45"/>
      <c r="C628" s="209" t="s">
        <v>2019</v>
      </c>
      <c r="D628" s="209" t="s">
        <v>2020</v>
      </c>
      <c r="E628" s="209" t="s">
        <v>6</v>
      </c>
      <c r="F628" s="209" t="s">
        <v>85</v>
      </c>
      <c r="G628" s="209" t="s">
        <v>54</v>
      </c>
      <c r="H628" s="181">
        <v>38500</v>
      </c>
      <c r="I628" s="133" t="s">
        <v>321</v>
      </c>
      <c r="J628" s="131">
        <v>43538</v>
      </c>
      <c r="K628" s="39">
        <f t="shared" si="113"/>
        <v>43543</v>
      </c>
      <c r="L628" s="39">
        <f t="shared" si="114"/>
        <v>43550</v>
      </c>
      <c r="M628" s="39">
        <f t="shared" si="115"/>
        <v>43571</v>
      </c>
      <c r="N628" s="39">
        <f t="shared" si="116"/>
        <v>43578</v>
      </c>
      <c r="O628" s="39" t="s">
        <v>91</v>
      </c>
      <c r="P628" s="39" t="s">
        <v>91</v>
      </c>
      <c r="Q628" s="39" t="s">
        <v>91</v>
      </c>
      <c r="R628" s="39">
        <f t="shared" si="117"/>
        <v>43585</v>
      </c>
      <c r="S628" s="39">
        <f t="shared" si="118"/>
        <v>43592</v>
      </c>
      <c r="U628" s="45"/>
    </row>
    <row r="629" spans="1:21" ht="28.5" x14ac:dyDescent="0.25">
      <c r="A629" s="45"/>
      <c r="C629" s="209" t="s">
        <v>2021</v>
      </c>
      <c r="D629" s="209" t="s">
        <v>2022</v>
      </c>
      <c r="E629" s="209" t="s">
        <v>6</v>
      </c>
      <c r="F629" s="209" t="s">
        <v>85</v>
      </c>
      <c r="G629" s="209" t="s">
        <v>54</v>
      </c>
      <c r="H629" s="181">
        <v>2000</v>
      </c>
      <c r="I629" s="133" t="s">
        <v>321</v>
      </c>
      <c r="J629" s="131">
        <v>43570</v>
      </c>
      <c r="K629" s="39">
        <f t="shared" si="113"/>
        <v>43575</v>
      </c>
      <c r="L629" s="39">
        <f t="shared" si="114"/>
        <v>43582</v>
      </c>
      <c r="M629" s="39">
        <f t="shared" si="115"/>
        <v>43603</v>
      </c>
      <c r="N629" s="39">
        <f t="shared" si="116"/>
        <v>43610</v>
      </c>
      <c r="O629" s="39" t="s">
        <v>91</v>
      </c>
      <c r="P629" s="39" t="s">
        <v>91</v>
      </c>
      <c r="Q629" s="39" t="s">
        <v>91</v>
      </c>
      <c r="R629" s="39">
        <f t="shared" si="117"/>
        <v>43617</v>
      </c>
      <c r="S629" s="39">
        <f t="shared" si="118"/>
        <v>43624</v>
      </c>
      <c r="U629" s="45"/>
    </row>
    <row r="630" spans="1:21" ht="28.5" x14ac:dyDescent="0.25">
      <c r="A630" s="45"/>
      <c r="C630" s="209" t="s">
        <v>2023</v>
      </c>
      <c r="D630" s="209" t="s">
        <v>2024</v>
      </c>
      <c r="E630" s="209" t="s">
        <v>6</v>
      </c>
      <c r="F630" s="209" t="s">
        <v>85</v>
      </c>
      <c r="G630" s="209" t="s">
        <v>54</v>
      </c>
      <c r="H630" s="181">
        <v>7020</v>
      </c>
      <c r="I630" s="133" t="s">
        <v>321</v>
      </c>
      <c r="J630" s="131">
        <v>43601</v>
      </c>
      <c r="K630" s="39">
        <f t="shared" si="113"/>
        <v>43606</v>
      </c>
      <c r="L630" s="39">
        <f t="shared" si="114"/>
        <v>43613</v>
      </c>
      <c r="M630" s="39">
        <f t="shared" si="115"/>
        <v>43634</v>
      </c>
      <c r="N630" s="39">
        <f t="shared" si="116"/>
        <v>43641</v>
      </c>
      <c r="O630" s="39" t="s">
        <v>91</v>
      </c>
      <c r="P630" s="39" t="s">
        <v>91</v>
      </c>
      <c r="Q630" s="39" t="s">
        <v>91</v>
      </c>
      <c r="R630" s="39">
        <f t="shared" si="117"/>
        <v>43648</v>
      </c>
      <c r="S630" s="39">
        <f t="shared" si="118"/>
        <v>43655</v>
      </c>
      <c r="U630" s="45"/>
    </row>
    <row r="631" spans="1:21" ht="28.5" x14ac:dyDescent="0.25">
      <c r="A631" s="45"/>
      <c r="C631" s="209" t="s">
        <v>2025</v>
      </c>
      <c r="D631" s="209" t="s">
        <v>2026</v>
      </c>
      <c r="E631" s="209" t="s">
        <v>6</v>
      </c>
      <c r="F631" s="209" t="s">
        <v>85</v>
      </c>
      <c r="G631" s="209" t="s">
        <v>54</v>
      </c>
      <c r="H631" s="181">
        <v>6000</v>
      </c>
      <c r="I631" s="133" t="s">
        <v>321</v>
      </c>
      <c r="J631" s="131">
        <v>43592</v>
      </c>
      <c r="K631" s="39">
        <f t="shared" si="113"/>
        <v>43597</v>
      </c>
      <c r="L631" s="39">
        <f t="shared" si="114"/>
        <v>43604</v>
      </c>
      <c r="M631" s="39">
        <f t="shared" si="115"/>
        <v>43625</v>
      </c>
      <c r="N631" s="39">
        <f t="shared" si="116"/>
        <v>43632</v>
      </c>
      <c r="O631" s="39" t="s">
        <v>91</v>
      </c>
      <c r="P631" s="39" t="s">
        <v>91</v>
      </c>
      <c r="Q631" s="39" t="s">
        <v>91</v>
      </c>
      <c r="R631" s="39">
        <f t="shared" si="117"/>
        <v>43639</v>
      </c>
      <c r="S631" s="39">
        <f t="shared" si="118"/>
        <v>43646</v>
      </c>
      <c r="U631" s="45"/>
    </row>
    <row r="632" spans="1:21" ht="28.5" x14ac:dyDescent="0.25">
      <c r="A632" s="45"/>
      <c r="C632" s="209" t="s">
        <v>2027</v>
      </c>
      <c r="D632" s="209" t="s">
        <v>2028</v>
      </c>
      <c r="E632" s="209" t="s">
        <v>6</v>
      </c>
      <c r="F632" s="209" t="s">
        <v>85</v>
      </c>
      <c r="G632" s="209" t="s">
        <v>54</v>
      </c>
      <c r="H632" s="181">
        <v>10400</v>
      </c>
      <c r="I632" s="133" t="s">
        <v>321</v>
      </c>
      <c r="J632" s="131">
        <v>43619</v>
      </c>
      <c r="K632" s="39">
        <f t="shared" si="113"/>
        <v>43624</v>
      </c>
      <c r="L632" s="39">
        <f t="shared" si="114"/>
        <v>43631</v>
      </c>
      <c r="M632" s="39">
        <f t="shared" si="115"/>
        <v>43652</v>
      </c>
      <c r="N632" s="39">
        <f t="shared" si="116"/>
        <v>43659</v>
      </c>
      <c r="O632" s="39" t="s">
        <v>91</v>
      </c>
      <c r="P632" s="39" t="s">
        <v>91</v>
      </c>
      <c r="Q632" s="39" t="s">
        <v>91</v>
      </c>
      <c r="R632" s="39">
        <f t="shared" si="117"/>
        <v>43666</v>
      </c>
      <c r="S632" s="39">
        <f t="shared" si="118"/>
        <v>43673</v>
      </c>
      <c r="U632" s="45"/>
    </row>
    <row r="633" spans="1:21" ht="28.5" x14ac:dyDescent="0.25">
      <c r="A633" s="45"/>
      <c r="C633" s="209" t="s">
        <v>2029</v>
      </c>
      <c r="D633" s="209" t="s">
        <v>2030</v>
      </c>
      <c r="E633" s="209" t="s">
        <v>6</v>
      </c>
      <c r="F633" s="209" t="s">
        <v>85</v>
      </c>
      <c r="G633" s="209" t="s">
        <v>54</v>
      </c>
      <c r="H633" s="181">
        <v>375</v>
      </c>
      <c r="I633" s="133" t="s">
        <v>321</v>
      </c>
      <c r="J633" s="131">
        <v>43543</v>
      </c>
      <c r="K633" s="39">
        <f t="shared" si="113"/>
        <v>43548</v>
      </c>
      <c r="L633" s="39">
        <f t="shared" si="114"/>
        <v>43555</v>
      </c>
      <c r="M633" s="39">
        <f t="shared" si="115"/>
        <v>43576</v>
      </c>
      <c r="N633" s="39">
        <f t="shared" si="116"/>
        <v>43583</v>
      </c>
      <c r="O633" s="39" t="s">
        <v>91</v>
      </c>
      <c r="P633" s="39" t="s">
        <v>91</v>
      </c>
      <c r="Q633" s="39" t="s">
        <v>91</v>
      </c>
      <c r="R633" s="39">
        <f t="shared" si="117"/>
        <v>43590</v>
      </c>
      <c r="S633" s="39">
        <f t="shared" si="118"/>
        <v>43597</v>
      </c>
      <c r="U633" s="45"/>
    </row>
    <row r="634" spans="1:21" ht="28.5" x14ac:dyDescent="0.25">
      <c r="A634" s="45"/>
      <c r="C634" s="209" t="s">
        <v>2031</v>
      </c>
      <c r="D634" s="209" t="s">
        <v>2032</v>
      </c>
      <c r="E634" s="209" t="s">
        <v>6</v>
      </c>
      <c r="F634" s="209" t="s">
        <v>85</v>
      </c>
      <c r="G634" s="209" t="s">
        <v>54</v>
      </c>
      <c r="H634" s="181">
        <v>3600</v>
      </c>
      <c r="I634" s="133" t="s">
        <v>321</v>
      </c>
      <c r="J634" s="131">
        <v>43557</v>
      </c>
      <c r="K634" s="39">
        <f t="shared" si="113"/>
        <v>43562</v>
      </c>
      <c r="L634" s="39">
        <f t="shared" si="114"/>
        <v>43569</v>
      </c>
      <c r="M634" s="39">
        <f t="shared" si="115"/>
        <v>43590</v>
      </c>
      <c r="N634" s="39">
        <f t="shared" si="116"/>
        <v>43597</v>
      </c>
      <c r="O634" s="39" t="s">
        <v>91</v>
      </c>
      <c r="P634" s="39" t="s">
        <v>91</v>
      </c>
      <c r="Q634" s="39" t="s">
        <v>91</v>
      </c>
      <c r="R634" s="39">
        <f t="shared" si="117"/>
        <v>43604</v>
      </c>
      <c r="S634" s="39">
        <f t="shared" si="118"/>
        <v>43611</v>
      </c>
      <c r="U634" s="45"/>
    </row>
    <row r="635" spans="1:21" ht="28.5" x14ac:dyDescent="0.25">
      <c r="A635" s="45"/>
      <c r="C635" s="209" t="s">
        <v>2033</v>
      </c>
      <c r="D635" s="209" t="s">
        <v>2034</v>
      </c>
      <c r="E635" s="209" t="s">
        <v>6</v>
      </c>
      <c r="F635" s="209" t="s">
        <v>85</v>
      </c>
      <c r="G635" s="209" t="s">
        <v>54</v>
      </c>
      <c r="H635" s="181">
        <v>4800</v>
      </c>
      <c r="I635" s="133" t="s">
        <v>321</v>
      </c>
      <c r="J635" s="131">
        <v>43556</v>
      </c>
      <c r="K635" s="39">
        <f t="shared" si="113"/>
        <v>43561</v>
      </c>
      <c r="L635" s="39">
        <f t="shared" si="114"/>
        <v>43568</v>
      </c>
      <c r="M635" s="39">
        <f t="shared" si="115"/>
        <v>43589</v>
      </c>
      <c r="N635" s="39">
        <f t="shared" si="116"/>
        <v>43596</v>
      </c>
      <c r="O635" s="39" t="s">
        <v>91</v>
      </c>
      <c r="P635" s="39" t="s">
        <v>91</v>
      </c>
      <c r="Q635" s="39" t="s">
        <v>91</v>
      </c>
      <c r="R635" s="39">
        <f t="shared" si="117"/>
        <v>43603</v>
      </c>
      <c r="S635" s="39">
        <f t="shared" si="118"/>
        <v>43610</v>
      </c>
      <c r="U635" s="45"/>
    </row>
    <row r="636" spans="1:21" ht="28.5" x14ac:dyDescent="0.25">
      <c r="A636" s="45"/>
      <c r="C636" s="209" t="s">
        <v>2035</v>
      </c>
      <c r="D636" s="209" t="s">
        <v>2036</v>
      </c>
      <c r="E636" s="209" t="s">
        <v>6</v>
      </c>
      <c r="F636" s="209" t="s">
        <v>85</v>
      </c>
      <c r="G636" s="209" t="s">
        <v>54</v>
      </c>
      <c r="H636" s="181">
        <v>16640</v>
      </c>
      <c r="I636" s="133" t="s">
        <v>321</v>
      </c>
      <c r="J636" s="131">
        <v>43607</v>
      </c>
      <c r="K636" s="39">
        <f t="shared" si="113"/>
        <v>43612</v>
      </c>
      <c r="L636" s="39">
        <f t="shared" si="114"/>
        <v>43619</v>
      </c>
      <c r="M636" s="39">
        <f t="shared" si="115"/>
        <v>43640</v>
      </c>
      <c r="N636" s="39">
        <f t="shared" si="116"/>
        <v>43647</v>
      </c>
      <c r="O636" s="39" t="s">
        <v>91</v>
      </c>
      <c r="P636" s="39" t="s">
        <v>91</v>
      </c>
      <c r="Q636" s="39" t="s">
        <v>91</v>
      </c>
      <c r="R636" s="39">
        <f t="shared" si="117"/>
        <v>43654</v>
      </c>
      <c r="S636" s="39">
        <f t="shared" si="118"/>
        <v>43661</v>
      </c>
      <c r="U636" s="45"/>
    </row>
    <row r="637" spans="1:21" x14ac:dyDescent="0.25">
      <c r="A637" s="45"/>
      <c r="C637" s="209" t="s">
        <v>2037</v>
      </c>
      <c r="D637" s="209" t="s">
        <v>2038</v>
      </c>
      <c r="E637" s="209" t="s">
        <v>6</v>
      </c>
      <c r="F637" s="209" t="s">
        <v>85</v>
      </c>
      <c r="G637" s="209" t="s">
        <v>54</v>
      </c>
      <c r="H637" s="181">
        <v>10000</v>
      </c>
      <c r="I637" s="133" t="s">
        <v>321</v>
      </c>
      <c r="J637" s="131">
        <v>43570</v>
      </c>
      <c r="K637" s="39">
        <f t="shared" si="113"/>
        <v>43575</v>
      </c>
      <c r="L637" s="39">
        <f t="shared" si="114"/>
        <v>43582</v>
      </c>
      <c r="M637" s="39">
        <f t="shared" si="115"/>
        <v>43603</v>
      </c>
      <c r="N637" s="39">
        <f t="shared" si="116"/>
        <v>43610</v>
      </c>
      <c r="O637" s="39" t="s">
        <v>91</v>
      </c>
      <c r="P637" s="39" t="s">
        <v>91</v>
      </c>
      <c r="Q637" s="39" t="s">
        <v>91</v>
      </c>
      <c r="R637" s="39">
        <f t="shared" si="117"/>
        <v>43617</v>
      </c>
      <c r="S637" s="39">
        <f t="shared" si="118"/>
        <v>43624</v>
      </c>
      <c r="U637" s="45"/>
    </row>
    <row r="638" spans="1:21" x14ac:dyDescent="0.25">
      <c r="A638" s="45"/>
      <c r="C638" s="209" t="s">
        <v>2039</v>
      </c>
      <c r="D638" s="209" t="s">
        <v>2040</v>
      </c>
      <c r="E638" s="209" t="s">
        <v>6</v>
      </c>
      <c r="F638" s="209" t="s">
        <v>85</v>
      </c>
      <c r="G638" s="209" t="s">
        <v>54</v>
      </c>
      <c r="H638" s="181">
        <v>5000</v>
      </c>
      <c r="I638" s="133" t="s">
        <v>321</v>
      </c>
      <c r="J638" s="131">
        <v>43579</v>
      </c>
      <c r="K638" s="39">
        <f t="shared" si="113"/>
        <v>43584</v>
      </c>
      <c r="L638" s="39">
        <f t="shared" si="114"/>
        <v>43591</v>
      </c>
      <c r="M638" s="39">
        <f t="shared" si="115"/>
        <v>43612</v>
      </c>
      <c r="N638" s="39">
        <f t="shared" si="116"/>
        <v>43619</v>
      </c>
      <c r="O638" s="39" t="s">
        <v>91</v>
      </c>
      <c r="P638" s="39" t="s">
        <v>91</v>
      </c>
      <c r="Q638" s="39" t="s">
        <v>91</v>
      </c>
      <c r="R638" s="39">
        <f t="shared" si="117"/>
        <v>43626</v>
      </c>
      <c r="S638" s="39">
        <f t="shared" si="118"/>
        <v>43633</v>
      </c>
      <c r="U638" s="45"/>
    </row>
    <row r="639" spans="1:21" x14ac:dyDescent="0.25">
      <c r="A639" s="45"/>
      <c r="C639" s="209" t="s">
        <v>2041</v>
      </c>
      <c r="D639" s="209" t="s">
        <v>2042</v>
      </c>
      <c r="E639" s="209" t="s">
        <v>6</v>
      </c>
      <c r="F639" s="209" t="s">
        <v>85</v>
      </c>
      <c r="G639" s="209" t="s">
        <v>54</v>
      </c>
      <c r="H639" s="181">
        <v>7560</v>
      </c>
      <c r="I639" s="133" t="s">
        <v>321</v>
      </c>
      <c r="J639" s="131">
        <v>43580</v>
      </c>
      <c r="K639" s="39">
        <f t="shared" si="113"/>
        <v>43585</v>
      </c>
      <c r="L639" s="39">
        <f t="shared" si="114"/>
        <v>43592</v>
      </c>
      <c r="M639" s="39">
        <f t="shared" si="115"/>
        <v>43613</v>
      </c>
      <c r="N639" s="39">
        <f t="shared" si="116"/>
        <v>43620</v>
      </c>
      <c r="O639" s="39" t="s">
        <v>91</v>
      </c>
      <c r="P639" s="39" t="s">
        <v>91</v>
      </c>
      <c r="Q639" s="39" t="s">
        <v>91</v>
      </c>
      <c r="R639" s="39">
        <f t="shared" si="117"/>
        <v>43627</v>
      </c>
      <c r="S639" s="39">
        <f t="shared" si="118"/>
        <v>43634</v>
      </c>
      <c r="U639" s="45"/>
    </row>
    <row r="640" spans="1:21" ht="28.5" x14ac:dyDescent="0.25">
      <c r="A640" s="45"/>
      <c r="C640" s="209" t="s">
        <v>2043</v>
      </c>
      <c r="D640" s="209" t="s">
        <v>2044</v>
      </c>
      <c r="E640" s="209" t="s">
        <v>6</v>
      </c>
      <c r="F640" s="209" t="s">
        <v>85</v>
      </c>
      <c r="G640" s="209" t="s">
        <v>54</v>
      </c>
      <c r="H640" s="181">
        <v>4680</v>
      </c>
      <c r="I640" s="133" t="s">
        <v>321</v>
      </c>
      <c r="J640" s="131">
        <v>43581</v>
      </c>
      <c r="K640" s="39">
        <f t="shared" si="113"/>
        <v>43586</v>
      </c>
      <c r="L640" s="39">
        <f t="shared" si="114"/>
        <v>43593</v>
      </c>
      <c r="M640" s="39">
        <f t="shared" si="115"/>
        <v>43614</v>
      </c>
      <c r="N640" s="39">
        <f t="shared" si="116"/>
        <v>43621</v>
      </c>
      <c r="O640" s="39" t="s">
        <v>91</v>
      </c>
      <c r="P640" s="39" t="s">
        <v>91</v>
      </c>
      <c r="Q640" s="39" t="s">
        <v>91</v>
      </c>
      <c r="R640" s="39">
        <f t="shared" si="117"/>
        <v>43628</v>
      </c>
      <c r="S640" s="39">
        <f t="shared" si="118"/>
        <v>43635</v>
      </c>
      <c r="U640" s="45"/>
    </row>
    <row r="641" spans="1:21" x14ac:dyDescent="0.25">
      <c r="A641" s="45"/>
      <c r="C641" s="209" t="s">
        <v>2045</v>
      </c>
      <c r="D641" s="209" t="s">
        <v>2046</v>
      </c>
      <c r="E641" s="209" t="s">
        <v>6</v>
      </c>
      <c r="F641" s="209" t="s">
        <v>85</v>
      </c>
      <c r="G641" s="209" t="s">
        <v>54</v>
      </c>
      <c r="H641" s="181">
        <v>12000</v>
      </c>
      <c r="I641" s="133" t="s">
        <v>321</v>
      </c>
      <c r="J641" s="131">
        <v>43582</v>
      </c>
      <c r="K641" s="39">
        <f t="shared" si="113"/>
        <v>43587</v>
      </c>
      <c r="L641" s="39">
        <f t="shared" si="114"/>
        <v>43594</v>
      </c>
      <c r="M641" s="39">
        <f t="shared" si="115"/>
        <v>43615</v>
      </c>
      <c r="N641" s="39">
        <f t="shared" si="116"/>
        <v>43622</v>
      </c>
      <c r="O641" s="39" t="s">
        <v>91</v>
      </c>
      <c r="P641" s="39" t="s">
        <v>91</v>
      </c>
      <c r="Q641" s="39" t="s">
        <v>91</v>
      </c>
      <c r="R641" s="39">
        <f t="shared" si="117"/>
        <v>43629</v>
      </c>
      <c r="S641" s="39">
        <f t="shared" si="118"/>
        <v>43636</v>
      </c>
      <c r="U641" s="45"/>
    </row>
    <row r="642" spans="1:21" ht="28.5" x14ac:dyDescent="0.25">
      <c r="A642" s="45"/>
      <c r="C642" s="209" t="s">
        <v>2047</v>
      </c>
      <c r="D642" s="209" t="s">
        <v>2048</v>
      </c>
      <c r="E642" s="209" t="s">
        <v>6</v>
      </c>
      <c r="F642" s="209" t="s">
        <v>85</v>
      </c>
      <c r="G642" s="209" t="s">
        <v>54</v>
      </c>
      <c r="H642" s="181">
        <v>1350</v>
      </c>
      <c r="I642" s="133" t="s">
        <v>321</v>
      </c>
      <c r="J642" s="131">
        <v>43583</v>
      </c>
      <c r="K642" s="39">
        <f t="shared" si="113"/>
        <v>43588</v>
      </c>
      <c r="L642" s="39">
        <f t="shared" si="114"/>
        <v>43595</v>
      </c>
      <c r="M642" s="39">
        <f t="shared" si="115"/>
        <v>43616</v>
      </c>
      <c r="N642" s="39">
        <f t="shared" si="116"/>
        <v>43623</v>
      </c>
      <c r="O642" s="39" t="s">
        <v>91</v>
      </c>
      <c r="P642" s="39" t="s">
        <v>91</v>
      </c>
      <c r="Q642" s="39" t="s">
        <v>91</v>
      </c>
      <c r="R642" s="39">
        <f t="shared" si="117"/>
        <v>43630</v>
      </c>
      <c r="S642" s="39">
        <f t="shared" si="118"/>
        <v>43637</v>
      </c>
      <c r="U642" s="45"/>
    </row>
    <row r="643" spans="1:21" ht="28.5" x14ac:dyDescent="0.25">
      <c r="A643" s="45"/>
      <c r="C643" s="209" t="s">
        <v>2049</v>
      </c>
      <c r="D643" s="209" t="s">
        <v>2050</v>
      </c>
      <c r="E643" s="209" t="s">
        <v>6</v>
      </c>
      <c r="F643" s="209" t="s">
        <v>85</v>
      </c>
      <c r="G643" s="209" t="s">
        <v>54</v>
      </c>
      <c r="H643" s="181">
        <v>3747120</v>
      </c>
      <c r="I643" s="133" t="s">
        <v>321</v>
      </c>
      <c r="J643" s="131">
        <v>43584</v>
      </c>
      <c r="K643" s="39">
        <f t="shared" si="113"/>
        <v>43589</v>
      </c>
      <c r="L643" s="39">
        <f t="shared" si="114"/>
        <v>43596</v>
      </c>
      <c r="M643" s="39">
        <f t="shared" si="115"/>
        <v>43617</v>
      </c>
      <c r="N643" s="39">
        <f t="shared" si="116"/>
        <v>43624</v>
      </c>
      <c r="O643" s="39" t="s">
        <v>91</v>
      </c>
      <c r="P643" s="39" t="s">
        <v>91</v>
      </c>
      <c r="Q643" s="39" t="s">
        <v>91</v>
      </c>
      <c r="R643" s="39">
        <f t="shared" si="117"/>
        <v>43631</v>
      </c>
      <c r="S643" s="39">
        <f t="shared" si="118"/>
        <v>43638</v>
      </c>
      <c r="U643" s="45"/>
    </row>
    <row r="644" spans="1:21" ht="42.75" x14ac:dyDescent="0.25">
      <c r="A644" s="45"/>
      <c r="C644" s="209" t="s">
        <v>2051</v>
      </c>
      <c r="D644" s="209" t="s">
        <v>2052</v>
      </c>
      <c r="E644" s="209" t="s">
        <v>6</v>
      </c>
      <c r="F644" s="209" t="s">
        <v>85</v>
      </c>
      <c r="G644" s="209" t="s">
        <v>54</v>
      </c>
      <c r="H644" s="181">
        <v>8000</v>
      </c>
      <c r="I644" s="133" t="s">
        <v>321</v>
      </c>
      <c r="J644" s="131">
        <v>43619</v>
      </c>
      <c r="K644" s="39">
        <f t="shared" si="113"/>
        <v>43624</v>
      </c>
      <c r="L644" s="39">
        <f t="shared" si="114"/>
        <v>43631</v>
      </c>
      <c r="M644" s="39">
        <f t="shared" si="115"/>
        <v>43652</v>
      </c>
      <c r="N644" s="39">
        <f t="shared" si="116"/>
        <v>43659</v>
      </c>
      <c r="O644" s="39" t="s">
        <v>91</v>
      </c>
      <c r="P644" s="39" t="s">
        <v>91</v>
      </c>
      <c r="Q644" s="39" t="s">
        <v>91</v>
      </c>
      <c r="R644" s="39">
        <f t="shared" si="117"/>
        <v>43666</v>
      </c>
      <c r="S644" s="39">
        <f t="shared" si="118"/>
        <v>43673</v>
      </c>
      <c r="U644" s="45"/>
    </row>
    <row r="645" spans="1:21" ht="42.75" x14ac:dyDescent="0.25">
      <c r="A645" s="45"/>
      <c r="C645" s="209" t="s">
        <v>2053</v>
      </c>
      <c r="D645" s="209" t="s">
        <v>2054</v>
      </c>
      <c r="E645" s="209" t="s">
        <v>6</v>
      </c>
      <c r="F645" s="209" t="s">
        <v>85</v>
      </c>
      <c r="G645" s="209" t="s">
        <v>54</v>
      </c>
      <c r="H645" s="181">
        <v>29900</v>
      </c>
      <c r="I645" s="133" t="s">
        <v>321</v>
      </c>
      <c r="J645" s="131">
        <v>43586</v>
      </c>
      <c r="K645" s="39">
        <f t="shared" si="113"/>
        <v>43591</v>
      </c>
      <c r="L645" s="39">
        <f t="shared" si="114"/>
        <v>43598</v>
      </c>
      <c r="M645" s="39">
        <f t="shared" si="115"/>
        <v>43619</v>
      </c>
      <c r="N645" s="39">
        <f t="shared" si="116"/>
        <v>43626</v>
      </c>
      <c r="O645" s="39" t="s">
        <v>91</v>
      </c>
      <c r="P645" s="39" t="s">
        <v>91</v>
      </c>
      <c r="Q645" s="39" t="s">
        <v>91</v>
      </c>
      <c r="R645" s="39">
        <f t="shared" si="117"/>
        <v>43633</v>
      </c>
      <c r="S645" s="39">
        <f t="shared" si="118"/>
        <v>43640</v>
      </c>
      <c r="U645" s="45"/>
    </row>
    <row r="646" spans="1:21" ht="42.75" x14ac:dyDescent="0.25">
      <c r="A646" s="45"/>
      <c r="C646" s="209" t="s">
        <v>2055</v>
      </c>
      <c r="D646" s="209" t="s">
        <v>2056</v>
      </c>
      <c r="E646" s="209" t="s">
        <v>6</v>
      </c>
      <c r="F646" s="209" t="s">
        <v>85</v>
      </c>
      <c r="G646" s="209" t="s">
        <v>54</v>
      </c>
      <c r="H646" s="181">
        <v>1800</v>
      </c>
      <c r="I646" s="133" t="s">
        <v>321</v>
      </c>
      <c r="J646" s="39">
        <v>43509</v>
      </c>
      <c r="K646" s="39">
        <f t="shared" si="113"/>
        <v>43514</v>
      </c>
      <c r="L646" s="39">
        <f t="shared" si="114"/>
        <v>43521</v>
      </c>
      <c r="M646" s="39">
        <f t="shared" si="115"/>
        <v>43542</v>
      </c>
      <c r="N646" s="39">
        <f t="shared" si="116"/>
        <v>43549</v>
      </c>
      <c r="O646" s="39" t="s">
        <v>91</v>
      </c>
      <c r="P646" s="39" t="s">
        <v>91</v>
      </c>
      <c r="Q646" s="39" t="s">
        <v>91</v>
      </c>
      <c r="R646" s="39">
        <f t="shared" si="117"/>
        <v>43556</v>
      </c>
      <c r="S646" s="39">
        <f t="shared" si="118"/>
        <v>43563</v>
      </c>
      <c r="U646" s="45"/>
    </row>
    <row r="647" spans="1:21" ht="28.5" x14ac:dyDescent="0.25">
      <c r="A647" s="45"/>
      <c r="C647" s="209" t="s">
        <v>2057</v>
      </c>
      <c r="D647" s="209" t="s">
        <v>2058</v>
      </c>
      <c r="E647" s="209" t="s">
        <v>6</v>
      </c>
      <c r="F647" s="209" t="s">
        <v>85</v>
      </c>
      <c r="G647" s="209" t="s">
        <v>54</v>
      </c>
      <c r="H647" s="181">
        <v>7500</v>
      </c>
      <c r="I647" s="133" t="s">
        <v>321</v>
      </c>
      <c r="J647" s="39">
        <v>43499</v>
      </c>
      <c r="K647" s="39">
        <f t="shared" si="113"/>
        <v>43504</v>
      </c>
      <c r="L647" s="39">
        <f t="shared" si="114"/>
        <v>43511</v>
      </c>
      <c r="M647" s="39">
        <f t="shared" si="115"/>
        <v>43532</v>
      </c>
      <c r="N647" s="39">
        <f t="shared" si="116"/>
        <v>43539</v>
      </c>
      <c r="O647" s="39" t="s">
        <v>91</v>
      </c>
      <c r="P647" s="39" t="s">
        <v>91</v>
      </c>
      <c r="Q647" s="39" t="s">
        <v>91</v>
      </c>
      <c r="R647" s="39">
        <f t="shared" si="117"/>
        <v>43546</v>
      </c>
      <c r="S647" s="39">
        <f t="shared" si="118"/>
        <v>43553</v>
      </c>
      <c r="U647" s="45"/>
    </row>
    <row r="648" spans="1:21" ht="28.5" x14ac:dyDescent="0.25">
      <c r="A648" s="45"/>
      <c r="C648" s="209" t="s">
        <v>2059</v>
      </c>
      <c r="D648" s="209" t="s">
        <v>2060</v>
      </c>
      <c r="E648" s="209" t="s">
        <v>6</v>
      </c>
      <c r="F648" s="209" t="s">
        <v>85</v>
      </c>
      <c r="G648" s="209" t="s">
        <v>54</v>
      </c>
      <c r="H648" s="181">
        <v>3000</v>
      </c>
      <c r="I648" s="133" t="s">
        <v>321</v>
      </c>
      <c r="J648" s="131">
        <v>43629</v>
      </c>
      <c r="K648" s="39">
        <f t="shared" si="113"/>
        <v>43634</v>
      </c>
      <c r="L648" s="39">
        <f t="shared" si="114"/>
        <v>43641</v>
      </c>
      <c r="M648" s="39">
        <f t="shared" si="115"/>
        <v>43662</v>
      </c>
      <c r="N648" s="39">
        <f t="shared" si="116"/>
        <v>43669</v>
      </c>
      <c r="O648" s="39" t="s">
        <v>91</v>
      </c>
      <c r="P648" s="39" t="s">
        <v>91</v>
      </c>
      <c r="Q648" s="39" t="s">
        <v>91</v>
      </c>
      <c r="R648" s="39">
        <f t="shared" si="117"/>
        <v>43676</v>
      </c>
      <c r="S648" s="39">
        <f t="shared" si="118"/>
        <v>43683</v>
      </c>
      <c r="U648" s="45"/>
    </row>
    <row r="649" spans="1:21" ht="28.5" x14ac:dyDescent="0.25">
      <c r="A649" s="45"/>
      <c r="C649" s="209" t="s">
        <v>2061</v>
      </c>
      <c r="D649" s="209" t="s">
        <v>2062</v>
      </c>
      <c r="E649" s="209" t="s">
        <v>6</v>
      </c>
      <c r="F649" s="209" t="s">
        <v>85</v>
      </c>
      <c r="G649" s="209" t="s">
        <v>54</v>
      </c>
      <c r="H649" s="181">
        <v>7500</v>
      </c>
      <c r="I649" s="133" t="s">
        <v>321</v>
      </c>
      <c r="J649" s="131">
        <v>43538</v>
      </c>
      <c r="K649" s="39">
        <f t="shared" si="113"/>
        <v>43543</v>
      </c>
      <c r="L649" s="39">
        <f t="shared" si="114"/>
        <v>43550</v>
      </c>
      <c r="M649" s="39">
        <f t="shared" si="115"/>
        <v>43571</v>
      </c>
      <c r="N649" s="39">
        <f t="shared" si="116"/>
        <v>43578</v>
      </c>
      <c r="O649" s="39" t="s">
        <v>91</v>
      </c>
      <c r="P649" s="39" t="s">
        <v>91</v>
      </c>
      <c r="Q649" s="39" t="s">
        <v>91</v>
      </c>
      <c r="R649" s="39">
        <f t="shared" si="117"/>
        <v>43585</v>
      </c>
      <c r="S649" s="39">
        <f t="shared" si="118"/>
        <v>43592</v>
      </c>
      <c r="U649" s="45"/>
    </row>
    <row r="650" spans="1:21" ht="28.5" x14ac:dyDescent="0.25">
      <c r="A650" s="45"/>
      <c r="C650" s="209" t="s">
        <v>2063</v>
      </c>
      <c r="D650" s="209" t="s">
        <v>2064</v>
      </c>
      <c r="E650" s="209" t="s">
        <v>6</v>
      </c>
      <c r="F650" s="209" t="s">
        <v>85</v>
      </c>
      <c r="G650" s="209" t="s">
        <v>54</v>
      </c>
      <c r="H650" s="181">
        <v>1800</v>
      </c>
      <c r="I650" s="133" t="s">
        <v>321</v>
      </c>
      <c r="J650" s="131">
        <v>43570</v>
      </c>
      <c r="K650" s="39">
        <f t="shared" si="113"/>
        <v>43575</v>
      </c>
      <c r="L650" s="39">
        <f t="shared" si="114"/>
        <v>43582</v>
      </c>
      <c r="M650" s="39">
        <f t="shared" si="115"/>
        <v>43603</v>
      </c>
      <c r="N650" s="39">
        <f t="shared" si="116"/>
        <v>43610</v>
      </c>
      <c r="O650" s="39" t="s">
        <v>91</v>
      </c>
      <c r="P650" s="39" t="s">
        <v>91</v>
      </c>
      <c r="Q650" s="39" t="s">
        <v>91</v>
      </c>
      <c r="R650" s="39">
        <f t="shared" si="117"/>
        <v>43617</v>
      </c>
      <c r="S650" s="39">
        <f t="shared" si="118"/>
        <v>43624</v>
      </c>
      <c r="U650" s="45"/>
    </row>
    <row r="651" spans="1:21" x14ac:dyDescent="0.25">
      <c r="A651" s="45"/>
      <c r="C651" s="209" t="s">
        <v>2065</v>
      </c>
      <c r="D651" s="209" t="s">
        <v>2066</v>
      </c>
      <c r="E651" s="209" t="s">
        <v>6</v>
      </c>
      <c r="F651" s="209" t="s">
        <v>85</v>
      </c>
      <c r="G651" s="209" t="s">
        <v>54</v>
      </c>
      <c r="H651" s="181">
        <v>3744</v>
      </c>
      <c r="I651" s="133" t="s">
        <v>321</v>
      </c>
      <c r="J651" s="131">
        <v>43601</v>
      </c>
      <c r="K651" s="39">
        <f t="shared" si="113"/>
        <v>43606</v>
      </c>
      <c r="L651" s="39">
        <f t="shared" si="114"/>
        <v>43613</v>
      </c>
      <c r="M651" s="39">
        <f t="shared" si="115"/>
        <v>43634</v>
      </c>
      <c r="N651" s="39">
        <f t="shared" si="116"/>
        <v>43641</v>
      </c>
      <c r="O651" s="39" t="s">
        <v>91</v>
      </c>
      <c r="P651" s="39" t="s">
        <v>91</v>
      </c>
      <c r="Q651" s="39" t="s">
        <v>91</v>
      </c>
      <c r="R651" s="39">
        <f t="shared" si="117"/>
        <v>43648</v>
      </c>
      <c r="S651" s="39">
        <f t="shared" si="118"/>
        <v>43655</v>
      </c>
      <c r="U651" s="45"/>
    </row>
    <row r="652" spans="1:21" ht="28.5" x14ac:dyDescent="0.25">
      <c r="A652" s="45"/>
      <c r="C652" s="209" t="s">
        <v>2067</v>
      </c>
      <c r="D652" s="209" t="s">
        <v>2068</v>
      </c>
      <c r="E652" s="209" t="s">
        <v>6</v>
      </c>
      <c r="F652" s="209" t="s">
        <v>85</v>
      </c>
      <c r="G652" s="209" t="s">
        <v>54</v>
      </c>
      <c r="H652" s="181">
        <v>150</v>
      </c>
      <c r="I652" s="133" t="s">
        <v>321</v>
      </c>
      <c r="J652" s="131">
        <v>43592</v>
      </c>
      <c r="K652" s="39">
        <f t="shared" si="113"/>
        <v>43597</v>
      </c>
      <c r="L652" s="39">
        <f t="shared" si="114"/>
        <v>43604</v>
      </c>
      <c r="M652" s="39">
        <f t="shared" si="115"/>
        <v>43625</v>
      </c>
      <c r="N652" s="39">
        <f t="shared" si="116"/>
        <v>43632</v>
      </c>
      <c r="O652" s="39" t="s">
        <v>91</v>
      </c>
      <c r="P652" s="39" t="s">
        <v>91</v>
      </c>
      <c r="Q652" s="39" t="s">
        <v>91</v>
      </c>
      <c r="R652" s="39">
        <f t="shared" si="117"/>
        <v>43639</v>
      </c>
      <c r="S652" s="39">
        <f t="shared" si="118"/>
        <v>43646</v>
      </c>
      <c r="U652" s="45"/>
    </row>
    <row r="653" spans="1:21" ht="57" x14ac:dyDescent="0.25">
      <c r="A653" s="45"/>
      <c r="C653" s="209" t="s">
        <v>2069</v>
      </c>
      <c r="D653" s="209" t="s">
        <v>2070</v>
      </c>
      <c r="E653" s="209" t="s">
        <v>6</v>
      </c>
      <c r="F653" s="209" t="s">
        <v>85</v>
      </c>
      <c r="G653" s="209" t="s">
        <v>54</v>
      </c>
      <c r="H653" s="181">
        <v>27500</v>
      </c>
      <c r="I653" s="133" t="s">
        <v>321</v>
      </c>
      <c r="J653" s="131">
        <v>43619</v>
      </c>
      <c r="K653" s="39">
        <f t="shared" si="113"/>
        <v>43624</v>
      </c>
      <c r="L653" s="39">
        <f t="shared" si="114"/>
        <v>43631</v>
      </c>
      <c r="M653" s="39">
        <f t="shared" si="115"/>
        <v>43652</v>
      </c>
      <c r="N653" s="39">
        <f t="shared" si="116"/>
        <v>43659</v>
      </c>
      <c r="O653" s="39" t="s">
        <v>91</v>
      </c>
      <c r="P653" s="39" t="s">
        <v>91</v>
      </c>
      <c r="Q653" s="39" t="s">
        <v>91</v>
      </c>
      <c r="R653" s="39">
        <f t="shared" si="117"/>
        <v>43666</v>
      </c>
      <c r="S653" s="39">
        <f t="shared" si="118"/>
        <v>43673</v>
      </c>
      <c r="U653" s="45"/>
    </row>
    <row r="654" spans="1:21" ht="71.25" x14ac:dyDescent="0.25">
      <c r="A654" s="45"/>
      <c r="C654" s="209" t="s">
        <v>2071</v>
      </c>
      <c r="D654" s="209" t="s">
        <v>2072</v>
      </c>
      <c r="E654" s="209" t="s">
        <v>6</v>
      </c>
      <c r="F654" s="209" t="s">
        <v>85</v>
      </c>
      <c r="G654" s="209" t="s">
        <v>54</v>
      </c>
      <c r="H654" s="181">
        <v>7000</v>
      </c>
      <c r="I654" s="133" t="s">
        <v>321</v>
      </c>
      <c r="J654" s="131">
        <v>43543</v>
      </c>
      <c r="K654" s="39">
        <f t="shared" si="113"/>
        <v>43548</v>
      </c>
      <c r="L654" s="39">
        <f t="shared" si="114"/>
        <v>43555</v>
      </c>
      <c r="M654" s="39">
        <f t="shared" si="115"/>
        <v>43576</v>
      </c>
      <c r="N654" s="39">
        <f t="shared" si="116"/>
        <v>43583</v>
      </c>
      <c r="O654" s="39" t="s">
        <v>91</v>
      </c>
      <c r="P654" s="39" t="s">
        <v>91</v>
      </c>
      <c r="Q654" s="39" t="s">
        <v>91</v>
      </c>
      <c r="R654" s="39">
        <f t="shared" si="117"/>
        <v>43590</v>
      </c>
      <c r="S654" s="39">
        <f t="shared" si="118"/>
        <v>43597</v>
      </c>
      <c r="U654" s="45"/>
    </row>
    <row r="655" spans="1:21" ht="57" x14ac:dyDescent="0.25">
      <c r="A655" s="45"/>
      <c r="C655" s="209" t="s">
        <v>2073</v>
      </c>
      <c r="D655" s="209" t="s">
        <v>2074</v>
      </c>
      <c r="E655" s="209" t="s">
        <v>6</v>
      </c>
      <c r="F655" s="209" t="s">
        <v>85</v>
      </c>
      <c r="G655" s="209" t="s">
        <v>54</v>
      </c>
      <c r="H655" s="181">
        <v>99000</v>
      </c>
      <c r="I655" s="133" t="s">
        <v>321</v>
      </c>
      <c r="J655" s="131">
        <v>43557</v>
      </c>
      <c r="K655" s="39">
        <f t="shared" si="113"/>
        <v>43562</v>
      </c>
      <c r="L655" s="39">
        <f t="shared" si="114"/>
        <v>43569</v>
      </c>
      <c r="M655" s="39">
        <f t="shared" si="115"/>
        <v>43590</v>
      </c>
      <c r="N655" s="39">
        <f t="shared" si="116"/>
        <v>43597</v>
      </c>
      <c r="O655" s="39" t="s">
        <v>91</v>
      </c>
      <c r="P655" s="39" t="s">
        <v>91</v>
      </c>
      <c r="Q655" s="39" t="s">
        <v>91</v>
      </c>
      <c r="R655" s="39">
        <f t="shared" si="117"/>
        <v>43604</v>
      </c>
      <c r="S655" s="39">
        <f t="shared" si="118"/>
        <v>43611</v>
      </c>
      <c r="U655" s="45"/>
    </row>
    <row r="656" spans="1:21" ht="57" x14ac:dyDescent="0.25">
      <c r="A656" s="45"/>
      <c r="C656" s="209" t="s">
        <v>2075</v>
      </c>
      <c r="D656" s="209" t="s">
        <v>2076</v>
      </c>
      <c r="E656" s="209" t="s">
        <v>6</v>
      </c>
      <c r="F656" s="209" t="s">
        <v>85</v>
      </c>
      <c r="G656" s="209" t="s">
        <v>54</v>
      </c>
      <c r="H656" s="181">
        <v>25000</v>
      </c>
      <c r="I656" s="133" t="s">
        <v>321</v>
      </c>
      <c r="J656" s="131">
        <v>43556</v>
      </c>
      <c r="K656" s="39">
        <f t="shared" si="113"/>
        <v>43561</v>
      </c>
      <c r="L656" s="39">
        <f t="shared" si="114"/>
        <v>43568</v>
      </c>
      <c r="M656" s="39">
        <f t="shared" si="115"/>
        <v>43589</v>
      </c>
      <c r="N656" s="39">
        <f t="shared" si="116"/>
        <v>43596</v>
      </c>
      <c r="O656" s="39" t="s">
        <v>91</v>
      </c>
      <c r="P656" s="39" t="s">
        <v>91</v>
      </c>
      <c r="Q656" s="39" t="s">
        <v>91</v>
      </c>
      <c r="R656" s="39">
        <f t="shared" si="117"/>
        <v>43603</v>
      </c>
      <c r="S656" s="39">
        <f t="shared" si="118"/>
        <v>43610</v>
      </c>
      <c r="U656" s="45"/>
    </row>
    <row r="657" spans="1:21" ht="57" x14ac:dyDescent="0.25">
      <c r="A657" s="45"/>
      <c r="C657" s="209" t="s">
        <v>2077</v>
      </c>
      <c r="D657" s="209" t="s">
        <v>2078</v>
      </c>
      <c r="E657" s="209" t="s">
        <v>6</v>
      </c>
      <c r="F657" s="209" t="s">
        <v>85</v>
      </c>
      <c r="G657" s="209" t="s">
        <v>54</v>
      </c>
      <c r="H657" s="181">
        <v>25000</v>
      </c>
      <c r="I657" s="133" t="s">
        <v>321</v>
      </c>
      <c r="J657" s="131">
        <v>43607</v>
      </c>
      <c r="K657" s="39">
        <f t="shared" si="113"/>
        <v>43612</v>
      </c>
      <c r="L657" s="39">
        <f t="shared" si="114"/>
        <v>43619</v>
      </c>
      <c r="M657" s="39">
        <f t="shared" si="115"/>
        <v>43640</v>
      </c>
      <c r="N657" s="39">
        <f t="shared" si="116"/>
        <v>43647</v>
      </c>
      <c r="O657" s="39" t="s">
        <v>91</v>
      </c>
      <c r="P657" s="39" t="s">
        <v>91</v>
      </c>
      <c r="Q657" s="39" t="s">
        <v>91</v>
      </c>
      <c r="R657" s="39">
        <f t="shared" si="117"/>
        <v>43654</v>
      </c>
      <c r="S657" s="39">
        <f t="shared" si="118"/>
        <v>43661</v>
      </c>
      <c r="U657" s="45"/>
    </row>
    <row r="658" spans="1:21" ht="42.75" x14ac:dyDescent="0.25">
      <c r="A658" s="45"/>
      <c r="C658" s="209" t="s">
        <v>2079</v>
      </c>
      <c r="D658" s="209" t="s">
        <v>2080</v>
      </c>
      <c r="E658" s="209" t="s">
        <v>6</v>
      </c>
      <c r="F658" s="209" t="s">
        <v>85</v>
      </c>
      <c r="G658" s="209" t="s">
        <v>54</v>
      </c>
      <c r="H658" s="181">
        <v>40000</v>
      </c>
      <c r="I658" s="133" t="s">
        <v>321</v>
      </c>
      <c r="J658" s="131">
        <v>43570</v>
      </c>
      <c r="K658" s="39">
        <f t="shared" si="113"/>
        <v>43575</v>
      </c>
      <c r="L658" s="39">
        <f t="shared" si="114"/>
        <v>43582</v>
      </c>
      <c r="M658" s="39">
        <f t="shared" si="115"/>
        <v>43603</v>
      </c>
      <c r="N658" s="39">
        <f t="shared" si="116"/>
        <v>43610</v>
      </c>
      <c r="O658" s="39" t="s">
        <v>91</v>
      </c>
      <c r="P658" s="39" t="s">
        <v>91</v>
      </c>
      <c r="Q658" s="39" t="s">
        <v>91</v>
      </c>
      <c r="R658" s="39">
        <f t="shared" si="117"/>
        <v>43617</v>
      </c>
      <c r="S658" s="39">
        <f t="shared" si="118"/>
        <v>43624</v>
      </c>
      <c r="U658" s="45"/>
    </row>
    <row r="659" spans="1:21" ht="57" x14ac:dyDescent="0.25">
      <c r="A659" s="45"/>
      <c r="C659" s="209" t="s">
        <v>2081</v>
      </c>
      <c r="D659" s="209" t="s">
        <v>2082</v>
      </c>
      <c r="E659" s="209" t="s">
        <v>6</v>
      </c>
      <c r="F659" s="209" t="s">
        <v>85</v>
      </c>
      <c r="G659" s="209" t="s">
        <v>54</v>
      </c>
      <c r="H659" s="181">
        <v>1000</v>
      </c>
      <c r="I659" s="133" t="s">
        <v>321</v>
      </c>
      <c r="J659" s="131">
        <v>43579</v>
      </c>
      <c r="K659" s="39">
        <f t="shared" si="113"/>
        <v>43584</v>
      </c>
      <c r="L659" s="39">
        <f t="shared" si="114"/>
        <v>43591</v>
      </c>
      <c r="M659" s="39">
        <f t="shared" si="115"/>
        <v>43612</v>
      </c>
      <c r="N659" s="39">
        <f t="shared" si="116"/>
        <v>43619</v>
      </c>
      <c r="O659" s="39" t="s">
        <v>91</v>
      </c>
      <c r="P659" s="39" t="s">
        <v>91</v>
      </c>
      <c r="Q659" s="39" t="s">
        <v>91</v>
      </c>
      <c r="R659" s="39">
        <f t="shared" si="117"/>
        <v>43626</v>
      </c>
      <c r="S659" s="39">
        <f t="shared" si="118"/>
        <v>43633</v>
      </c>
      <c r="U659" s="45"/>
    </row>
    <row r="660" spans="1:21" ht="28.5" x14ac:dyDescent="0.25">
      <c r="A660" s="45"/>
      <c r="C660" s="209" t="s">
        <v>2083</v>
      </c>
      <c r="D660" s="209" t="s">
        <v>2084</v>
      </c>
      <c r="E660" s="209" t="s">
        <v>6</v>
      </c>
      <c r="F660" s="209" t="s">
        <v>85</v>
      </c>
      <c r="G660" s="209" t="s">
        <v>54</v>
      </c>
      <c r="H660" s="181">
        <v>6000</v>
      </c>
      <c r="I660" s="133" t="s">
        <v>321</v>
      </c>
      <c r="J660" s="131">
        <v>43580</v>
      </c>
      <c r="K660" s="39">
        <f t="shared" si="113"/>
        <v>43585</v>
      </c>
      <c r="L660" s="39">
        <f t="shared" si="114"/>
        <v>43592</v>
      </c>
      <c r="M660" s="39">
        <f t="shared" si="115"/>
        <v>43613</v>
      </c>
      <c r="N660" s="39">
        <f t="shared" si="116"/>
        <v>43620</v>
      </c>
      <c r="O660" s="39" t="s">
        <v>91</v>
      </c>
      <c r="P660" s="39" t="s">
        <v>91</v>
      </c>
      <c r="Q660" s="39" t="s">
        <v>91</v>
      </c>
      <c r="R660" s="39">
        <f t="shared" si="117"/>
        <v>43627</v>
      </c>
      <c r="S660" s="39">
        <f t="shared" si="118"/>
        <v>43634</v>
      </c>
      <c r="U660" s="45"/>
    </row>
    <row r="661" spans="1:21" ht="28.5" x14ac:dyDescent="0.25">
      <c r="A661" s="45"/>
      <c r="C661" s="209" t="s">
        <v>2085</v>
      </c>
      <c r="D661" s="209" t="s">
        <v>2086</v>
      </c>
      <c r="E661" s="209" t="s">
        <v>6</v>
      </c>
      <c r="F661" s="209" t="s">
        <v>85</v>
      </c>
      <c r="G661" s="209" t="s">
        <v>54</v>
      </c>
      <c r="H661" s="181">
        <v>7488</v>
      </c>
      <c r="I661" s="133" t="s">
        <v>321</v>
      </c>
      <c r="J661" s="131">
        <v>43581</v>
      </c>
      <c r="K661" s="39">
        <f t="shared" si="113"/>
        <v>43586</v>
      </c>
      <c r="L661" s="39">
        <f t="shared" si="114"/>
        <v>43593</v>
      </c>
      <c r="M661" s="39">
        <f t="shared" si="115"/>
        <v>43614</v>
      </c>
      <c r="N661" s="39">
        <f t="shared" si="116"/>
        <v>43621</v>
      </c>
      <c r="O661" s="39" t="s">
        <v>91</v>
      </c>
      <c r="P661" s="39" t="s">
        <v>91</v>
      </c>
      <c r="Q661" s="39" t="s">
        <v>91</v>
      </c>
      <c r="R661" s="39">
        <f t="shared" si="117"/>
        <v>43628</v>
      </c>
      <c r="S661" s="39">
        <f t="shared" si="118"/>
        <v>43635</v>
      </c>
      <c r="U661" s="45"/>
    </row>
    <row r="662" spans="1:21" ht="42.75" x14ac:dyDescent="0.25">
      <c r="A662" s="45"/>
      <c r="C662" s="209" t="s">
        <v>2087</v>
      </c>
      <c r="D662" s="209" t="s">
        <v>2088</v>
      </c>
      <c r="E662" s="209" t="s">
        <v>6</v>
      </c>
      <c r="F662" s="209" t="s">
        <v>85</v>
      </c>
      <c r="G662" s="209" t="s">
        <v>54</v>
      </c>
      <c r="H662" s="181">
        <v>1020</v>
      </c>
      <c r="I662" s="133" t="s">
        <v>321</v>
      </c>
      <c r="J662" s="131">
        <v>43582</v>
      </c>
      <c r="K662" s="39">
        <f t="shared" si="113"/>
        <v>43587</v>
      </c>
      <c r="L662" s="39">
        <f t="shared" si="114"/>
        <v>43594</v>
      </c>
      <c r="M662" s="39">
        <f t="shared" si="115"/>
        <v>43615</v>
      </c>
      <c r="N662" s="39">
        <f t="shared" si="116"/>
        <v>43622</v>
      </c>
      <c r="O662" s="39" t="s">
        <v>91</v>
      </c>
      <c r="P662" s="39" t="s">
        <v>91</v>
      </c>
      <c r="Q662" s="39" t="s">
        <v>91</v>
      </c>
      <c r="R662" s="39">
        <f t="shared" si="117"/>
        <v>43629</v>
      </c>
      <c r="S662" s="39">
        <f t="shared" si="118"/>
        <v>43636</v>
      </c>
      <c r="U662" s="45"/>
    </row>
    <row r="663" spans="1:21" ht="42.75" x14ac:dyDescent="0.25">
      <c r="A663" s="45"/>
      <c r="C663" s="209" t="s">
        <v>2089</v>
      </c>
      <c r="D663" s="209" t="s">
        <v>2090</v>
      </c>
      <c r="E663" s="209" t="s">
        <v>6</v>
      </c>
      <c r="F663" s="209" t="s">
        <v>85</v>
      </c>
      <c r="G663" s="209" t="s">
        <v>54</v>
      </c>
      <c r="H663" s="181">
        <v>4500</v>
      </c>
      <c r="I663" s="133" t="s">
        <v>321</v>
      </c>
      <c r="J663" s="131">
        <v>43583</v>
      </c>
      <c r="K663" s="39">
        <f t="shared" si="113"/>
        <v>43588</v>
      </c>
      <c r="L663" s="39">
        <f t="shared" si="114"/>
        <v>43595</v>
      </c>
      <c r="M663" s="39">
        <f t="shared" si="115"/>
        <v>43616</v>
      </c>
      <c r="N663" s="39">
        <f t="shared" si="116"/>
        <v>43623</v>
      </c>
      <c r="O663" s="39" t="s">
        <v>91</v>
      </c>
      <c r="P663" s="39" t="s">
        <v>91</v>
      </c>
      <c r="Q663" s="39" t="s">
        <v>91</v>
      </c>
      <c r="R663" s="39">
        <f t="shared" si="117"/>
        <v>43630</v>
      </c>
      <c r="S663" s="39">
        <f t="shared" si="118"/>
        <v>43637</v>
      </c>
      <c r="U663" s="45"/>
    </row>
    <row r="664" spans="1:21" ht="57" x14ac:dyDescent="0.25">
      <c r="A664" s="45"/>
      <c r="C664" s="209" t="s">
        <v>2091</v>
      </c>
      <c r="D664" s="209" t="s">
        <v>2092</v>
      </c>
      <c r="E664" s="209" t="s">
        <v>6</v>
      </c>
      <c r="F664" s="209" t="s">
        <v>85</v>
      </c>
      <c r="G664" s="209" t="s">
        <v>54</v>
      </c>
      <c r="H664" s="181">
        <v>900</v>
      </c>
      <c r="I664" s="133" t="s">
        <v>321</v>
      </c>
      <c r="J664" s="131">
        <v>43584</v>
      </c>
      <c r="K664" s="39">
        <f t="shared" si="113"/>
        <v>43589</v>
      </c>
      <c r="L664" s="39">
        <f t="shared" si="114"/>
        <v>43596</v>
      </c>
      <c r="M664" s="39">
        <f t="shared" si="115"/>
        <v>43617</v>
      </c>
      <c r="N664" s="39">
        <f t="shared" si="116"/>
        <v>43624</v>
      </c>
      <c r="O664" s="39" t="s">
        <v>91</v>
      </c>
      <c r="P664" s="39" t="s">
        <v>91</v>
      </c>
      <c r="Q664" s="39" t="s">
        <v>91</v>
      </c>
      <c r="R664" s="39">
        <f t="shared" si="117"/>
        <v>43631</v>
      </c>
      <c r="S664" s="39">
        <f t="shared" si="118"/>
        <v>43638</v>
      </c>
      <c r="U664" s="45"/>
    </row>
    <row r="665" spans="1:21" ht="42.75" x14ac:dyDescent="0.25">
      <c r="A665" s="45"/>
      <c r="C665" s="209" t="s">
        <v>2093</v>
      </c>
      <c r="D665" s="209" t="s">
        <v>2094</v>
      </c>
      <c r="E665" s="209" t="s">
        <v>6</v>
      </c>
      <c r="F665" s="209" t="s">
        <v>85</v>
      </c>
      <c r="G665" s="209" t="s">
        <v>54</v>
      </c>
      <c r="H665" s="181">
        <v>14976</v>
      </c>
      <c r="I665" s="133" t="s">
        <v>321</v>
      </c>
      <c r="J665" s="131">
        <v>43619</v>
      </c>
      <c r="K665" s="39">
        <f t="shared" si="113"/>
        <v>43624</v>
      </c>
      <c r="L665" s="39">
        <f t="shared" si="114"/>
        <v>43631</v>
      </c>
      <c r="M665" s="39">
        <f t="shared" si="115"/>
        <v>43652</v>
      </c>
      <c r="N665" s="39">
        <f t="shared" si="116"/>
        <v>43659</v>
      </c>
      <c r="O665" s="39" t="s">
        <v>91</v>
      </c>
      <c r="P665" s="39" t="s">
        <v>91</v>
      </c>
      <c r="Q665" s="39" t="s">
        <v>91</v>
      </c>
      <c r="R665" s="39">
        <f t="shared" si="117"/>
        <v>43666</v>
      </c>
      <c r="S665" s="39">
        <f t="shared" si="118"/>
        <v>43673</v>
      </c>
      <c r="U665" s="45"/>
    </row>
    <row r="666" spans="1:21" ht="42.75" x14ac:dyDescent="0.25">
      <c r="A666" s="45"/>
      <c r="C666" s="209" t="s">
        <v>2095</v>
      </c>
      <c r="D666" s="209" t="s">
        <v>2096</v>
      </c>
      <c r="E666" s="209" t="s">
        <v>6</v>
      </c>
      <c r="F666" s="209" t="s">
        <v>85</v>
      </c>
      <c r="G666" s="209" t="s">
        <v>54</v>
      </c>
      <c r="H666" s="181">
        <v>4776</v>
      </c>
      <c r="I666" s="133" t="s">
        <v>321</v>
      </c>
      <c r="J666" s="131">
        <v>43586</v>
      </c>
      <c r="K666" s="39">
        <f t="shared" si="113"/>
        <v>43591</v>
      </c>
      <c r="L666" s="39">
        <f t="shared" si="114"/>
        <v>43598</v>
      </c>
      <c r="M666" s="39">
        <f t="shared" si="115"/>
        <v>43619</v>
      </c>
      <c r="N666" s="39">
        <f t="shared" si="116"/>
        <v>43626</v>
      </c>
      <c r="O666" s="39" t="s">
        <v>91</v>
      </c>
      <c r="P666" s="39" t="s">
        <v>91</v>
      </c>
      <c r="Q666" s="39" t="s">
        <v>91</v>
      </c>
      <c r="R666" s="39">
        <f t="shared" si="117"/>
        <v>43633</v>
      </c>
      <c r="S666" s="39">
        <f t="shared" si="118"/>
        <v>43640</v>
      </c>
      <c r="U666" s="45"/>
    </row>
    <row r="667" spans="1:21" ht="57" x14ac:dyDescent="0.25">
      <c r="A667" s="45"/>
      <c r="C667" s="209" t="s">
        <v>2097</v>
      </c>
      <c r="D667" s="209" t="s">
        <v>2098</v>
      </c>
      <c r="E667" s="209" t="s">
        <v>6</v>
      </c>
      <c r="F667" s="209" t="s">
        <v>85</v>
      </c>
      <c r="G667" s="209" t="s">
        <v>54</v>
      </c>
      <c r="H667" s="181">
        <v>900</v>
      </c>
      <c r="I667" s="133" t="s">
        <v>321</v>
      </c>
      <c r="J667" s="39">
        <v>43509</v>
      </c>
      <c r="K667" s="39">
        <f t="shared" si="113"/>
        <v>43514</v>
      </c>
      <c r="L667" s="39">
        <f t="shared" si="114"/>
        <v>43521</v>
      </c>
      <c r="M667" s="39">
        <f t="shared" si="115"/>
        <v>43542</v>
      </c>
      <c r="N667" s="39">
        <f t="shared" si="116"/>
        <v>43549</v>
      </c>
      <c r="O667" s="39" t="s">
        <v>91</v>
      </c>
      <c r="P667" s="39" t="s">
        <v>91</v>
      </c>
      <c r="Q667" s="39" t="s">
        <v>91</v>
      </c>
      <c r="R667" s="39">
        <f t="shared" si="117"/>
        <v>43556</v>
      </c>
      <c r="S667" s="39">
        <f t="shared" si="118"/>
        <v>43563</v>
      </c>
      <c r="U667" s="45"/>
    </row>
    <row r="668" spans="1:21" ht="28.5" x14ac:dyDescent="0.25">
      <c r="A668" s="45"/>
      <c r="C668" s="209" t="s">
        <v>2099</v>
      </c>
      <c r="D668" s="209" t="s">
        <v>2100</v>
      </c>
      <c r="E668" s="209" t="s">
        <v>6</v>
      </c>
      <c r="F668" s="209" t="s">
        <v>85</v>
      </c>
      <c r="G668" s="209" t="s">
        <v>54</v>
      </c>
      <c r="H668" s="181">
        <v>4680</v>
      </c>
      <c r="I668" s="133" t="s">
        <v>321</v>
      </c>
      <c r="J668" s="39">
        <v>43499</v>
      </c>
      <c r="K668" s="39">
        <f t="shared" si="113"/>
        <v>43504</v>
      </c>
      <c r="L668" s="39">
        <f t="shared" si="114"/>
        <v>43511</v>
      </c>
      <c r="M668" s="39">
        <f t="shared" si="115"/>
        <v>43532</v>
      </c>
      <c r="N668" s="39">
        <f t="shared" si="116"/>
        <v>43539</v>
      </c>
      <c r="O668" s="39" t="s">
        <v>91</v>
      </c>
      <c r="P668" s="39" t="s">
        <v>91</v>
      </c>
      <c r="Q668" s="39" t="s">
        <v>91</v>
      </c>
      <c r="R668" s="39">
        <f t="shared" si="117"/>
        <v>43546</v>
      </c>
      <c r="S668" s="39">
        <f t="shared" si="118"/>
        <v>43553</v>
      </c>
      <c r="U668" s="45"/>
    </row>
    <row r="669" spans="1:21" ht="42.75" x14ac:dyDescent="0.25">
      <c r="A669" s="45"/>
      <c r="C669" s="209" t="s">
        <v>2101</v>
      </c>
      <c r="D669" s="209" t="s">
        <v>2102</v>
      </c>
      <c r="E669" s="209" t="s">
        <v>6</v>
      </c>
      <c r="F669" s="209" t="s">
        <v>85</v>
      </c>
      <c r="G669" s="209" t="s">
        <v>54</v>
      </c>
      <c r="H669" s="181">
        <v>7500</v>
      </c>
      <c r="I669" s="133" t="s">
        <v>321</v>
      </c>
      <c r="J669" s="131">
        <v>43629</v>
      </c>
      <c r="K669" s="39">
        <f t="shared" ref="K669:K700" si="119">J669+5</f>
        <v>43634</v>
      </c>
      <c r="L669" s="39">
        <f t="shared" ref="L669:L693" si="120">K669+7</f>
        <v>43641</v>
      </c>
      <c r="M669" s="39">
        <f t="shared" ref="M669:M700" si="121">L669+21</f>
        <v>43662</v>
      </c>
      <c r="N669" s="39">
        <f t="shared" ref="N669:N700" si="122">M669+7</f>
        <v>43669</v>
      </c>
      <c r="O669" s="39" t="s">
        <v>91</v>
      </c>
      <c r="P669" s="39" t="s">
        <v>91</v>
      </c>
      <c r="Q669" s="39" t="s">
        <v>91</v>
      </c>
      <c r="R669" s="39">
        <f t="shared" ref="R669:R700" si="123">N669+7</f>
        <v>43676</v>
      </c>
      <c r="S669" s="39">
        <f t="shared" ref="S669:S700" si="124">R669+7</f>
        <v>43683</v>
      </c>
      <c r="U669" s="45"/>
    </row>
    <row r="670" spans="1:21" ht="57" x14ac:dyDescent="0.25">
      <c r="A670" s="45"/>
      <c r="C670" s="209" t="s">
        <v>2103</v>
      </c>
      <c r="D670" s="209" t="s">
        <v>2104</v>
      </c>
      <c r="E670" s="209" t="s">
        <v>6</v>
      </c>
      <c r="F670" s="209" t="s">
        <v>85</v>
      </c>
      <c r="G670" s="209" t="s">
        <v>54</v>
      </c>
      <c r="H670" s="181">
        <v>5000</v>
      </c>
      <c r="I670" s="133" t="s">
        <v>321</v>
      </c>
      <c r="J670" s="131">
        <v>43538</v>
      </c>
      <c r="K670" s="39">
        <f t="shared" si="119"/>
        <v>43543</v>
      </c>
      <c r="L670" s="39">
        <f t="shared" si="120"/>
        <v>43550</v>
      </c>
      <c r="M670" s="39">
        <f t="shared" si="121"/>
        <v>43571</v>
      </c>
      <c r="N670" s="39">
        <f t="shared" si="122"/>
        <v>43578</v>
      </c>
      <c r="O670" s="39" t="s">
        <v>91</v>
      </c>
      <c r="P670" s="39" t="s">
        <v>91</v>
      </c>
      <c r="Q670" s="39" t="s">
        <v>91</v>
      </c>
      <c r="R670" s="39">
        <f t="shared" si="123"/>
        <v>43585</v>
      </c>
      <c r="S670" s="39">
        <f t="shared" si="124"/>
        <v>43592</v>
      </c>
      <c r="U670" s="45"/>
    </row>
    <row r="671" spans="1:21" ht="42.75" x14ac:dyDescent="0.25">
      <c r="A671" s="45"/>
      <c r="C671" s="209" t="s">
        <v>2105</v>
      </c>
      <c r="D671" s="209" t="s">
        <v>2106</v>
      </c>
      <c r="E671" s="209" t="s">
        <v>6</v>
      </c>
      <c r="F671" s="209" t="s">
        <v>85</v>
      </c>
      <c r="G671" s="209" t="s">
        <v>54</v>
      </c>
      <c r="H671" s="181">
        <v>3750</v>
      </c>
      <c r="I671" s="133" t="s">
        <v>321</v>
      </c>
      <c r="J671" s="131">
        <v>43570</v>
      </c>
      <c r="K671" s="39">
        <f t="shared" si="119"/>
        <v>43575</v>
      </c>
      <c r="L671" s="39">
        <f t="shared" si="120"/>
        <v>43582</v>
      </c>
      <c r="M671" s="39">
        <f t="shared" si="121"/>
        <v>43603</v>
      </c>
      <c r="N671" s="39">
        <f t="shared" si="122"/>
        <v>43610</v>
      </c>
      <c r="O671" s="39" t="s">
        <v>91</v>
      </c>
      <c r="P671" s="39" t="s">
        <v>91</v>
      </c>
      <c r="Q671" s="39" t="s">
        <v>91</v>
      </c>
      <c r="R671" s="39">
        <f t="shared" si="123"/>
        <v>43617</v>
      </c>
      <c r="S671" s="39">
        <f t="shared" si="124"/>
        <v>43624</v>
      </c>
      <c r="U671" s="45"/>
    </row>
    <row r="672" spans="1:21" ht="42.75" x14ac:dyDescent="0.25">
      <c r="A672" s="45"/>
      <c r="C672" s="209" t="s">
        <v>2107</v>
      </c>
      <c r="D672" s="209" t="s">
        <v>2108</v>
      </c>
      <c r="E672" s="209" t="s">
        <v>6</v>
      </c>
      <c r="F672" s="209" t="s">
        <v>85</v>
      </c>
      <c r="G672" s="209" t="s">
        <v>54</v>
      </c>
      <c r="H672" s="181">
        <v>20000</v>
      </c>
      <c r="I672" s="133" t="s">
        <v>321</v>
      </c>
      <c r="J672" s="131">
        <v>43601</v>
      </c>
      <c r="K672" s="39">
        <f t="shared" si="119"/>
        <v>43606</v>
      </c>
      <c r="L672" s="39">
        <f t="shared" si="120"/>
        <v>43613</v>
      </c>
      <c r="M672" s="39">
        <f t="shared" si="121"/>
        <v>43634</v>
      </c>
      <c r="N672" s="39">
        <f t="shared" si="122"/>
        <v>43641</v>
      </c>
      <c r="O672" s="39" t="s">
        <v>91</v>
      </c>
      <c r="P672" s="39" t="s">
        <v>91</v>
      </c>
      <c r="Q672" s="39" t="s">
        <v>91</v>
      </c>
      <c r="R672" s="39">
        <f t="shared" si="123"/>
        <v>43648</v>
      </c>
      <c r="S672" s="39">
        <f t="shared" si="124"/>
        <v>43655</v>
      </c>
      <c r="U672" s="45"/>
    </row>
    <row r="673" spans="1:21" ht="28.5" x14ac:dyDescent="0.25">
      <c r="A673" s="45"/>
      <c r="C673" s="209" t="s">
        <v>2109</v>
      </c>
      <c r="D673" s="209" t="s">
        <v>2110</v>
      </c>
      <c r="E673" s="209" t="s">
        <v>6</v>
      </c>
      <c r="F673" s="209" t="s">
        <v>85</v>
      </c>
      <c r="G673" s="209" t="s">
        <v>54</v>
      </c>
      <c r="H673" s="181">
        <v>7488</v>
      </c>
      <c r="I673" s="133" t="s">
        <v>321</v>
      </c>
      <c r="J673" s="131">
        <v>43619</v>
      </c>
      <c r="K673" s="39">
        <f t="shared" si="119"/>
        <v>43624</v>
      </c>
      <c r="L673" s="39">
        <f t="shared" si="120"/>
        <v>43631</v>
      </c>
      <c r="M673" s="39">
        <f t="shared" si="121"/>
        <v>43652</v>
      </c>
      <c r="N673" s="39">
        <f t="shared" si="122"/>
        <v>43659</v>
      </c>
      <c r="O673" s="39" t="s">
        <v>91</v>
      </c>
      <c r="P673" s="39" t="s">
        <v>91</v>
      </c>
      <c r="Q673" s="39" t="s">
        <v>91</v>
      </c>
      <c r="R673" s="39">
        <f t="shared" si="123"/>
        <v>43666</v>
      </c>
      <c r="S673" s="39">
        <f t="shared" si="124"/>
        <v>43673</v>
      </c>
      <c r="U673" s="45"/>
    </row>
    <row r="674" spans="1:21" ht="42.75" x14ac:dyDescent="0.25">
      <c r="A674" s="45"/>
      <c r="C674" s="209" t="s">
        <v>2111</v>
      </c>
      <c r="D674" s="209" t="s">
        <v>2112</v>
      </c>
      <c r="E674" s="209" t="s">
        <v>6</v>
      </c>
      <c r="F674" s="209" t="s">
        <v>85</v>
      </c>
      <c r="G674" s="209" t="s">
        <v>54</v>
      </c>
      <c r="H674" s="181">
        <v>300</v>
      </c>
      <c r="I674" s="133" t="s">
        <v>321</v>
      </c>
      <c r="J674" s="131">
        <v>43543</v>
      </c>
      <c r="K674" s="39">
        <f t="shared" si="119"/>
        <v>43548</v>
      </c>
      <c r="L674" s="39">
        <f t="shared" si="120"/>
        <v>43555</v>
      </c>
      <c r="M674" s="39">
        <f t="shared" si="121"/>
        <v>43576</v>
      </c>
      <c r="N674" s="39">
        <f t="shared" si="122"/>
        <v>43583</v>
      </c>
      <c r="O674" s="39" t="s">
        <v>91</v>
      </c>
      <c r="P674" s="39" t="s">
        <v>91</v>
      </c>
      <c r="Q674" s="39" t="s">
        <v>91</v>
      </c>
      <c r="R674" s="39">
        <f t="shared" si="123"/>
        <v>43590</v>
      </c>
      <c r="S674" s="39">
        <f t="shared" si="124"/>
        <v>43597</v>
      </c>
      <c r="U674" s="45"/>
    </row>
    <row r="675" spans="1:21" ht="42.75" x14ac:dyDescent="0.25">
      <c r="A675" s="45"/>
      <c r="C675" s="209" t="s">
        <v>2113</v>
      </c>
      <c r="D675" s="209" t="s">
        <v>2114</v>
      </c>
      <c r="E675" s="209" t="s">
        <v>6</v>
      </c>
      <c r="F675" s="209" t="s">
        <v>85</v>
      </c>
      <c r="G675" s="209" t="s">
        <v>54</v>
      </c>
      <c r="H675" s="181">
        <v>6000</v>
      </c>
      <c r="I675" s="133" t="s">
        <v>321</v>
      </c>
      <c r="J675" s="131">
        <v>43557</v>
      </c>
      <c r="K675" s="39">
        <f t="shared" si="119"/>
        <v>43562</v>
      </c>
      <c r="L675" s="39">
        <f t="shared" si="120"/>
        <v>43569</v>
      </c>
      <c r="M675" s="39">
        <f t="shared" si="121"/>
        <v>43590</v>
      </c>
      <c r="N675" s="39">
        <f t="shared" si="122"/>
        <v>43597</v>
      </c>
      <c r="O675" s="39" t="s">
        <v>91</v>
      </c>
      <c r="P675" s="39" t="s">
        <v>91</v>
      </c>
      <c r="Q675" s="39" t="s">
        <v>91</v>
      </c>
      <c r="R675" s="39">
        <f t="shared" si="123"/>
        <v>43604</v>
      </c>
      <c r="S675" s="39">
        <f t="shared" si="124"/>
        <v>43611</v>
      </c>
      <c r="U675" s="45"/>
    </row>
    <row r="676" spans="1:21" ht="42.75" x14ac:dyDescent="0.25">
      <c r="A676" s="45"/>
      <c r="C676" s="209" t="s">
        <v>2115</v>
      </c>
      <c r="D676" s="209" t="s">
        <v>2116</v>
      </c>
      <c r="E676" s="209" t="s">
        <v>6</v>
      </c>
      <c r="F676" s="209" t="s">
        <v>85</v>
      </c>
      <c r="G676" s="209" t="s">
        <v>54</v>
      </c>
      <c r="H676" s="181">
        <v>30000</v>
      </c>
      <c r="I676" s="133" t="s">
        <v>321</v>
      </c>
      <c r="J676" s="131">
        <v>43570</v>
      </c>
      <c r="K676" s="39">
        <f t="shared" si="119"/>
        <v>43575</v>
      </c>
      <c r="L676" s="39">
        <f t="shared" si="120"/>
        <v>43582</v>
      </c>
      <c r="M676" s="39">
        <f t="shared" si="121"/>
        <v>43603</v>
      </c>
      <c r="N676" s="39">
        <f t="shared" si="122"/>
        <v>43610</v>
      </c>
      <c r="O676" s="39" t="s">
        <v>91</v>
      </c>
      <c r="P676" s="39" t="s">
        <v>91</v>
      </c>
      <c r="Q676" s="39" t="s">
        <v>91</v>
      </c>
      <c r="R676" s="39">
        <f t="shared" si="123"/>
        <v>43617</v>
      </c>
      <c r="S676" s="39">
        <f t="shared" si="124"/>
        <v>43624</v>
      </c>
      <c r="U676" s="45"/>
    </row>
    <row r="677" spans="1:21" ht="28.5" x14ac:dyDescent="0.25">
      <c r="A677" s="45"/>
      <c r="C677" s="209" t="s">
        <v>2117</v>
      </c>
      <c r="D677" s="209" t="s">
        <v>2118</v>
      </c>
      <c r="E677" s="209" t="s">
        <v>6</v>
      </c>
      <c r="F677" s="209" t="s">
        <v>85</v>
      </c>
      <c r="G677" s="209" t="s">
        <v>54</v>
      </c>
      <c r="H677" s="181">
        <v>7000</v>
      </c>
      <c r="I677" s="133" t="s">
        <v>321</v>
      </c>
      <c r="J677" s="131">
        <v>43579</v>
      </c>
      <c r="K677" s="39">
        <f t="shared" si="119"/>
        <v>43584</v>
      </c>
      <c r="L677" s="39">
        <f t="shared" si="120"/>
        <v>43591</v>
      </c>
      <c r="M677" s="39">
        <f t="shared" si="121"/>
        <v>43612</v>
      </c>
      <c r="N677" s="39">
        <f t="shared" si="122"/>
        <v>43619</v>
      </c>
      <c r="O677" s="39" t="s">
        <v>91</v>
      </c>
      <c r="P677" s="39" t="s">
        <v>91</v>
      </c>
      <c r="Q677" s="39" t="s">
        <v>91</v>
      </c>
      <c r="R677" s="39">
        <f t="shared" si="123"/>
        <v>43626</v>
      </c>
      <c r="S677" s="39">
        <f t="shared" si="124"/>
        <v>43633</v>
      </c>
      <c r="U677" s="45"/>
    </row>
    <row r="678" spans="1:21" ht="28.5" x14ac:dyDescent="0.25">
      <c r="A678" s="45"/>
      <c r="C678" s="209" t="s">
        <v>2119</v>
      </c>
      <c r="D678" s="209" t="s">
        <v>2120</v>
      </c>
      <c r="E678" s="209" t="s">
        <v>6</v>
      </c>
      <c r="F678" s="209" t="s">
        <v>85</v>
      </c>
      <c r="G678" s="209" t="s">
        <v>54</v>
      </c>
      <c r="H678" s="181">
        <v>11400</v>
      </c>
      <c r="I678" s="133" t="s">
        <v>321</v>
      </c>
      <c r="J678" s="131">
        <v>43580</v>
      </c>
      <c r="K678" s="39">
        <f t="shared" si="119"/>
        <v>43585</v>
      </c>
      <c r="L678" s="39">
        <f t="shared" si="120"/>
        <v>43592</v>
      </c>
      <c r="M678" s="39">
        <f t="shared" si="121"/>
        <v>43613</v>
      </c>
      <c r="N678" s="39">
        <f t="shared" si="122"/>
        <v>43620</v>
      </c>
      <c r="O678" s="39" t="s">
        <v>91</v>
      </c>
      <c r="P678" s="39" t="s">
        <v>91</v>
      </c>
      <c r="Q678" s="39" t="s">
        <v>91</v>
      </c>
      <c r="R678" s="39">
        <f t="shared" si="123"/>
        <v>43627</v>
      </c>
      <c r="S678" s="39">
        <f t="shared" si="124"/>
        <v>43634</v>
      </c>
      <c r="U678" s="45"/>
    </row>
    <row r="679" spans="1:21" ht="28.5" x14ac:dyDescent="0.25">
      <c r="A679" s="45"/>
      <c r="C679" s="209" t="s">
        <v>2121</v>
      </c>
      <c r="D679" s="209" t="s">
        <v>2122</v>
      </c>
      <c r="E679" s="209" t="s">
        <v>6</v>
      </c>
      <c r="F679" s="209" t="s">
        <v>85</v>
      </c>
      <c r="G679" s="209" t="s">
        <v>54</v>
      </c>
      <c r="H679" s="181">
        <v>1050</v>
      </c>
      <c r="I679" s="133" t="s">
        <v>321</v>
      </c>
      <c r="J679" s="131">
        <v>43581</v>
      </c>
      <c r="K679" s="39">
        <f t="shared" si="119"/>
        <v>43586</v>
      </c>
      <c r="L679" s="39">
        <f t="shared" si="120"/>
        <v>43593</v>
      </c>
      <c r="M679" s="39">
        <f t="shared" si="121"/>
        <v>43614</v>
      </c>
      <c r="N679" s="39">
        <f t="shared" si="122"/>
        <v>43621</v>
      </c>
      <c r="O679" s="39" t="s">
        <v>91</v>
      </c>
      <c r="P679" s="39" t="s">
        <v>91</v>
      </c>
      <c r="Q679" s="39" t="s">
        <v>91</v>
      </c>
      <c r="R679" s="39">
        <f t="shared" si="123"/>
        <v>43628</v>
      </c>
      <c r="S679" s="39">
        <f t="shared" si="124"/>
        <v>43635</v>
      </c>
      <c r="U679" s="45"/>
    </row>
    <row r="680" spans="1:21" ht="28.5" x14ac:dyDescent="0.25">
      <c r="A680" s="45"/>
      <c r="C680" s="209" t="s">
        <v>2123</v>
      </c>
      <c r="D680" s="209" t="s">
        <v>2124</v>
      </c>
      <c r="E680" s="209" t="s">
        <v>6</v>
      </c>
      <c r="F680" s="209" t="s">
        <v>85</v>
      </c>
      <c r="G680" s="209" t="s">
        <v>54</v>
      </c>
      <c r="H680" s="181">
        <v>10920</v>
      </c>
      <c r="I680" s="133" t="s">
        <v>321</v>
      </c>
      <c r="J680" s="131">
        <v>43582</v>
      </c>
      <c r="K680" s="39">
        <f t="shared" si="119"/>
        <v>43587</v>
      </c>
      <c r="L680" s="39">
        <f t="shared" si="120"/>
        <v>43594</v>
      </c>
      <c r="M680" s="39">
        <f t="shared" si="121"/>
        <v>43615</v>
      </c>
      <c r="N680" s="39">
        <f t="shared" si="122"/>
        <v>43622</v>
      </c>
      <c r="O680" s="39" t="s">
        <v>91</v>
      </c>
      <c r="P680" s="39" t="s">
        <v>91</v>
      </c>
      <c r="Q680" s="39" t="s">
        <v>91</v>
      </c>
      <c r="R680" s="39">
        <f t="shared" si="123"/>
        <v>43629</v>
      </c>
      <c r="S680" s="39">
        <f t="shared" si="124"/>
        <v>43636</v>
      </c>
      <c r="U680" s="45"/>
    </row>
    <row r="681" spans="1:21" ht="42.75" x14ac:dyDescent="0.25">
      <c r="A681" s="45"/>
      <c r="C681" s="209" t="s">
        <v>2125</v>
      </c>
      <c r="D681" s="209" t="s">
        <v>2126</v>
      </c>
      <c r="E681" s="209" t="s">
        <v>6</v>
      </c>
      <c r="F681" s="209" t="s">
        <v>85</v>
      </c>
      <c r="G681" s="209" t="s">
        <v>54</v>
      </c>
      <c r="H681" s="181">
        <v>3900</v>
      </c>
      <c r="I681" s="133" t="s">
        <v>321</v>
      </c>
      <c r="J681" s="131">
        <v>43583</v>
      </c>
      <c r="K681" s="39">
        <f t="shared" si="119"/>
        <v>43588</v>
      </c>
      <c r="L681" s="39">
        <f t="shared" si="120"/>
        <v>43595</v>
      </c>
      <c r="M681" s="39">
        <f t="shared" si="121"/>
        <v>43616</v>
      </c>
      <c r="N681" s="39">
        <f t="shared" si="122"/>
        <v>43623</v>
      </c>
      <c r="O681" s="39" t="s">
        <v>91</v>
      </c>
      <c r="P681" s="39" t="s">
        <v>91</v>
      </c>
      <c r="Q681" s="39" t="s">
        <v>91</v>
      </c>
      <c r="R681" s="39">
        <f t="shared" si="123"/>
        <v>43630</v>
      </c>
      <c r="S681" s="39">
        <f t="shared" si="124"/>
        <v>43637</v>
      </c>
      <c r="U681" s="45"/>
    </row>
    <row r="682" spans="1:21" ht="42.75" x14ac:dyDescent="0.25">
      <c r="A682" s="45"/>
      <c r="C682" s="209" t="s">
        <v>2127</v>
      </c>
      <c r="D682" s="209" t="s">
        <v>2128</v>
      </c>
      <c r="E682" s="209" t="s">
        <v>6</v>
      </c>
      <c r="F682" s="209" t="s">
        <v>85</v>
      </c>
      <c r="G682" s="209" t="s">
        <v>54</v>
      </c>
      <c r="H682" s="181">
        <v>13500</v>
      </c>
      <c r="I682" s="133" t="s">
        <v>321</v>
      </c>
      <c r="J682" s="131">
        <v>43584</v>
      </c>
      <c r="K682" s="39">
        <f t="shared" si="119"/>
        <v>43589</v>
      </c>
      <c r="L682" s="39">
        <f t="shared" si="120"/>
        <v>43596</v>
      </c>
      <c r="M682" s="39">
        <f t="shared" si="121"/>
        <v>43617</v>
      </c>
      <c r="N682" s="39">
        <f t="shared" si="122"/>
        <v>43624</v>
      </c>
      <c r="O682" s="39" t="s">
        <v>91</v>
      </c>
      <c r="P682" s="39" t="s">
        <v>91</v>
      </c>
      <c r="Q682" s="39" t="s">
        <v>91</v>
      </c>
      <c r="R682" s="39">
        <f t="shared" si="123"/>
        <v>43631</v>
      </c>
      <c r="S682" s="39">
        <f t="shared" si="124"/>
        <v>43638</v>
      </c>
      <c r="U682" s="45"/>
    </row>
    <row r="683" spans="1:21" ht="42.75" x14ac:dyDescent="0.25">
      <c r="A683" s="45"/>
      <c r="C683" s="209" t="s">
        <v>2129</v>
      </c>
      <c r="D683" s="209" t="s">
        <v>2130</v>
      </c>
      <c r="E683" s="209" t="s">
        <v>6</v>
      </c>
      <c r="F683" s="209" t="s">
        <v>85</v>
      </c>
      <c r="G683" s="209" t="s">
        <v>54</v>
      </c>
      <c r="H683" s="181">
        <v>4155</v>
      </c>
      <c r="I683" s="133" t="s">
        <v>321</v>
      </c>
      <c r="J683" s="131">
        <v>43619</v>
      </c>
      <c r="K683" s="39">
        <f t="shared" si="119"/>
        <v>43624</v>
      </c>
      <c r="L683" s="39">
        <f t="shared" si="120"/>
        <v>43631</v>
      </c>
      <c r="M683" s="39">
        <f t="shared" si="121"/>
        <v>43652</v>
      </c>
      <c r="N683" s="39">
        <f t="shared" si="122"/>
        <v>43659</v>
      </c>
      <c r="O683" s="39" t="s">
        <v>91</v>
      </c>
      <c r="P683" s="39" t="s">
        <v>91</v>
      </c>
      <c r="Q683" s="39" t="s">
        <v>91</v>
      </c>
      <c r="R683" s="39">
        <f t="shared" si="123"/>
        <v>43666</v>
      </c>
      <c r="S683" s="39">
        <f t="shared" si="124"/>
        <v>43673</v>
      </c>
      <c r="U683" s="45"/>
    </row>
    <row r="684" spans="1:21" ht="42.75" x14ac:dyDescent="0.25">
      <c r="A684" s="45"/>
      <c r="C684" s="209" t="s">
        <v>2131</v>
      </c>
      <c r="D684" s="209" t="s">
        <v>2132</v>
      </c>
      <c r="E684" s="209" t="s">
        <v>6</v>
      </c>
      <c r="F684" s="209" t="s">
        <v>85</v>
      </c>
      <c r="G684" s="209" t="s">
        <v>54</v>
      </c>
      <c r="H684" s="181">
        <v>22500</v>
      </c>
      <c r="I684" s="133" t="s">
        <v>2133</v>
      </c>
      <c r="J684" s="131">
        <v>43586</v>
      </c>
      <c r="K684" s="39">
        <f t="shared" si="119"/>
        <v>43591</v>
      </c>
      <c r="L684" s="39">
        <f t="shared" si="120"/>
        <v>43598</v>
      </c>
      <c r="M684" s="39">
        <f t="shared" si="121"/>
        <v>43619</v>
      </c>
      <c r="N684" s="39">
        <f t="shared" si="122"/>
        <v>43626</v>
      </c>
      <c r="O684" s="39" t="s">
        <v>91</v>
      </c>
      <c r="P684" s="39" t="s">
        <v>91</v>
      </c>
      <c r="Q684" s="39" t="s">
        <v>91</v>
      </c>
      <c r="R684" s="39">
        <f t="shared" si="123"/>
        <v>43633</v>
      </c>
      <c r="S684" s="39">
        <f t="shared" si="124"/>
        <v>43640</v>
      </c>
      <c r="U684" s="45"/>
    </row>
    <row r="685" spans="1:21" ht="28.5" x14ac:dyDescent="0.25">
      <c r="A685" s="45"/>
      <c r="C685" s="209" t="s">
        <v>2134</v>
      </c>
      <c r="D685" s="209" t="s">
        <v>2135</v>
      </c>
      <c r="E685" s="209" t="s">
        <v>6</v>
      </c>
      <c r="F685" s="209" t="s">
        <v>85</v>
      </c>
      <c r="G685" s="209" t="s">
        <v>54</v>
      </c>
      <c r="H685" s="181">
        <v>3900</v>
      </c>
      <c r="I685" s="133" t="s">
        <v>2133</v>
      </c>
      <c r="J685" s="39">
        <v>43509</v>
      </c>
      <c r="K685" s="39">
        <f t="shared" si="119"/>
        <v>43514</v>
      </c>
      <c r="L685" s="39">
        <f t="shared" si="120"/>
        <v>43521</v>
      </c>
      <c r="M685" s="39">
        <f t="shared" si="121"/>
        <v>43542</v>
      </c>
      <c r="N685" s="39">
        <f t="shared" si="122"/>
        <v>43549</v>
      </c>
      <c r="O685" s="39" t="s">
        <v>91</v>
      </c>
      <c r="P685" s="39" t="s">
        <v>91</v>
      </c>
      <c r="Q685" s="39" t="s">
        <v>91</v>
      </c>
      <c r="R685" s="39">
        <f t="shared" si="123"/>
        <v>43556</v>
      </c>
      <c r="S685" s="39">
        <f t="shared" si="124"/>
        <v>43563</v>
      </c>
      <c r="U685" s="45"/>
    </row>
    <row r="686" spans="1:21" ht="28.5" x14ac:dyDescent="0.25">
      <c r="A686" s="45"/>
      <c r="C686" s="209" t="s">
        <v>2136</v>
      </c>
      <c r="D686" s="209" t="s">
        <v>2137</v>
      </c>
      <c r="E686" s="209" t="s">
        <v>6</v>
      </c>
      <c r="F686" s="209" t="s">
        <v>85</v>
      </c>
      <c r="G686" s="209" t="s">
        <v>54</v>
      </c>
      <c r="H686" s="181">
        <v>1125</v>
      </c>
      <c r="I686" s="133" t="s">
        <v>2133</v>
      </c>
      <c r="J686" s="39">
        <v>43499</v>
      </c>
      <c r="K686" s="39">
        <f t="shared" si="119"/>
        <v>43504</v>
      </c>
      <c r="L686" s="39">
        <f t="shared" si="120"/>
        <v>43511</v>
      </c>
      <c r="M686" s="39">
        <f t="shared" si="121"/>
        <v>43532</v>
      </c>
      <c r="N686" s="39">
        <f t="shared" si="122"/>
        <v>43539</v>
      </c>
      <c r="O686" s="39" t="s">
        <v>91</v>
      </c>
      <c r="P686" s="39" t="s">
        <v>91</v>
      </c>
      <c r="Q686" s="39" t="s">
        <v>91</v>
      </c>
      <c r="R686" s="39">
        <f t="shared" si="123"/>
        <v>43546</v>
      </c>
      <c r="S686" s="39">
        <f t="shared" si="124"/>
        <v>43553</v>
      </c>
      <c r="U686" s="45"/>
    </row>
    <row r="687" spans="1:21" x14ac:dyDescent="0.25">
      <c r="A687" s="45"/>
      <c r="C687" s="209" t="s">
        <v>2138</v>
      </c>
      <c r="D687" s="209" t="s">
        <v>2139</v>
      </c>
      <c r="E687" s="209" t="s">
        <v>6</v>
      </c>
      <c r="F687" s="209" t="s">
        <v>85</v>
      </c>
      <c r="G687" s="209" t="s">
        <v>54</v>
      </c>
      <c r="H687" s="181">
        <v>30000</v>
      </c>
      <c r="I687" s="133" t="s">
        <v>2133</v>
      </c>
      <c r="J687" s="131">
        <v>43629</v>
      </c>
      <c r="K687" s="39">
        <f t="shared" si="119"/>
        <v>43634</v>
      </c>
      <c r="L687" s="39">
        <f t="shared" si="120"/>
        <v>43641</v>
      </c>
      <c r="M687" s="39">
        <f t="shared" si="121"/>
        <v>43662</v>
      </c>
      <c r="N687" s="39">
        <f t="shared" si="122"/>
        <v>43669</v>
      </c>
      <c r="O687" s="39" t="s">
        <v>91</v>
      </c>
      <c r="P687" s="39" t="s">
        <v>91</v>
      </c>
      <c r="Q687" s="39" t="s">
        <v>91</v>
      </c>
      <c r="R687" s="39">
        <f t="shared" si="123"/>
        <v>43676</v>
      </c>
      <c r="S687" s="39">
        <f t="shared" si="124"/>
        <v>43683</v>
      </c>
      <c r="U687" s="45"/>
    </row>
    <row r="688" spans="1:21" ht="28.5" x14ac:dyDescent="0.25">
      <c r="A688" s="45"/>
      <c r="C688" s="209" t="s">
        <v>2140</v>
      </c>
      <c r="D688" s="209" t="s">
        <v>2141</v>
      </c>
      <c r="E688" s="209" t="s">
        <v>6</v>
      </c>
      <c r="F688" s="209" t="s">
        <v>85</v>
      </c>
      <c r="G688" s="209" t="s">
        <v>54</v>
      </c>
      <c r="H688" s="181">
        <v>5940</v>
      </c>
      <c r="I688" s="133" t="s">
        <v>2133</v>
      </c>
      <c r="J688" s="131">
        <v>43538</v>
      </c>
      <c r="K688" s="39">
        <f t="shared" si="119"/>
        <v>43543</v>
      </c>
      <c r="L688" s="39">
        <f t="shared" si="120"/>
        <v>43550</v>
      </c>
      <c r="M688" s="39">
        <f t="shared" si="121"/>
        <v>43571</v>
      </c>
      <c r="N688" s="39">
        <f t="shared" si="122"/>
        <v>43578</v>
      </c>
      <c r="O688" s="39" t="s">
        <v>91</v>
      </c>
      <c r="P688" s="39" t="s">
        <v>91</v>
      </c>
      <c r="Q688" s="39" t="s">
        <v>91</v>
      </c>
      <c r="R688" s="39">
        <f t="shared" si="123"/>
        <v>43585</v>
      </c>
      <c r="S688" s="39">
        <f t="shared" si="124"/>
        <v>43592</v>
      </c>
      <c r="U688" s="45"/>
    </row>
    <row r="689" spans="1:21" ht="28.5" x14ac:dyDescent="0.25">
      <c r="A689" s="45"/>
      <c r="C689" s="209" t="s">
        <v>2142</v>
      </c>
      <c r="D689" s="209" t="s">
        <v>2143</v>
      </c>
      <c r="E689" s="209" t="s">
        <v>6</v>
      </c>
      <c r="F689" s="209" t="s">
        <v>85</v>
      </c>
      <c r="G689" s="209" t="s">
        <v>54</v>
      </c>
      <c r="H689" s="181">
        <v>150000</v>
      </c>
      <c r="I689" s="133" t="s">
        <v>2133</v>
      </c>
      <c r="J689" s="131">
        <v>43570</v>
      </c>
      <c r="K689" s="39">
        <f t="shared" si="119"/>
        <v>43575</v>
      </c>
      <c r="L689" s="39">
        <f t="shared" si="120"/>
        <v>43582</v>
      </c>
      <c r="M689" s="39">
        <f t="shared" si="121"/>
        <v>43603</v>
      </c>
      <c r="N689" s="39">
        <f t="shared" si="122"/>
        <v>43610</v>
      </c>
      <c r="O689" s="39" t="s">
        <v>91</v>
      </c>
      <c r="P689" s="39" t="s">
        <v>91</v>
      </c>
      <c r="Q689" s="39" t="s">
        <v>91</v>
      </c>
      <c r="R689" s="39">
        <f t="shared" si="123"/>
        <v>43617</v>
      </c>
      <c r="S689" s="39">
        <f t="shared" si="124"/>
        <v>43624</v>
      </c>
      <c r="U689" s="45"/>
    </row>
    <row r="690" spans="1:21" ht="28.5" x14ac:dyDescent="0.25">
      <c r="A690" s="45"/>
      <c r="C690" s="209" t="s">
        <v>2144</v>
      </c>
      <c r="D690" s="209" t="s">
        <v>2145</v>
      </c>
      <c r="E690" s="209" t="s">
        <v>6</v>
      </c>
      <c r="F690" s="209" t="s">
        <v>85</v>
      </c>
      <c r="G690" s="209" t="s">
        <v>54</v>
      </c>
      <c r="H690" s="181">
        <v>1728000</v>
      </c>
      <c r="I690" s="133" t="s">
        <v>2146</v>
      </c>
      <c r="J690" s="131">
        <v>43601</v>
      </c>
      <c r="K690" s="39">
        <f t="shared" si="119"/>
        <v>43606</v>
      </c>
      <c r="L690" s="39">
        <f t="shared" si="120"/>
        <v>43613</v>
      </c>
      <c r="M690" s="39">
        <f t="shared" si="121"/>
        <v>43634</v>
      </c>
      <c r="N690" s="39">
        <f t="shared" si="122"/>
        <v>43641</v>
      </c>
      <c r="O690" s="39" t="s">
        <v>91</v>
      </c>
      <c r="P690" s="39" t="s">
        <v>91</v>
      </c>
      <c r="Q690" s="39" t="s">
        <v>91</v>
      </c>
      <c r="R690" s="39">
        <f t="shared" si="123"/>
        <v>43648</v>
      </c>
      <c r="S690" s="39">
        <f t="shared" si="124"/>
        <v>43655</v>
      </c>
      <c r="U690" s="45"/>
    </row>
    <row r="691" spans="1:21" ht="28.5" x14ac:dyDescent="0.25">
      <c r="A691" s="45"/>
      <c r="C691" s="209" t="s">
        <v>2147</v>
      </c>
      <c r="D691" s="209" t="s">
        <v>2148</v>
      </c>
      <c r="E691" s="209" t="s">
        <v>6</v>
      </c>
      <c r="F691" s="209" t="s">
        <v>85</v>
      </c>
      <c r="G691" s="209" t="s">
        <v>54</v>
      </c>
      <c r="H691" s="181">
        <v>108000</v>
      </c>
      <c r="I691" s="133" t="s">
        <v>2146</v>
      </c>
      <c r="J691" s="131">
        <v>43592</v>
      </c>
      <c r="K691" s="39">
        <f t="shared" si="119"/>
        <v>43597</v>
      </c>
      <c r="L691" s="39">
        <f t="shared" si="120"/>
        <v>43604</v>
      </c>
      <c r="M691" s="39">
        <f t="shared" si="121"/>
        <v>43625</v>
      </c>
      <c r="N691" s="39">
        <f t="shared" si="122"/>
        <v>43632</v>
      </c>
      <c r="O691" s="39" t="s">
        <v>91</v>
      </c>
      <c r="P691" s="39" t="s">
        <v>91</v>
      </c>
      <c r="Q691" s="39" t="s">
        <v>91</v>
      </c>
      <c r="R691" s="39">
        <f t="shared" si="123"/>
        <v>43639</v>
      </c>
      <c r="S691" s="39">
        <f t="shared" si="124"/>
        <v>43646</v>
      </c>
      <c r="U691" s="45"/>
    </row>
    <row r="692" spans="1:21" ht="28.5" x14ac:dyDescent="0.25">
      <c r="A692" s="45"/>
      <c r="C692" s="209" t="s">
        <v>2149</v>
      </c>
      <c r="D692" s="209" t="s">
        <v>2150</v>
      </c>
      <c r="E692" s="209" t="s">
        <v>6</v>
      </c>
      <c r="F692" s="209" t="s">
        <v>85</v>
      </c>
      <c r="G692" s="209" t="s">
        <v>54</v>
      </c>
      <c r="H692" s="181">
        <v>180000</v>
      </c>
      <c r="I692" s="133" t="s">
        <v>2146</v>
      </c>
      <c r="J692" s="131">
        <v>43619</v>
      </c>
      <c r="K692" s="39">
        <f t="shared" si="119"/>
        <v>43624</v>
      </c>
      <c r="L692" s="39">
        <f t="shared" si="120"/>
        <v>43631</v>
      </c>
      <c r="M692" s="39">
        <f t="shared" si="121"/>
        <v>43652</v>
      </c>
      <c r="N692" s="39">
        <f t="shared" si="122"/>
        <v>43659</v>
      </c>
      <c r="O692" s="39" t="s">
        <v>91</v>
      </c>
      <c r="P692" s="39" t="s">
        <v>91</v>
      </c>
      <c r="Q692" s="39" t="s">
        <v>91</v>
      </c>
      <c r="R692" s="39">
        <f t="shared" si="123"/>
        <v>43666</v>
      </c>
      <c r="S692" s="39">
        <f t="shared" si="124"/>
        <v>43673</v>
      </c>
      <c r="U692" s="45"/>
    </row>
    <row r="693" spans="1:21" ht="28.5" x14ac:dyDescent="0.25">
      <c r="A693" s="45"/>
      <c r="C693" s="209" t="s">
        <v>2151</v>
      </c>
      <c r="D693" s="209" t="s">
        <v>2152</v>
      </c>
      <c r="E693" s="209" t="s">
        <v>6</v>
      </c>
      <c r="F693" s="209" t="s">
        <v>85</v>
      </c>
      <c r="G693" s="209" t="s">
        <v>54</v>
      </c>
      <c r="H693" s="181">
        <v>360000</v>
      </c>
      <c r="I693" s="133" t="s">
        <v>2146</v>
      </c>
      <c r="J693" s="131">
        <v>43543</v>
      </c>
      <c r="K693" s="39">
        <f t="shared" si="119"/>
        <v>43548</v>
      </c>
      <c r="L693" s="39">
        <f t="shared" si="120"/>
        <v>43555</v>
      </c>
      <c r="M693" s="39">
        <f t="shared" si="121"/>
        <v>43576</v>
      </c>
      <c r="N693" s="39">
        <f t="shared" si="122"/>
        <v>43583</v>
      </c>
      <c r="O693" s="39" t="s">
        <v>91</v>
      </c>
      <c r="P693" s="39" t="s">
        <v>91</v>
      </c>
      <c r="Q693" s="39" t="s">
        <v>91</v>
      </c>
      <c r="R693" s="39">
        <f t="shared" si="123"/>
        <v>43590</v>
      </c>
      <c r="S693" s="39">
        <f t="shared" si="124"/>
        <v>43597</v>
      </c>
      <c r="U693" s="45"/>
    </row>
    <row r="694" spans="1:21" ht="28.5" x14ac:dyDescent="0.25">
      <c r="A694" s="45"/>
      <c r="C694" s="209" t="s">
        <v>2153</v>
      </c>
      <c r="D694" s="209" t="s">
        <v>2154</v>
      </c>
      <c r="E694" s="209" t="s">
        <v>6</v>
      </c>
      <c r="F694" s="209" t="s">
        <v>85</v>
      </c>
      <c r="G694" s="209" t="s">
        <v>54</v>
      </c>
      <c r="H694" s="181">
        <v>272</v>
      </c>
      <c r="I694" s="133" t="s">
        <v>2146</v>
      </c>
      <c r="J694" s="131">
        <v>43557</v>
      </c>
      <c r="K694" s="39">
        <f t="shared" si="119"/>
        <v>43562</v>
      </c>
      <c r="L694" s="39">
        <f>K694+15</f>
        <v>43577</v>
      </c>
      <c r="M694" s="39">
        <f t="shared" si="121"/>
        <v>43598</v>
      </c>
      <c r="N694" s="39">
        <f t="shared" si="122"/>
        <v>43605</v>
      </c>
      <c r="O694" s="39" t="s">
        <v>91</v>
      </c>
      <c r="P694" s="39" t="s">
        <v>91</v>
      </c>
      <c r="Q694" s="39" t="s">
        <v>91</v>
      </c>
      <c r="R694" s="39">
        <f t="shared" si="123"/>
        <v>43612</v>
      </c>
      <c r="S694" s="39">
        <f t="shared" si="124"/>
        <v>43619</v>
      </c>
      <c r="U694" s="45"/>
    </row>
    <row r="695" spans="1:21" x14ac:dyDescent="0.25">
      <c r="A695" s="45"/>
      <c r="C695" s="209" t="s">
        <v>2155</v>
      </c>
      <c r="D695" s="209" t="s">
        <v>2156</v>
      </c>
      <c r="E695" s="209" t="s">
        <v>6</v>
      </c>
      <c r="F695" s="209" t="s">
        <v>85</v>
      </c>
      <c r="G695" s="209" t="s">
        <v>54</v>
      </c>
      <c r="H695" s="181">
        <v>14000</v>
      </c>
      <c r="I695" s="133" t="s">
        <v>2146</v>
      </c>
      <c r="J695" s="131">
        <v>43556</v>
      </c>
      <c r="K695" s="39">
        <f t="shared" si="119"/>
        <v>43561</v>
      </c>
      <c r="L695" s="39">
        <f>K695+7</f>
        <v>43568</v>
      </c>
      <c r="M695" s="39">
        <f t="shared" si="121"/>
        <v>43589</v>
      </c>
      <c r="N695" s="39">
        <f t="shared" si="122"/>
        <v>43596</v>
      </c>
      <c r="O695" s="39" t="s">
        <v>91</v>
      </c>
      <c r="P695" s="39" t="s">
        <v>91</v>
      </c>
      <c r="Q695" s="39" t="s">
        <v>91</v>
      </c>
      <c r="R695" s="39">
        <f t="shared" si="123"/>
        <v>43603</v>
      </c>
      <c r="S695" s="39">
        <f t="shared" si="124"/>
        <v>43610</v>
      </c>
      <c r="U695" s="45"/>
    </row>
    <row r="696" spans="1:21" ht="42.75" x14ac:dyDescent="0.25">
      <c r="A696" s="45"/>
      <c r="C696" s="209" t="s">
        <v>2157</v>
      </c>
      <c r="D696" s="209" t="s">
        <v>2158</v>
      </c>
      <c r="E696" s="209" t="s">
        <v>6</v>
      </c>
      <c r="F696" s="209" t="s">
        <v>85</v>
      </c>
      <c r="G696" s="209" t="s">
        <v>54</v>
      </c>
      <c r="H696" s="181">
        <v>2340</v>
      </c>
      <c r="I696" s="130" t="s">
        <v>321</v>
      </c>
      <c r="J696" s="131">
        <v>43607</v>
      </c>
      <c r="K696" s="39">
        <f t="shared" si="119"/>
        <v>43612</v>
      </c>
      <c r="L696" s="39">
        <f>K696+7</f>
        <v>43619</v>
      </c>
      <c r="M696" s="39">
        <f t="shared" si="121"/>
        <v>43640</v>
      </c>
      <c r="N696" s="39">
        <f t="shared" si="122"/>
        <v>43647</v>
      </c>
      <c r="O696" s="39" t="s">
        <v>91</v>
      </c>
      <c r="P696" s="39" t="s">
        <v>91</v>
      </c>
      <c r="Q696" s="39" t="s">
        <v>91</v>
      </c>
      <c r="R696" s="39">
        <f t="shared" si="123"/>
        <v>43654</v>
      </c>
      <c r="S696" s="39">
        <f t="shared" si="124"/>
        <v>43661</v>
      </c>
      <c r="U696" s="45"/>
    </row>
    <row r="697" spans="1:21" ht="28.5" x14ac:dyDescent="0.25">
      <c r="A697" s="45"/>
      <c r="C697" s="209" t="s">
        <v>2159</v>
      </c>
      <c r="D697" s="209" t="s">
        <v>2160</v>
      </c>
      <c r="E697" s="209" t="s">
        <v>6</v>
      </c>
      <c r="F697" s="209" t="s">
        <v>85</v>
      </c>
      <c r="G697" s="209" t="s">
        <v>54</v>
      </c>
      <c r="H697" s="181">
        <v>50000</v>
      </c>
      <c r="I697" s="130" t="s">
        <v>321</v>
      </c>
      <c r="J697" s="131">
        <v>43570</v>
      </c>
      <c r="K697" s="39">
        <f t="shared" si="119"/>
        <v>43575</v>
      </c>
      <c r="L697" s="39">
        <f>K697+7</f>
        <v>43582</v>
      </c>
      <c r="M697" s="39">
        <f t="shared" si="121"/>
        <v>43603</v>
      </c>
      <c r="N697" s="39">
        <f t="shared" si="122"/>
        <v>43610</v>
      </c>
      <c r="O697" s="39" t="s">
        <v>91</v>
      </c>
      <c r="P697" s="39" t="s">
        <v>91</v>
      </c>
      <c r="Q697" s="39" t="s">
        <v>91</v>
      </c>
      <c r="R697" s="39">
        <f t="shared" si="123"/>
        <v>43617</v>
      </c>
      <c r="S697" s="39">
        <f t="shared" si="124"/>
        <v>43624</v>
      </c>
      <c r="U697" s="45"/>
    </row>
    <row r="698" spans="1:21" ht="28.5" x14ac:dyDescent="0.25">
      <c r="A698" s="45"/>
      <c r="C698" s="209" t="s">
        <v>2161</v>
      </c>
      <c r="D698" s="209" t="s">
        <v>2162</v>
      </c>
      <c r="E698" s="209" t="s">
        <v>6</v>
      </c>
      <c r="F698" s="209" t="s">
        <v>85</v>
      </c>
      <c r="G698" s="209" t="s">
        <v>54</v>
      </c>
      <c r="H698" s="181">
        <v>375000</v>
      </c>
      <c r="I698" s="130" t="s">
        <v>321</v>
      </c>
      <c r="J698" s="131">
        <v>43579</v>
      </c>
      <c r="K698" s="39">
        <f t="shared" si="119"/>
        <v>43584</v>
      </c>
      <c r="L698" s="39">
        <f>K698+7</f>
        <v>43591</v>
      </c>
      <c r="M698" s="39">
        <f t="shared" si="121"/>
        <v>43612</v>
      </c>
      <c r="N698" s="39">
        <f t="shared" si="122"/>
        <v>43619</v>
      </c>
      <c r="O698" s="39" t="s">
        <v>91</v>
      </c>
      <c r="P698" s="39" t="s">
        <v>91</v>
      </c>
      <c r="Q698" s="39" t="s">
        <v>91</v>
      </c>
      <c r="R698" s="39">
        <f t="shared" si="123"/>
        <v>43626</v>
      </c>
      <c r="S698" s="39">
        <f t="shared" si="124"/>
        <v>43633</v>
      </c>
      <c r="U698" s="45"/>
    </row>
    <row r="699" spans="1:21" ht="28.5" x14ac:dyDescent="0.25">
      <c r="A699" s="45"/>
      <c r="C699" s="209" t="s">
        <v>2163</v>
      </c>
      <c r="D699" s="209" t="s">
        <v>2164</v>
      </c>
      <c r="E699" s="209" t="s">
        <v>6</v>
      </c>
      <c r="F699" s="209" t="s">
        <v>85</v>
      </c>
      <c r="G699" s="209" t="s">
        <v>54</v>
      </c>
      <c r="H699" s="181">
        <v>102396</v>
      </c>
      <c r="I699" s="130" t="s">
        <v>321</v>
      </c>
      <c r="J699" s="131">
        <v>43580</v>
      </c>
      <c r="K699" s="39">
        <f t="shared" si="119"/>
        <v>43585</v>
      </c>
      <c r="L699" s="39">
        <f>K699+7</f>
        <v>43592</v>
      </c>
      <c r="M699" s="39">
        <f t="shared" si="121"/>
        <v>43613</v>
      </c>
      <c r="N699" s="39">
        <f t="shared" si="122"/>
        <v>43620</v>
      </c>
      <c r="O699" s="39" t="s">
        <v>91</v>
      </c>
      <c r="P699" s="39" t="s">
        <v>91</v>
      </c>
      <c r="Q699" s="39" t="s">
        <v>91</v>
      </c>
      <c r="R699" s="39">
        <f t="shared" si="123"/>
        <v>43627</v>
      </c>
      <c r="S699" s="39">
        <f t="shared" si="124"/>
        <v>43634</v>
      </c>
      <c r="U699" s="45"/>
    </row>
    <row r="700" spans="1:21" ht="28.5" x14ac:dyDescent="0.25">
      <c r="A700" s="45"/>
      <c r="C700" s="209" t="s">
        <v>2962</v>
      </c>
      <c r="D700" s="209" t="s">
        <v>2963</v>
      </c>
      <c r="E700" s="209" t="s">
        <v>6</v>
      </c>
      <c r="F700" s="209" t="s">
        <v>85</v>
      </c>
      <c r="G700" s="209" t="s">
        <v>54</v>
      </c>
      <c r="H700" s="181">
        <v>12786</v>
      </c>
      <c r="I700" s="130" t="s">
        <v>321</v>
      </c>
      <c r="J700" s="131">
        <v>43580</v>
      </c>
      <c r="K700" s="39">
        <f t="shared" si="119"/>
        <v>43585</v>
      </c>
      <c r="L700" s="39">
        <f t="shared" ref="L700" si="125">K700+7</f>
        <v>43592</v>
      </c>
      <c r="M700" s="39">
        <f t="shared" si="121"/>
        <v>43613</v>
      </c>
      <c r="N700" s="39">
        <f t="shared" si="122"/>
        <v>43620</v>
      </c>
      <c r="O700" s="39" t="s">
        <v>91</v>
      </c>
      <c r="P700" s="39" t="s">
        <v>91</v>
      </c>
      <c r="Q700" s="39" t="s">
        <v>91</v>
      </c>
      <c r="R700" s="39">
        <f t="shared" si="123"/>
        <v>43627</v>
      </c>
      <c r="S700" s="39">
        <f t="shared" si="124"/>
        <v>43634</v>
      </c>
      <c r="U700" s="45"/>
    </row>
    <row r="701" spans="1:21" ht="28.5" x14ac:dyDescent="0.25">
      <c r="A701" s="45"/>
      <c r="C701" s="44" t="s">
        <v>542</v>
      </c>
      <c r="D701" s="7" t="s">
        <v>1372</v>
      </c>
      <c r="E701" s="30" t="s">
        <v>6</v>
      </c>
      <c r="F701" s="30" t="s">
        <v>85</v>
      </c>
      <c r="G701" s="30" t="s">
        <v>54</v>
      </c>
      <c r="H701" s="174">
        <v>12000</v>
      </c>
      <c r="I701" s="40" t="s">
        <v>321</v>
      </c>
      <c r="J701" s="39">
        <v>43678</v>
      </c>
      <c r="K701" s="39">
        <f>J701+5</f>
        <v>43683</v>
      </c>
      <c r="L701" s="39">
        <f>K701+7</f>
        <v>43690</v>
      </c>
      <c r="M701" s="39">
        <f>L701+21</f>
        <v>43711</v>
      </c>
      <c r="N701" s="39">
        <f>M701+7</f>
        <v>43718</v>
      </c>
      <c r="O701" s="39" t="s">
        <v>91</v>
      </c>
      <c r="P701" s="39" t="s">
        <v>91</v>
      </c>
      <c r="Q701" s="39" t="s">
        <v>91</v>
      </c>
      <c r="R701" s="39">
        <f>N701+7</f>
        <v>43725</v>
      </c>
      <c r="S701" s="39">
        <f>R701+7</f>
        <v>43732</v>
      </c>
      <c r="U701" s="45"/>
    </row>
    <row r="702" spans="1:21" ht="42.75" x14ac:dyDescent="0.25">
      <c r="A702" s="45"/>
      <c r="C702" s="4" t="s">
        <v>1373</v>
      </c>
      <c r="D702" s="7" t="s">
        <v>1374</v>
      </c>
      <c r="E702" s="30" t="s">
        <v>6</v>
      </c>
      <c r="F702" s="30" t="s">
        <v>85</v>
      </c>
      <c r="G702" s="30" t="s">
        <v>54</v>
      </c>
      <c r="H702" s="174">
        <v>36000</v>
      </c>
      <c r="I702" s="40" t="s">
        <v>321</v>
      </c>
      <c r="J702" s="39">
        <v>43647</v>
      </c>
      <c r="K702" s="39">
        <f>J702+5</f>
        <v>43652</v>
      </c>
      <c r="L702" s="39">
        <f>K702+7</f>
        <v>43659</v>
      </c>
      <c r="M702" s="39">
        <f>L702+21</f>
        <v>43680</v>
      </c>
      <c r="N702" s="39">
        <f>M702+7</f>
        <v>43687</v>
      </c>
      <c r="O702" s="39" t="s">
        <v>91</v>
      </c>
      <c r="P702" s="39" t="s">
        <v>91</v>
      </c>
      <c r="Q702" s="39" t="s">
        <v>91</v>
      </c>
      <c r="R702" s="39">
        <f>N702+7</f>
        <v>43694</v>
      </c>
      <c r="S702" s="39">
        <f>R702+7</f>
        <v>43701</v>
      </c>
      <c r="U702" s="45"/>
    </row>
    <row r="703" spans="1:21" ht="28.5" x14ac:dyDescent="0.25">
      <c r="A703" s="45"/>
      <c r="C703" s="4" t="s">
        <v>1375</v>
      </c>
      <c r="D703" s="7" t="s">
        <v>1376</v>
      </c>
      <c r="E703" s="30" t="s">
        <v>6</v>
      </c>
      <c r="F703" s="30" t="s">
        <v>85</v>
      </c>
      <c r="G703" s="30" t="s">
        <v>54</v>
      </c>
      <c r="H703" s="174">
        <v>20000</v>
      </c>
      <c r="I703" s="40" t="s">
        <v>321</v>
      </c>
      <c r="J703" s="39">
        <v>43497</v>
      </c>
      <c r="K703" s="39">
        <f t="shared" ref="K703:K736" si="126">J703+5</f>
        <v>43502</v>
      </c>
      <c r="L703" s="39">
        <f t="shared" ref="L703:L736" si="127">K703+7</f>
        <v>43509</v>
      </c>
      <c r="M703" s="39">
        <f t="shared" ref="M703:M736" si="128">L703+21</f>
        <v>43530</v>
      </c>
      <c r="N703" s="39">
        <f t="shared" ref="N703:N736" si="129">M703+7</f>
        <v>43537</v>
      </c>
      <c r="O703" s="39" t="s">
        <v>91</v>
      </c>
      <c r="P703" s="39" t="s">
        <v>91</v>
      </c>
      <c r="Q703" s="39" t="s">
        <v>91</v>
      </c>
      <c r="R703" s="39">
        <f t="shared" ref="R703:R736" si="130">N703+7</f>
        <v>43544</v>
      </c>
      <c r="S703" s="39">
        <f>R703+7</f>
        <v>43551</v>
      </c>
      <c r="U703" s="45"/>
    </row>
    <row r="704" spans="1:21" x14ac:dyDescent="0.25">
      <c r="A704" s="45"/>
      <c r="C704" s="382" t="s">
        <v>1377</v>
      </c>
      <c r="D704" s="259" t="s">
        <v>1378</v>
      </c>
      <c r="E704" s="30" t="s">
        <v>6</v>
      </c>
      <c r="F704" s="30" t="s">
        <v>85</v>
      </c>
      <c r="G704" s="30" t="s">
        <v>54</v>
      </c>
      <c r="H704" s="401">
        <v>15000</v>
      </c>
      <c r="I704" s="40" t="s">
        <v>321</v>
      </c>
      <c r="J704" s="250">
        <v>43497</v>
      </c>
      <c r="K704" s="250">
        <f t="shared" si="126"/>
        <v>43502</v>
      </c>
      <c r="L704" s="250">
        <f t="shared" si="127"/>
        <v>43509</v>
      </c>
      <c r="M704" s="250">
        <f t="shared" si="128"/>
        <v>43530</v>
      </c>
      <c r="N704" s="250">
        <f t="shared" si="129"/>
        <v>43537</v>
      </c>
      <c r="O704" s="250" t="s">
        <v>91</v>
      </c>
      <c r="P704" s="250" t="s">
        <v>91</v>
      </c>
      <c r="Q704" s="250" t="s">
        <v>91</v>
      </c>
      <c r="R704" s="250">
        <f t="shared" si="130"/>
        <v>43544</v>
      </c>
      <c r="S704" s="250">
        <f>R704+7</f>
        <v>43551</v>
      </c>
      <c r="U704" s="45"/>
    </row>
    <row r="705" spans="1:21" ht="28.5" x14ac:dyDescent="0.25">
      <c r="A705" s="45"/>
      <c r="C705" s="4" t="s">
        <v>1379</v>
      </c>
      <c r="D705" s="7" t="s">
        <v>1380</v>
      </c>
      <c r="E705" s="30" t="s">
        <v>6</v>
      </c>
      <c r="F705" s="30" t="s">
        <v>85</v>
      </c>
      <c r="G705" s="30" t="s">
        <v>54</v>
      </c>
      <c r="H705" s="174">
        <v>35000</v>
      </c>
      <c r="I705" s="40" t="s">
        <v>321</v>
      </c>
      <c r="J705" s="39">
        <v>43631</v>
      </c>
      <c r="K705" s="39">
        <f t="shared" si="126"/>
        <v>43636</v>
      </c>
      <c r="L705" s="39">
        <f t="shared" si="127"/>
        <v>43643</v>
      </c>
      <c r="M705" s="39">
        <f t="shared" si="128"/>
        <v>43664</v>
      </c>
      <c r="N705" s="39">
        <f t="shared" si="129"/>
        <v>43671</v>
      </c>
      <c r="O705" s="39" t="s">
        <v>91</v>
      </c>
      <c r="P705" s="39" t="s">
        <v>91</v>
      </c>
      <c r="Q705" s="39" t="s">
        <v>91</v>
      </c>
      <c r="R705" s="39">
        <f t="shared" si="130"/>
        <v>43678</v>
      </c>
      <c r="S705" s="39">
        <f t="shared" ref="S705:S736" si="131">R705+7</f>
        <v>43685</v>
      </c>
      <c r="U705" s="45"/>
    </row>
    <row r="706" spans="1:21" ht="28.5" x14ac:dyDescent="0.25">
      <c r="A706" s="45"/>
      <c r="C706" s="4" t="s">
        <v>1381</v>
      </c>
      <c r="D706" s="7" t="s">
        <v>1382</v>
      </c>
      <c r="E706" s="30" t="s">
        <v>6</v>
      </c>
      <c r="F706" s="30" t="s">
        <v>85</v>
      </c>
      <c r="G706" s="30" t="s">
        <v>54</v>
      </c>
      <c r="H706" s="174">
        <v>25000</v>
      </c>
      <c r="I706" s="40" t="s">
        <v>321</v>
      </c>
      <c r="J706" s="39">
        <v>43497</v>
      </c>
      <c r="K706" s="39">
        <f t="shared" si="126"/>
        <v>43502</v>
      </c>
      <c r="L706" s="39">
        <f t="shared" si="127"/>
        <v>43509</v>
      </c>
      <c r="M706" s="39">
        <f t="shared" si="128"/>
        <v>43530</v>
      </c>
      <c r="N706" s="39">
        <f t="shared" si="129"/>
        <v>43537</v>
      </c>
      <c r="O706" s="39" t="s">
        <v>91</v>
      </c>
      <c r="P706" s="39" t="s">
        <v>91</v>
      </c>
      <c r="Q706" s="39" t="s">
        <v>91</v>
      </c>
      <c r="R706" s="39">
        <f t="shared" si="130"/>
        <v>43544</v>
      </c>
      <c r="S706" s="39">
        <f t="shared" si="131"/>
        <v>43551</v>
      </c>
      <c r="U706" s="45"/>
    </row>
    <row r="707" spans="1:21" ht="42.75" x14ac:dyDescent="0.25">
      <c r="A707" s="45"/>
      <c r="C707" s="4" t="s">
        <v>1383</v>
      </c>
      <c r="D707" s="7" t="s">
        <v>1384</v>
      </c>
      <c r="E707" s="30" t="s">
        <v>6</v>
      </c>
      <c r="F707" s="30" t="s">
        <v>85</v>
      </c>
      <c r="G707" s="30" t="s">
        <v>54</v>
      </c>
      <c r="H707" s="174">
        <v>32000</v>
      </c>
      <c r="I707" s="40" t="s">
        <v>321</v>
      </c>
      <c r="J707" s="39">
        <v>43497</v>
      </c>
      <c r="K707" s="39">
        <f t="shared" si="126"/>
        <v>43502</v>
      </c>
      <c r="L707" s="39">
        <f t="shared" si="127"/>
        <v>43509</v>
      </c>
      <c r="M707" s="39">
        <f t="shared" si="128"/>
        <v>43530</v>
      </c>
      <c r="N707" s="39">
        <f t="shared" si="129"/>
        <v>43537</v>
      </c>
      <c r="O707" s="39" t="s">
        <v>91</v>
      </c>
      <c r="P707" s="39" t="s">
        <v>91</v>
      </c>
      <c r="Q707" s="39" t="s">
        <v>91</v>
      </c>
      <c r="R707" s="39">
        <f t="shared" si="130"/>
        <v>43544</v>
      </c>
      <c r="S707" s="39">
        <f t="shared" si="131"/>
        <v>43551</v>
      </c>
      <c r="U707" s="45"/>
    </row>
    <row r="708" spans="1:21" ht="28.5" x14ac:dyDescent="0.25">
      <c r="A708" s="45"/>
      <c r="C708" s="4" t="s">
        <v>1385</v>
      </c>
      <c r="D708" s="7" t="s">
        <v>1386</v>
      </c>
      <c r="E708" s="30" t="s">
        <v>6</v>
      </c>
      <c r="F708" s="30" t="s">
        <v>85</v>
      </c>
      <c r="G708" s="30" t="s">
        <v>54</v>
      </c>
      <c r="H708" s="174">
        <v>38000</v>
      </c>
      <c r="I708" s="40" t="s">
        <v>321</v>
      </c>
      <c r="J708" s="39">
        <v>43497</v>
      </c>
      <c r="K708" s="39">
        <f t="shared" si="126"/>
        <v>43502</v>
      </c>
      <c r="L708" s="39">
        <f t="shared" si="127"/>
        <v>43509</v>
      </c>
      <c r="M708" s="39">
        <f t="shared" si="128"/>
        <v>43530</v>
      </c>
      <c r="N708" s="39">
        <f t="shared" si="129"/>
        <v>43537</v>
      </c>
      <c r="O708" s="39" t="s">
        <v>91</v>
      </c>
      <c r="P708" s="39" t="s">
        <v>91</v>
      </c>
      <c r="Q708" s="39" t="s">
        <v>91</v>
      </c>
      <c r="R708" s="39">
        <f t="shared" si="130"/>
        <v>43544</v>
      </c>
      <c r="S708" s="39">
        <f t="shared" si="131"/>
        <v>43551</v>
      </c>
      <c r="U708" s="45"/>
    </row>
    <row r="709" spans="1:21" x14ac:dyDescent="0.25">
      <c r="A709" s="45"/>
      <c r="C709" s="4" t="s">
        <v>1387</v>
      </c>
      <c r="D709" s="7" t="s">
        <v>1388</v>
      </c>
      <c r="E709" s="30" t="s">
        <v>6</v>
      </c>
      <c r="F709" s="30" t="s">
        <v>85</v>
      </c>
      <c r="G709" s="30" t="s">
        <v>54</v>
      </c>
      <c r="H709" s="174">
        <v>22000</v>
      </c>
      <c r="I709" s="40" t="s">
        <v>321</v>
      </c>
      <c r="J709" s="39">
        <v>43497</v>
      </c>
      <c r="K709" s="39">
        <f t="shared" si="126"/>
        <v>43502</v>
      </c>
      <c r="L709" s="39">
        <f t="shared" si="127"/>
        <v>43509</v>
      </c>
      <c r="M709" s="39">
        <f t="shared" si="128"/>
        <v>43530</v>
      </c>
      <c r="N709" s="39">
        <f t="shared" si="129"/>
        <v>43537</v>
      </c>
      <c r="O709" s="39" t="s">
        <v>91</v>
      </c>
      <c r="P709" s="39" t="s">
        <v>91</v>
      </c>
      <c r="Q709" s="39" t="s">
        <v>91</v>
      </c>
      <c r="R709" s="39">
        <f t="shared" si="130"/>
        <v>43544</v>
      </c>
      <c r="S709" s="39">
        <f t="shared" si="131"/>
        <v>43551</v>
      </c>
      <c r="U709" s="45"/>
    </row>
    <row r="710" spans="1:21" x14ac:dyDescent="0.25">
      <c r="A710" s="45"/>
      <c r="C710" s="4" t="s">
        <v>1389</v>
      </c>
      <c r="D710" s="7" t="s">
        <v>1390</v>
      </c>
      <c r="E710" s="30" t="s">
        <v>6</v>
      </c>
      <c r="F710" s="30" t="s">
        <v>85</v>
      </c>
      <c r="G710" s="30" t="s">
        <v>54</v>
      </c>
      <c r="H710" s="174">
        <v>25000</v>
      </c>
      <c r="I710" s="40" t="s">
        <v>321</v>
      </c>
      <c r="J710" s="39">
        <v>43497</v>
      </c>
      <c r="K710" s="39">
        <f t="shared" si="126"/>
        <v>43502</v>
      </c>
      <c r="L710" s="39">
        <f t="shared" si="127"/>
        <v>43509</v>
      </c>
      <c r="M710" s="39">
        <f t="shared" si="128"/>
        <v>43530</v>
      </c>
      <c r="N710" s="39">
        <f t="shared" si="129"/>
        <v>43537</v>
      </c>
      <c r="O710" s="39" t="s">
        <v>91</v>
      </c>
      <c r="P710" s="39" t="s">
        <v>91</v>
      </c>
      <c r="Q710" s="39" t="s">
        <v>91</v>
      </c>
      <c r="R710" s="39">
        <f t="shared" si="130"/>
        <v>43544</v>
      </c>
      <c r="S710" s="39">
        <f t="shared" si="131"/>
        <v>43551</v>
      </c>
      <c r="U710" s="45"/>
    </row>
    <row r="711" spans="1:21" ht="28.5" x14ac:dyDescent="0.25">
      <c r="A711" s="45"/>
      <c r="C711" s="4" t="s">
        <v>1391</v>
      </c>
      <c r="D711" s="7" t="s">
        <v>1392</v>
      </c>
      <c r="E711" s="30" t="s">
        <v>6</v>
      </c>
      <c r="F711" s="30" t="s">
        <v>85</v>
      </c>
      <c r="G711" s="30" t="s">
        <v>54</v>
      </c>
      <c r="H711" s="174">
        <v>18000</v>
      </c>
      <c r="I711" s="40" t="s">
        <v>321</v>
      </c>
      <c r="J711" s="39">
        <v>43497</v>
      </c>
      <c r="K711" s="39">
        <f t="shared" si="126"/>
        <v>43502</v>
      </c>
      <c r="L711" s="39">
        <f t="shared" si="127"/>
        <v>43509</v>
      </c>
      <c r="M711" s="39">
        <f t="shared" si="128"/>
        <v>43530</v>
      </c>
      <c r="N711" s="39">
        <f t="shared" si="129"/>
        <v>43537</v>
      </c>
      <c r="O711" s="39" t="s">
        <v>91</v>
      </c>
      <c r="P711" s="39" t="s">
        <v>91</v>
      </c>
      <c r="Q711" s="39" t="s">
        <v>91</v>
      </c>
      <c r="R711" s="39">
        <f t="shared" si="130"/>
        <v>43544</v>
      </c>
      <c r="S711" s="39">
        <f t="shared" si="131"/>
        <v>43551</v>
      </c>
      <c r="U711" s="45"/>
    </row>
    <row r="712" spans="1:21" x14ac:dyDescent="0.25">
      <c r="A712" s="45"/>
      <c r="C712" s="4" t="s">
        <v>1393</v>
      </c>
      <c r="D712" s="7" t="s">
        <v>1394</v>
      </c>
      <c r="E712" s="30" t="s">
        <v>6</v>
      </c>
      <c r="F712" s="30" t="s">
        <v>85</v>
      </c>
      <c r="G712" s="30" t="s">
        <v>54</v>
      </c>
      <c r="H712" s="174">
        <v>15000</v>
      </c>
      <c r="I712" s="40" t="s">
        <v>321</v>
      </c>
      <c r="J712" s="39">
        <v>43497</v>
      </c>
      <c r="K712" s="39">
        <f t="shared" si="126"/>
        <v>43502</v>
      </c>
      <c r="L712" s="39">
        <f t="shared" si="127"/>
        <v>43509</v>
      </c>
      <c r="M712" s="39">
        <f t="shared" si="128"/>
        <v>43530</v>
      </c>
      <c r="N712" s="39">
        <f t="shared" si="129"/>
        <v>43537</v>
      </c>
      <c r="O712" s="39" t="s">
        <v>91</v>
      </c>
      <c r="P712" s="39" t="s">
        <v>91</v>
      </c>
      <c r="Q712" s="39" t="s">
        <v>91</v>
      </c>
      <c r="R712" s="39">
        <f t="shared" si="130"/>
        <v>43544</v>
      </c>
      <c r="S712" s="39">
        <f t="shared" si="131"/>
        <v>43551</v>
      </c>
      <c r="U712" s="45"/>
    </row>
    <row r="713" spans="1:21" x14ac:dyDescent="0.25">
      <c r="A713" s="45"/>
      <c r="C713" s="4" t="s">
        <v>1395</v>
      </c>
      <c r="D713" s="7" t="s">
        <v>1396</v>
      </c>
      <c r="E713" s="30" t="s">
        <v>6</v>
      </c>
      <c r="F713" s="30" t="s">
        <v>85</v>
      </c>
      <c r="G713" s="30" t="s">
        <v>54</v>
      </c>
      <c r="H713" s="174">
        <v>8000</v>
      </c>
      <c r="I713" s="40" t="s">
        <v>321</v>
      </c>
      <c r="J713" s="39">
        <v>43497</v>
      </c>
      <c r="K713" s="39">
        <f t="shared" si="126"/>
        <v>43502</v>
      </c>
      <c r="L713" s="39">
        <f t="shared" si="127"/>
        <v>43509</v>
      </c>
      <c r="M713" s="39">
        <f t="shared" si="128"/>
        <v>43530</v>
      </c>
      <c r="N713" s="39">
        <f t="shared" si="129"/>
        <v>43537</v>
      </c>
      <c r="O713" s="39" t="s">
        <v>91</v>
      </c>
      <c r="P713" s="39" t="s">
        <v>91</v>
      </c>
      <c r="Q713" s="39" t="s">
        <v>91</v>
      </c>
      <c r="R713" s="39">
        <f t="shared" si="130"/>
        <v>43544</v>
      </c>
      <c r="S713" s="39">
        <f t="shared" si="131"/>
        <v>43551</v>
      </c>
      <c r="U713" s="45"/>
    </row>
    <row r="714" spans="1:21" x14ac:dyDescent="0.25">
      <c r="A714" s="45"/>
      <c r="C714" s="4" t="s">
        <v>1397</v>
      </c>
      <c r="D714" s="7" t="s">
        <v>1398</v>
      </c>
      <c r="E714" s="30" t="s">
        <v>6</v>
      </c>
      <c r="F714" s="30" t="s">
        <v>85</v>
      </c>
      <c r="G714" s="30" t="s">
        <v>54</v>
      </c>
      <c r="H714" s="174">
        <v>16000</v>
      </c>
      <c r="I714" s="40" t="s">
        <v>321</v>
      </c>
      <c r="J714" s="39">
        <v>43497</v>
      </c>
      <c r="K714" s="39">
        <f t="shared" si="126"/>
        <v>43502</v>
      </c>
      <c r="L714" s="39">
        <f t="shared" si="127"/>
        <v>43509</v>
      </c>
      <c r="M714" s="39">
        <f t="shared" si="128"/>
        <v>43530</v>
      </c>
      <c r="N714" s="39">
        <f t="shared" si="129"/>
        <v>43537</v>
      </c>
      <c r="O714" s="39" t="s">
        <v>91</v>
      </c>
      <c r="P714" s="39" t="s">
        <v>91</v>
      </c>
      <c r="Q714" s="39" t="s">
        <v>91</v>
      </c>
      <c r="R714" s="39">
        <f t="shared" si="130"/>
        <v>43544</v>
      </c>
      <c r="S714" s="39">
        <f t="shared" si="131"/>
        <v>43551</v>
      </c>
      <c r="U714" s="45"/>
    </row>
    <row r="715" spans="1:21" ht="28.5" x14ac:dyDescent="0.25">
      <c r="A715" s="45"/>
      <c r="C715" s="4" t="s">
        <v>1399</v>
      </c>
      <c r="D715" s="7" t="s">
        <v>1400</v>
      </c>
      <c r="E715" s="30" t="s">
        <v>6</v>
      </c>
      <c r="F715" s="30" t="s">
        <v>85</v>
      </c>
      <c r="G715" s="30" t="s">
        <v>54</v>
      </c>
      <c r="H715" s="174">
        <v>20000</v>
      </c>
      <c r="I715" s="40" t="s">
        <v>321</v>
      </c>
      <c r="J715" s="39">
        <v>43497</v>
      </c>
      <c r="K715" s="39">
        <f t="shared" si="126"/>
        <v>43502</v>
      </c>
      <c r="L715" s="39">
        <f t="shared" si="127"/>
        <v>43509</v>
      </c>
      <c r="M715" s="39">
        <f t="shared" si="128"/>
        <v>43530</v>
      </c>
      <c r="N715" s="39">
        <f t="shared" si="129"/>
        <v>43537</v>
      </c>
      <c r="O715" s="39" t="s">
        <v>91</v>
      </c>
      <c r="P715" s="39" t="s">
        <v>91</v>
      </c>
      <c r="Q715" s="39" t="s">
        <v>91</v>
      </c>
      <c r="R715" s="39">
        <f t="shared" si="130"/>
        <v>43544</v>
      </c>
      <c r="S715" s="39">
        <f t="shared" si="131"/>
        <v>43551</v>
      </c>
      <c r="U715" s="45"/>
    </row>
    <row r="716" spans="1:21" ht="28.5" x14ac:dyDescent="0.25">
      <c r="A716" s="45"/>
      <c r="C716" s="4" t="s">
        <v>1401</v>
      </c>
      <c r="D716" s="7" t="s">
        <v>1402</v>
      </c>
      <c r="E716" s="30" t="s">
        <v>6</v>
      </c>
      <c r="F716" s="30" t="s">
        <v>85</v>
      </c>
      <c r="G716" s="30" t="s">
        <v>54</v>
      </c>
      <c r="H716" s="174">
        <v>21000</v>
      </c>
      <c r="I716" s="40" t="s">
        <v>321</v>
      </c>
      <c r="J716" s="39">
        <v>43497</v>
      </c>
      <c r="K716" s="39">
        <f t="shared" si="126"/>
        <v>43502</v>
      </c>
      <c r="L716" s="39">
        <f t="shared" si="127"/>
        <v>43509</v>
      </c>
      <c r="M716" s="39">
        <f t="shared" si="128"/>
        <v>43530</v>
      </c>
      <c r="N716" s="39">
        <f t="shared" si="129"/>
        <v>43537</v>
      </c>
      <c r="O716" s="39" t="s">
        <v>91</v>
      </c>
      <c r="P716" s="39" t="s">
        <v>91</v>
      </c>
      <c r="Q716" s="39" t="s">
        <v>91</v>
      </c>
      <c r="R716" s="39">
        <f t="shared" si="130"/>
        <v>43544</v>
      </c>
      <c r="S716" s="39">
        <f t="shared" si="131"/>
        <v>43551</v>
      </c>
      <c r="U716" s="45"/>
    </row>
    <row r="717" spans="1:21" ht="28.5" x14ac:dyDescent="0.25">
      <c r="A717" s="45"/>
      <c r="C717" s="4" t="s">
        <v>1403</v>
      </c>
      <c r="D717" s="7" t="s">
        <v>1404</v>
      </c>
      <c r="E717" s="30" t="s">
        <v>6</v>
      </c>
      <c r="F717" s="30" t="s">
        <v>85</v>
      </c>
      <c r="G717" s="30" t="s">
        <v>54</v>
      </c>
      <c r="H717" s="174">
        <v>18000</v>
      </c>
      <c r="I717" s="40" t="s">
        <v>321</v>
      </c>
      <c r="J717" s="39">
        <v>43647</v>
      </c>
      <c r="K717" s="39">
        <f t="shared" si="126"/>
        <v>43652</v>
      </c>
      <c r="L717" s="39">
        <f t="shared" si="127"/>
        <v>43659</v>
      </c>
      <c r="M717" s="39">
        <f t="shared" si="128"/>
        <v>43680</v>
      </c>
      <c r="N717" s="39">
        <f t="shared" si="129"/>
        <v>43687</v>
      </c>
      <c r="O717" s="39" t="s">
        <v>91</v>
      </c>
      <c r="P717" s="39" t="s">
        <v>91</v>
      </c>
      <c r="Q717" s="39" t="s">
        <v>91</v>
      </c>
      <c r="R717" s="39">
        <f t="shared" si="130"/>
        <v>43694</v>
      </c>
      <c r="S717" s="39">
        <f t="shared" si="131"/>
        <v>43701</v>
      </c>
      <c r="U717" s="45"/>
    </row>
    <row r="718" spans="1:21" s="128" customFormat="1" ht="70.5" customHeight="1" x14ac:dyDescent="0.25">
      <c r="A718" s="45"/>
      <c r="B718" s="2"/>
      <c r="C718" s="229" t="s">
        <v>2896</v>
      </c>
      <c r="D718" s="55" t="s">
        <v>2897</v>
      </c>
      <c r="E718" s="121" t="s">
        <v>6</v>
      </c>
      <c r="F718" s="121" t="s">
        <v>85</v>
      </c>
      <c r="G718" s="121" t="s">
        <v>54</v>
      </c>
      <c r="H718" s="212">
        <v>60000</v>
      </c>
      <c r="I718" s="110" t="s">
        <v>2804</v>
      </c>
      <c r="J718" s="211">
        <v>43527</v>
      </c>
      <c r="K718" s="211">
        <f t="shared" si="126"/>
        <v>43532</v>
      </c>
      <c r="L718" s="211">
        <f t="shared" si="127"/>
        <v>43539</v>
      </c>
      <c r="M718" s="211">
        <f t="shared" si="128"/>
        <v>43560</v>
      </c>
      <c r="N718" s="211">
        <f t="shared" si="129"/>
        <v>43567</v>
      </c>
      <c r="O718" s="211" t="s">
        <v>91</v>
      </c>
      <c r="P718" s="211" t="s">
        <v>91</v>
      </c>
      <c r="Q718" s="211" t="s">
        <v>91</v>
      </c>
      <c r="R718" s="211">
        <f t="shared" si="130"/>
        <v>43574</v>
      </c>
      <c r="S718" s="120">
        <f t="shared" si="131"/>
        <v>43581</v>
      </c>
      <c r="U718" s="45"/>
    </row>
    <row r="719" spans="1:21" s="128" customFormat="1" ht="28.5" x14ac:dyDescent="0.25">
      <c r="A719" s="45"/>
      <c r="B719" s="2"/>
      <c r="C719" s="229" t="s">
        <v>2898</v>
      </c>
      <c r="D719" s="55" t="s">
        <v>2899</v>
      </c>
      <c r="E719" s="121" t="s">
        <v>6</v>
      </c>
      <c r="F719" s="121" t="s">
        <v>85</v>
      </c>
      <c r="G719" s="121" t="s">
        <v>54</v>
      </c>
      <c r="H719" s="212">
        <v>3000</v>
      </c>
      <c r="I719" s="110" t="s">
        <v>2804</v>
      </c>
      <c r="J719" s="211">
        <v>43525</v>
      </c>
      <c r="K719" s="211">
        <f t="shared" si="126"/>
        <v>43530</v>
      </c>
      <c r="L719" s="211">
        <f t="shared" si="127"/>
        <v>43537</v>
      </c>
      <c r="M719" s="211">
        <f t="shared" si="128"/>
        <v>43558</v>
      </c>
      <c r="N719" s="211">
        <f t="shared" si="129"/>
        <v>43565</v>
      </c>
      <c r="O719" s="211" t="s">
        <v>91</v>
      </c>
      <c r="P719" s="211" t="s">
        <v>91</v>
      </c>
      <c r="Q719" s="211" t="s">
        <v>91</v>
      </c>
      <c r="R719" s="211">
        <f t="shared" si="130"/>
        <v>43572</v>
      </c>
      <c r="S719" s="120">
        <f t="shared" si="131"/>
        <v>43579</v>
      </c>
      <c r="U719" s="45"/>
    </row>
    <row r="720" spans="1:21" s="128" customFormat="1" ht="42" customHeight="1" x14ac:dyDescent="0.25">
      <c r="A720" s="45"/>
      <c r="B720" s="2"/>
      <c r="C720" s="229" t="s">
        <v>2900</v>
      </c>
      <c r="D720" s="55" t="s">
        <v>2901</v>
      </c>
      <c r="E720" s="121" t="s">
        <v>6</v>
      </c>
      <c r="F720" s="121" t="s">
        <v>85</v>
      </c>
      <c r="G720" s="121" t="s">
        <v>54</v>
      </c>
      <c r="H720" s="212">
        <v>13000</v>
      </c>
      <c r="I720" s="110" t="s">
        <v>2804</v>
      </c>
      <c r="J720" s="211">
        <v>43590</v>
      </c>
      <c r="K720" s="211">
        <f t="shared" si="126"/>
        <v>43595</v>
      </c>
      <c r="L720" s="211">
        <f t="shared" si="127"/>
        <v>43602</v>
      </c>
      <c r="M720" s="211">
        <f t="shared" si="128"/>
        <v>43623</v>
      </c>
      <c r="N720" s="211">
        <f t="shared" si="129"/>
        <v>43630</v>
      </c>
      <c r="O720" s="211" t="s">
        <v>91</v>
      </c>
      <c r="P720" s="211" t="s">
        <v>91</v>
      </c>
      <c r="Q720" s="211" t="s">
        <v>91</v>
      </c>
      <c r="R720" s="211">
        <f t="shared" si="130"/>
        <v>43637</v>
      </c>
      <c r="S720" s="120">
        <f t="shared" si="131"/>
        <v>43644</v>
      </c>
      <c r="U720" s="45"/>
    </row>
    <row r="721" spans="1:45" s="128" customFormat="1" ht="41.25" customHeight="1" x14ac:dyDescent="0.25">
      <c r="A721" s="45"/>
      <c r="B721" s="2"/>
      <c r="C721" s="229" t="s">
        <v>2902</v>
      </c>
      <c r="D721" s="55" t="s">
        <v>2903</v>
      </c>
      <c r="E721" s="121" t="s">
        <v>6</v>
      </c>
      <c r="F721" s="121" t="s">
        <v>85</v>
      </c>
      <c r="G721" s="121" t="s">
        <v>54</v>
      </c>
      <c r="H721" s="212">
        <v>19824</v>
      </c>
      <c r="I721" s="110" t="s">
        <v>2804</v>
      </c>
      <c r="J721" s="211">
        <v>43527</v>
      </c>
      <c r="K721" s="211">
        <f t="shared" si="126"/>
        <v>43532</v>
      </c>
      <c r="L721" s="211">
        <f t="shared" si="127"/>
        <v>43539</v>
      </c>
      <c r="M721" s="211">
        <f t="shared" si="128"/>
        <v>43560</v>
      </c>
      <c r="N721" s="211">
        <f t="shared" si="129"/>
        <v>43567</v>
      </c>
      <c r="O721" s="211" t="s">
        <v>91</v>
      </c>
      <c r="P721" s="211" t="s">
        <v>91</v>
      </c>
      <c r="Q721" s="211" t="s">
        <v>91</v>
      </c>
      <c r="R721" s="211">
        <f t="shared" si="130"/>
        <v>43574</v>
      </c>
      <c r="S721" s="120">
        <f t="shared" si="131"/>
        <v>43581</v>
      </c>
      <c r="U721" s="45"/>
    </row>
    <row r="722" spans="1:45" s="128" customFormat="1" ht="40.5" customHeight="1" x14ac:dyDescent="0.25">
      <c r="A722" s="45"/>
      <c r="B722" s="2"/>
      <c r="C722" s="229" t="s">
        <v>2904</v>
      </c>
      <c r="D722" s="55" t="s">
        <v>2905</v>
      </c>
      <c r="E722" s="121" t="s">
        <v>6</v>
      </c>
      <c r="F722" s="121" t="s">
        <v>85</v>
      </c>
      <c r="G722" s="121" t="s">
        <v>54</v>
      </c>
      <c r="H722" s="212">
        <v>70000</v>
      </c>
      <c r="I722" s="110" t="s">
        <v>2804</v>
      </c>
      <c r="J722" s="211">
        <v>43525</v>
      </c>
      <c r="K722" s="211">
        <f t="shared" si="126"/>
        <v>43530</v>
      </c>
      <c r="L722" s="211">
        <f t="shared" si="127"/>
        <v>43537</v>
      </c>
      <c r="M722" s="211">
        <f t="shared" si="128"/>
        <v>43558</v>
      </c>
      <c r="N722" s="211">
        <f t="shared" si="129"/>
        <v>43565</v>
      </c>
      <c r="O722" s="211" t="s">
        <v>91</v>
      </c>
      <c r="P722" s="211" t="s">
        <v>91</v>
      </c>
      <c r="Q722" s="211" t="s">
        <v>91</v>
      </c>
      <c r="R722" s="211">
        <f t="shared" si="130"/>
        <v>43572</v>
      </c>
      <c r="S722" s="120">
        <f t="shared" si="131"/>
        <v>43579</v>
      </c>
      <c r="U722" s="45"/>
    </row>
    <row r="723" spans="1:45" s="128" customFormat="1" ht="31.5" customHeight="1" x14ac:dyDescent="0.25">
      <c r="A723" s="45"/>
      <c r="B723" s="2"/>
      <c r="C723" s="229" t="s">
        <v>2906</v>
      </c>
      <c r="D723" s="55" t="s">
        <v>2907</v>
      </c>
      <c r="E723" s="121" t="s">
        <v>6</v>
      </c>
      <c r="F723" s="121" t="s">
        <v>85</v>
      </c>
      <c r="G723" s="121" t="s">
        <v>54</v>
      </c>
      <c r="H723" s="212">
        <v>117000</v>
      </c>
      <c r="I723" s="110" t="s">
        <v>2804</v>
      </c>
      <c r="J723" s="211">
        <v>43590</v>
      </c>
      <c r="K723" s="211">
        <f t="shared" si="126"/>
        <v>43595</v>
      </c>
      <c r="L723" s="211">
        <f t="shared" si="127"/>
        <v>43602</v>
      </c>
      <c r="M723" s="211">
        <f t="shared" si="128"/>
        <v>43623</v>
      </c>
      <c r="N723" s="211">
        <f t="shared" si="129"/>
        <v>43630</v>
      </c>
      <c r="O723" s="211" t="s">
        <v>91</v>
      </c>
      <c r="P723" s="211" t="s">
        <v>91</v>
      </c>
      <c r="Q723" s="211" t="s">
        <v>91</v>
      </c>
      <c r="R723" s="211">
        <f t="shared" si="130"/>
        <v>43637</v>
      </c>
      <c r="S723" s="120">
        <f t="shared" si="131"/>
        <v>43644</v>
      </c>
      <c r="U723" s="45"/>
    </row>
    <row r="724" spans="1:45" s="128" customFormat="1" ht="27.75" customHeight="1" x14ac:dyDescent="0.25">
      <c r="A724" s="45"/>
      <c r="B724" s="2"/>
      <c r="C724" s="229" t="s">
        <v>2908</v>
      </c>
      <c r="D724" s="55" t="s">
        <v>2909</v>
      </c>
      <c r="E724" s="121" t="s">
        <v>6</v>
      </c>
      <c r="F724" s="121" t="s">
        <v>85</v>
      </c>
      <c r="G724" s="121" t="s">
        <v>54</v>
      </c>
      <c r="H724" s="212">
        <v>22500</v>
      </c>
      <c r="I724" s="110" t="s">
        <v>2804</v>
      </c>
      <c r="J724" s="211">
        <v>43539</v>
      </c>
      <c r="K724" s="211">
        <f t="shared" si="126"/>
        <v>43544</v>
      </c>
      <c r="L724" s="211">
        <f t="shared" si="127"/>
        <v>43551</v>
      </c>
      <c r="M724" s="211">
        <f t="shared" si="128"/>
        <v>43572</v>
      </c>
      <c r="N724" s="211">
        <f t="shared" si="129"/>
        <v>43579</v>
      </c>
      <c r="O724" s="211" t="s">
        <v>91</v>
      </c>
      <c r="P724" s="211" t="s">
        <v>91</v>
      </c>
      <c r="Q724" s="211" t="s">
        <v>91</v>
      </c>
      <c r="R724" s="211">
        <f t="shared" si="130"/>
        <v>43586</v>
      </c>
      <c r="S724" s="120">
        <f t="shared" si="131"/>
        <v>43593</v>
      </c>
      <c r="U724" s="45"/>
    </row>
    <row r="725" spans="1:45" s="128" customFormat="1" ht="30" customHeight="1" x14ac:dyDescent="0.25">
      <c r="A725" s="45"/>
      <c r="B725" s="2"/>
      <c r="C725" s="229" t="s">
        <v>2910</v>
      </c>
      <c r="D725" s="55" t="s">
        <v>2911</v>
      </c>
      <c r="E725" s="121" t="s">
        <v>6</v>
      </c>
      <c r="F725" s="121" t="s">
        <v>85</v>
      </c>
      <c r="G725" s="121" t="s">
        <v>54</v>
      </c>
      <c r="H725" s="212">
        <v>29232</v>
      </c>
      <c r="I725" s="110" t="s">
        <v>2804</v>
      </c>
      <c r="J725" s="211">
        <v>43626</v>
      </c>
      <c r="K725" s="211">
        <f t="shared" si="126"/>
        <v>43631</v>
      </c>
      <c r="L725" s="211">
        <f t="shared" si="127"/>
        <v>43638</v>
      </c>
      <c r="M725" s="211">
        <f t="shared" si="128"/>
        <v>43659</v>
      </c>
      <c r="N725" s="211">
        <f t="shared" si="129"/>
        <v>43666</v>
      </c>
      <c r="O725" s="211" t="s">
        <v>91</v>
      </c>
      <c r="P725" s="211" t="s">
        <v>91</v>
      </c>
      <c r="Q725" s="211" t="s">
        <v>91</v>
      </c>
      <c r="R725" s="211">
        <f t="shared" si="130"/>
        <v>43673</v>
      </c>
      <c r="S725" s="120">
        <f t="shared" si="131"/>
        <v>43680</v>
      </c>
      <c r="U725" s="45"/>
    </row>
    <row r="726" spans="1:45" s="128" customFormat="1" ht="44.25" customHeight="1" x14ac:dyDescent="0.25">
      <c r="A726" s="45"/>
      <c r="B726" s="2"/>
      <c r="C726" s="229" t="s">
        <v>2912</v>
      </c>
      <c r="D726" s="55" t="s">
        <v>2913</v>
      </c>
      <c r="E726" s="121" t="s">
        <v>6</v>
      </c>
      <c r="F726" s="121" t="s">
        <v>85</v>
      </c>
      <c r="G726" s="121" t="s">
        <v>54</v>
      </c>
      <c r="H726" s="212">
        <v>1250</v>
      </c>
      <c r="I726" s="110" t="s">
        <v>2804</v>
      </c>
      <c r="J726" s="211">
        <v>43527</v>
      </c>
      <c r="K726" s="211">
        <f t="shared" si="126"/>
        <v>43532</v>
      </c>
      <c r="L726" s="211">
        <f t="shared" si="127"/>
        <v>43539</v>
      </c>
      <c r="M726" s="211">
        <f t="shared" si="128"/>
        <v>43560</v>
      </c>
      <c r="N726" s="211">
        <f t="shared" si="129"/>
        <v>43567</v>
      </c>
      <c r="O726" s="211" t="s">
        <v>91</v>
      </c>
      <c r="P726" s="211" t="s">
        <v>91</v>
      </c>
      <c r="Q726" s="211" t="s">
        <v>91</v>
      </c>
      <c r="R726" s="211">
        <f t="shared" si="130"/>
        <v>43574</v>
      </c>
      <c r="S726" s="211">
        <f t="shared" si="131"/>
        <v>43581</v>
      </c>
      <c r="U726" s="45"/>
    </row>
    <row r="727" spans="1:45" s="128" customFormat="1" ht="28.5" x14ac:dyDescent="0.25">
      <c r="A727" s="45"/>
      <c r="B727" s="2"/>
      <c r="C727" s="229" t="s">
        <v>2914</v>
      </c>
      <c r="D727" s="55" t="s">
        <v>2915</v>
      </c>
      <c r="E727" s="121" t="s">
        <v>6</v>
      </c>
      <c r="F727" s="121" t="s">
        <v>85</v>
      </c>
      <c r="G727" s="121" t="s">
        <v>54</v>
      </c>
      <c r="H727" s="212">
        <v>7500</v>
      </c>
      <c r="I727" s="110" t="s">
        <v>2804</v>
      </c>
      <c r="J727" s="211">
        <v>43525</v>
      </c>
      <c r="K727" s="211">
        <f t="shared" si="126"/>
        <v>43530</v>
      </c>
      <c r="L727" s="211">
        <f t="shared" si="127"/>
        <v>43537</v>
      </c>
      <c r="M727" s="211">
        <f t="shared" si="128"/>
        <v>43558</v>
      </c>
      <c r="N727" s="211">
        <f t="shared" si="129"/>
        <v>43565</v>
      </c>
      <c r="O727" s="211" t="s">
        <v>91</v>
      </c>
      <c r="P727" s="211" t="s">
        <v>91</v>
      </c>
      <c r="Q727" s="211" t="s">
        <v>91</v>
      </c>
      <c r="R727" s="211">
        <f t="shared" si="130"/>
        <v>43572</v>
      </c>
      <c r="S727" s="211">
        <f t="shared" si="131"/>
        <v>43579</v>
      </c>
      <c r="U727" s="45"/>
    </row>
    <row r="728" spans="1:45" s="128" customFormat="1" ht="35.25" customHeight="1" x14ac:dyDescent="0.25">
      <c r="A728" s="45"/>
      <c r="B728" s="2"/>
      <c r="C728" s="229" t="s">
        <v>2916</v>
      </c>
      <c r="D728" s="55" t="s">
        <v>2917</v>
      </c>
      <c r="E728" s="121" t="s">
        <v>6</v>
      </c>
      <c r="F728" s="121" t="s">
        <v>85</v>
      </c>
      <c r="G728" s="121" t="s">
        <v>54</v>
      </c>
      <c r="H728" s="212">
        <v>10372</v>
      </c>
      <c r="I728" s="110" t="s">
        <v>2804</v>
      </c>
      <c r="J728" s="211">
        <v>43590</v>
      </c>
      <c r="K728" s="211">
        <f t="shared" si="126"/>
        <v>43595</v>
      </c>
      <c r="L728" s="211">
        <f t="shared" si="127"/>
        <v>43602</v>
      </c>
      <c r="M728" s="211">
        <f t="shared" si="128"/>
        <v>43623</v>
      </c>
      <c r="N728" s="211">
        <f t="shared" si="129"/>
        <v>43630</v>
      </c>
      <c r="O728" s="211" t="s">
        <v>91</v>
      </c>
      <c r="P728" s="211" t="s">
        <v>91</v>
      </c>
      <c r="Q728" s="211" t="s">
        <v>91</v>
      </c>
      <c r="R728" s="211">
        <f t="shared" si="130"/>
        <v>43637</v>
      </c>
      <c r="S728" s="211">
        <f t="shared" si="131"/>
        <v>43644</v>
      </c>
      <c r="U728" s="45"/>
    </row>
    <row r="729" spans="1:45" s="128" customFormat="1" ht="57.75" customHeight="1" x14ac:dyDescent="0.25">
      <c r="A729" s="45"/>
      <c r="B729" s="2"/>
      <c r="C729" s="229" t="s">
        <v>2918</v>
      </c>
      <c r="D729" s="55" t="s">
        <v>2919</v>
      </c>
      <c r="E729" s="121" t="s">
        <v>6</v>
      </c>
      <c r="F729" s="121" t="s">
        <v>85</v>
      </c>
      <c r="G729" s="121" t="s">
        <v>54</v>
      </c>
      <c r="H729" s="212">
        <v>7000</v>
      </c>
      <c r="I729" s="110" t="s">
        <v>2804</v>
      </c>
      <c r="J729" s="211">
        <v>43539</v>
      </c>
      <c r="K729" s="211">
        <f t="shared" si="126"/>
        <v>43544</v>
      </c>
      <c r="L729" s="211">
        <f t="shared" si="127"/>
        <v>43551</v>
      </c>
      <c r="M729" s="211">
        <f t="shared" si="128"/>
        <v>43572</v>
      </c>
      <c r="N729" s="211">
        <f t="shared" si="129"/>
        <v>43579</v>
      </c>
      <c r="O729" s="211" t="s">
        <v>91</v>
      </c>
      <c r="P729" s="211" t="s">
        <v>91</v>
      </c>
      <c r="Q729" s="211" t="s">
        <v>91</v>
      </c>
      <c r="R729" s="211">
        <f t="shared" si="130"/>
        <v>43586</v>
      </c>
      <c r="S729" s="211">
        <f t="shared" si="131"/>
        <v>43593</v>
      </c>
      <c r="U729" s="45"/>
    </row>
    <row r="730" spans="1:45" s="269" customFormat="1" x14ac:dyDescent="0.25">
      <c r="A730" s="45"/>
      <c r="B730" s="2"/>
      <c r="C730" s="229" t="s">
        <v>3026</v>
      </c>
      <c r="D730" s="55" t="s">
        <v>3027</v>
      </c>
      <c r="E730" s="108" t="s">
        <v>6</v>
      </c>
      <c r="F730" s="108" t="s">
        <v>85</v>
      </c>
      <c r="G730" s="108" t="s">
        <v>54</v>
      </c>
      <c r="H730" s="181">
        <v>60000</v>
      </c>
      <c r="I730" s="109" t="s">
        <v>321</v>
      </c>
      <c r="J730" s="120">
        <v>43679</v>
      </c>
      <c r="K730" s="120">
        <f t="shared" si="126"/>
        <v>43684</v>
      </c>
      <c r="L730" s="120">
        <f t="shared" si="127"/>
        <v>43691</v>
      </c>
      <c r="M730" s="120">
        <f t="shared" si="128"/>
        <v>43712</v>
      </c>
      <c r="N730" s="120">
        <f t="shared" si="129"/>
        <v>43719</v>
      </c>
      <c r="O730" s="120" t="s">
        <v>91</v>
      </c>
      <c r="P730" s="120" t="s">
        <v>91</v>
      </c>
      <c r="Q730" s="120" t="s">
        <v>91</v>
      </c>
      <c r="R730" s="120">
        <f t="shared" si="130"/>
        <v>43726</v>
      </c>
      <c r="S730" s="120">
        <f t="shared" si="131"/>
        <v>43733</v>
      </c>
      <c r="T730" s="128"/>
      <c r="U730" s="45"/>
      <c r="V730" s="221"/>
      <c r="W730" s="221"/>
      <c r="X730" s="221"/>
      <c r="Y730" s="221"/>
      <c r="Z730" s="221"/>
      <c r="AA730" s="221"/>
      <c r="AB730" s="221"/>
      <c r="AC730" s="221"/>
      <c r="AD730" s="221"/>
      <c r="AE730" s="221"/>
      <c r="AF730" s="221"/>
      <c r="AG730" s="221"/>
      <c r="AH730" s="221"/>
      <c r="AI730" s="221"/>
      <c r="AJ730" s="221"/>
      <c r="AK730" s="221"/>
      <c r="AL730" s="221"/>
      <c r="AM730" s="221"/>
      <c r="AN730" s="221"/>
      <c r="AO730" s="221"/>
      <c r="AP730" s="221"/>
      <c r="AQ730" s="221"/>
      <c r="AR730" s="221"/>
      <c r="AS730" s="221"/>
    </row>
    <row r="731" spans="1:45" s="269" customFormat="1" ht="42.75" x14ac:dyDescent="0.25">
      <c r="A731" s="45"/>
      <c r="B731" s="2"/>
      <c r="C731" s="229" t="s">
        <v>3028</v>
      </c>
      <c r="D731" s="55" t="s">
        <v>3029</v>
      </c>
      <c r="E731" s="108" t="s">
        <v>6</v>
      </c>
      <c r="F731" s="108" t="s">
        <v>85</v>
      </c>
      <c r="G731" s="108" t="s">
        <v>54</v>
      </c>
      <c r="H731" s="181">
        <v>30000</v>
      </c>
      <c r="I731" s="109" t="s">
        <v>524</v>
      </c>
      <c r="J731" s="120">
        <v>43586</v>
      </c>
      <c r="K731" s="120">
        <f t="shared" si="126"/>
        <v>43591</v>
      </c>
      <c r="L731" s="120">
        <f t="shared" si="127"/>
        <v>43598</v>
      </c>
      <c r="M731" s="120">
        <f t="shared" si="128"/>
        <v>43619</v>
      </c>
      <c r="N731" s="120">
        <f t="shared" si="129"/>
        <v>43626</v>
      </c>
      <c r="O731" s="120" t="s">
        <v>91</v>
      </c>
      <c r="P731" s="120" t="s">
        <v>91</v>
      </c>
      <c r="Q731" s="120" t="s">
        <v>91</v>
      </c>
      <c r="R731" s="120">
        <f t="shared" si="130"/>
        <v>43633</v>
      </c>
      <c r="S731" s="120">
        <f t="shared" si="131"/>
        <v>43640</v>
      </c>
      <c r="T731" s="128"/>
      <c r="U731" s="45"/>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row>
    <row r="732" spans="1:45" s="269" customFormat="1" x14ac:dyDescent="0.25">
      <c r="A732" s="45"/>
      <c r="B732" s="2"/>
      <c r="C732" s="229" t="s">
        <v>3030</v>
      </c>
      <c r="D732" s="55" t="s">
        <v>3031</v>
      </c>
      <c r="E732" s="108" t="s">
        <v>6</v>
      </c>
      <c r="F732" s="108" t="s">
        <v>85</v>
      </c>
      <c r="G732" s="108" t="s">
        <v>54</v>
      </c>
      <c r="H732" s="181">
        <v>70000</v>
      </c>
      <c r="I732" s="109" t="s">
        <v>524</v>
      </c>
      <c r="J732" s="120">
        <v>43570</v>
      </c>
      <c r="K732" s="120">
        <f t="shared" si="126"/>
        <v>43575</v>
      </c>
      <c r="L732" s="120">
        <f t="shared" si="127"/>
        <v>43582</v>
      </c>
      <c r="M732" s="120">
        <f t="shared" si="128"/>
        <v>43603</v>
      </c>
      <c r="N732" s="120">
        <f t="shared" si="129"/>
        <v>43610</v>
      </c>
      <c r="O732" s="120" t="s">
        <v>91</v>
      </c>
      <c r="P732" s="120" t="s">
        <v>91</v>
      </c>
      <c r="Q732" s="120" t="s">
        <v>91</v>
      </c>
      <c r="R732" s="120">
        <f t="shared" si="130"/>
        <v>43617</v>
      </c>
      <c r="S732" s="120">
        <f t="shared" si="131"/>
        <v>43624</v>
      </c>
      <c r="T732" s="128"/>
      <c r="U732" s="45"/>
      <c r="V732" s="221"/>
      <c r="W732" s="221"/>
      <c r="X732" s="221"/>
      <c r="Y732" s="221"/>
      <c r="Z732" s="221"/>
      <c r="AA732" s="221"/>
      <c r="AB732" s="221"/>
      <c r="AC732" s="221"/>
      <c r="AD732" s="221"/>
      <c r="AE732" s="221"/>
      <c r="AF732" s="221"/>
      <c r="AG732" s="221"/>
      <c r="AH732" s="221"/>
      <c r="AI732" s="221"/>
      <c r="AJ732" s="221"/>
      <c r="AK732" s="221"/>
      <c r="AL732" s="221"/>
      <c r="AM732" s="221"/>
      <c r="AN732" s="221"/>
      <c r="AO732" s="221"/>
      <c r="AP732" s="221"/>
      <c r="AQ732" s="221"/>
      <c r="AR732" s="221"/>
      <c r="AS732" s="221"/>
    </row>
    <row r="733" spans="1:45" s="269" customFormat="1" x14ac:dyDescent="0.25">
      <c r="A733" s="45"/>
      <c r="B733" s="2"/>
      <c r="C733" s="229" t="s">
        <v>3032</v>
      </c>
      <c r="D733" s="55" t="s">
        <v>3033</v>
      </c>
      <c r="E733" s="108" t="s">
        <v>6</v>
      </c>
      <c r="F733" s="108" t="s">
        <v>85</v>
      </c>
      <c r="G733" s="108" t="s">
        <v>54</v>
      </c>
      <c r="H733" s="181">
        <v>30000</v>
      </c>
      <c r="I733" s="109" t="s">
        <v>524</v>
      </c>
      <c r="J733" s="120">
        <v>43588</v>
      </c>
      <c r="K733" s="120">
        <f t="shared" si="126"/>
        <v>43593</v>
      </c>
      <c r="L733" s="120">
        <f t="shared" si="127"/>
        <v>43600</v>
      </c>
      <c r="M733" s="120">
        <f t="shared" si="128"/>
        <v>43621</v>
      </c>
      <c r="N733" s="120">
        <f t="shared" si="129"/>
        <v>43628</v>
      </c>
      <c r="O733" s="120" t="s">
        <v>91</v>
      </c>
      <c r="P733" s="120" t="s">
        <v>91</v>
      </c>
      <c r="Q733" s="120" t="s">
        <v>91</v>
      </c>
      <c r="R733" s="120">
        <f t="shared" si="130"/>
        <v>43635</v>
      </c>
      <c r="S733" s="120">
        <f t="shared" si="131"/>
        <v>43642</v>
      </c>
      <c r="T733" s="128"/>
      <c r="U733" s="45"/>
      <c r="V733" s="221"/>
      <c r="W733" s="221"/>
      <c r="X733" s="221"/>
      <c r="Y733" s="221"/>
      <c r="Z733" s="221"/>
      <c r="AA733" s="221"/>
      <c r="AB733" s="221"/>
      <c r="AC733" s="221"/>
      <c r="AD733" s="221"/>
      <c r="AE733" s="221"/>
      <c r="AF733" s="221"/>
      <c r="AG733" s="221"/>
      <c r="AH733" s="221"/>
      <c r="AI733" s="221"/>
      <c r="AJ733" s="221"/>
      <c r="AK733" s="221"/>
      <c r="AL733" s="221"/>
      <c r="AM733" s="221"/>
      <c r="AN733" s="221"/>
      <c r="AO733" s="221"/>
      <c r="AP733" s="221"/>
      <c r="AQ733" s="221"/>
      <c r="AR733" s="221"/>
      <c r="AS733" s="221"/>
    </row>
    <row r="734" spans="1:45" s="269" customFormat="1" ht="28.5" x14ac:dyDescent="0.25">
      <c r="A734" s="45"/>
      <c r="B734" s="2"/>
      <c r="C734" s="229" t="s">
        <v>3034</v>
      </c>
      <c r="D734" s="55" t="s">
        <v>3035</v>
      </c>
      <c r="E734" s="108" t="s">
        <v>6</v>
      </c>
      <c r="F734" s="108" t="s">
        <v>85</v>
      </c>
      <c r="G734" s="108" t="s">
        <v>54</v>
      </c>
      <c r="H734" s="181">
        <v>30000</v>
      </c>
      <c r="I734" s="109" t="s">
        <v>524</v>
      </c>
      <c r="J734" s="120">
        <v>43640</v>
      </c>
      <c r="K734" s="120">
        <f t="shared" si="126"/>
        <v>43645</v>
      </c>
      <c r="L734" s="120">
        <f t="shared" si="127"/>
        <v>43652</v>
      </c>
      <c r="M734" s="120">
        <f t="shared" si="128"/>
        <v>43673</v>
      </c>
      <c r="N734" s="120">
        <f t="shared" si="129"/>
        <v>43680</v>
      </c>
      <c r="O734" s="120" t="s">
        <v>91</v>
      </c>
      <c r="P734" s="120" t="s">
        <v>91</v>
      </c>
      <c r="Q734" s="120" t="s">
        <v>91</v>
      </c>
      <c r="R734" s="120">
        <f t="shared" si="130"/>
        <v>43687</v>
      </c>
      <c r="S734" s="120">
        <f t="shared" si="131"/>
        <v>43694</v>
      </c>
      <c r="T734" s="128"/>
      <c r="U734" s="45"/>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row>
    <row r="735" spans="1:45" s="269" customFormat="1" x14ac:dyDescent="0.25">
      <c r="A735" s="45"/>
      <c r="B735" s="2"/>
      <c r="C735" s="229" t="s">
        <v>3036</v>
      </c>
      <c r="D735" s="55" t="s">
        <v>3037</v>
      </c>
      <c r="E735" s="108" t="s">
        <v>6</v>
      </c>
      <c r="F735" s="108" t="s">
        <v>85</v>
      </c>
      <c r="G735" s="108" t="s">
        <v>54</v>
      </c>
      <c r="H735" s="181">
        <v>60000</v>
      </c>
      <c r="I735" s="109" t="s">
        <v>321</v>
      </c>
      <c r="J735" s="120">
        <v>43560</v>
      </c>
      <c r="K735" s="120">
        <f t="shared" si="126"/>
        <v>43565</v>
      </c>
      <c r="L735" s="120">
        <f t="shared" si="127"/>
        <v>43572</v>
      </c>
      <c r="M735" s="120">
        <f t="shared" si="128"/>
        <v>43593</v>
      </c>
      <c r="N735" s="120">
        <f t="shared" si="129"/>
        <v>43600</v>
      </c>
      <c r="O735" s="120" t="s">
        <v>91</v>
      </c>
      <c r="P735" s="120" t="s">
        <v>91</v>
      </c>
      <c r="Q735" s="120" t="s">
        <v>91</v>
      </c>
      <c r="R735" s="120">
        <f t="shared" si="130"/>
        <v>43607</v>
      </c>
      <c r="S735" s="120">
        <f t="shared" si="131"/>
        <v>43614</v>
      </c>
      <c r="T735" s="128"/>
      <c r="U735" s="45"/>
      <c r="V735" s="221"/>
      <c r="W735" s="221"/>
      <c r="X735" s="221"/>
      <c r="Y735" s="221"/>
      <c r="Z735" s="221"/>
      <c r="AA735" s="221"/>
      <c r="AB735" s="221"/>
      <c r="AC735" s="221"/>
      <c r="AD735" s="221"/>
      <c r="AE735" s="221"/>
      <c r="AF735" s="221"/>
      <c r="AG735" s="221"/>
      <c r="AH735" s="221"/>
      <c r="AI735" s="221"/>
      <c r="AJ735" s="221"/>
      <c r="AK735" s="221"/>
      <c r="AL735" s="221"/>
      <c r="AM735" s="221"/>
      <c r="AN735" s="221"/>
      <c r="AO735" s="221"/>
      <c r="AP735" s="221"/>
      <c r="AQ735" s="221"/>
      <c r="AR735" s="221"/>
      <c r="AS735" s="221"/>
    </row>
    <row r="736" spans="1:45" s="269" customFormat="1" ht="28.5" x14ac:dyDescent="0.25">
      <c r="A736" s="45"/>
      <c r="B736" s="2"/>
      <c r="C736" s="229" t="s">
        <v>3038</v>
      </c>
      <c r="D736" s="55" t="s">
        <v>3039</v>
      </c>
      <c r="E736" s="108" t="s">
        <v>6</v>
      </c>
      <c r="F736" s="108" t="s">
        <v>85</v>
      </c>
      <c r="G736" s="108" t="s">
        <v>54</v>
      </c>
      <c r="H736" s="181">
        <v>75000</v>
      </c>
      <c r="I736" s="109" t="s">
        <v>321</v>
      </c>
      <c r="J736" s="120">
        <v>43561</v>
      </c>
      <c r="K736" s="120">
        <f t="shared" si="126"/>
        <v>43566</v>
      </c>
      <c r="L736" s="120">
        <f t="shared" si="127"/>
        <v>43573</v>
      </c>
      <c r="M736" s="120">
        <f t="shared" si="128"/>
        <v>43594</v>
      </c>
      <c r="N736" s="120">
        <f t="shared" si="129"/>
        <v>43601</v>
      </c>
      <c r="O736" s="120" t="s">
        <v>91</v>
      </c>
      <c r="P736" s="120" t="s">
        <v>91</v>
      </c>
      <c r="Q736" s="120" t="s">
        <v>91</v>
      </c>
      <c r="R736" s="120">
        <f t="shared" si="130"/>
        <v>43608</v>
      </c>
      <c r="S736" s="120">
        <f t="shared" si="131"/>
        <v>43615</v>
      </c>
      <c r="T736" s="128"/>
      <c r="U736" s="45"/>
      <c r="V736" s="221"/>
      <c r="W736" s="221"/>
      <c r="X736" s="221"/>
      <c r="Y736" s="221"/>
      <c r="Z736" s="221"/>
      <c r="AA736" s="221"/>
      <c r="AB736" s="221"/>
      <c r="AC736" s="221"/>
      <c r="AD736" s="221"/>
      <c r="AE736" s="221"/>
      <c r="AF736" s="221"/>
      <c r="AG736" s="221"/>
      <c r="AH736" s="221"/>
      <c r="AI736" s="221"/>
      <c r="AJ736" s="221"/>
      <c r="AK736" s="221"/>
      <c r="AL736" s="221"/>
      <c r="AM736" s="221"/>
      <c r="AN736" s="221"/>
      <c r="AO736" s="221"/>
      <c r="AP736" s="221"/>
      <c r="AQ736" s="221"/>
      <c r="AR736" s="221"/>
      <c r="AS736" s="221"/>
    </row>
    <row r="737" spans="1:21" ht="34.5" customHeight="1" x14ac:dyDescent="0.25">
      <c r="A737" s="45"/>
      <c r="C737" s="44" t="s">
        <v>1416</v>
      </c>
      <c r="D737" s="7" t="s">
        <v>1417</v>
      </c>
      <c r="E737" s="30" t="s">
        <v>6</v>
      </c>
      <c r="F737" s="30" t="s">
        <v>85</v>
      </c>
      <c r="G737" s="30" t="s">
        <v>53</v>
      </c>
      <c r="H737" s="174">
        <v>25000</v>
      </c>
      <c r="I737" s="40" t="s">
        <v>1407</v>
      </c>
      <c r="J737" s="39">
        <v>43497</v>
      </c>
      <c r="K737" s="39">
        <f>J737+5</f>
        <v>43502</v>
      </c>
      <c r="L737" s="39">
        <f>K737+30</f>
        <v>43532</v>
      </c>
      <c r="M737" s="39">
        <f>L737+21</f>
        <v>43553</v>
      </c>
      <c r="N737" s="39">
        <f>M737+7</f>
        <v>43560</v>
      </c>
      <c r="O737" s="39" t="s">
        <v>91</v>
      </c>
      <c r="P737" s="39" t="s">
        <v>91</v>
      </c>
      <c r="Q737" s="39" t="s">
        <v>91</v>
      </c>
      <c r="R737" s="39">
        <f>N737+7</f>
        <v>43567</v>
      </c>
      <c r="S737" s="39">
        <f>R737+7</f>
        <v>43574</v>
      </c>
      <c r="U737" s="45"/>
    </row>
    <row r="738" spans="1:21" ht="20.25" customHeight="1" x14ac:dyDescent="0.25">
      <c r="A738" s="45"/>
      <c r="C738" s="316" t="s">
        <v>1418</v>
      </c>
      <c r="D738" s="7" t="s">
        <v>1419</v>
      </c>
      <c r="E738" s="7" t="s">
        <v>3</v>
      </c>
      <c r="F738" s="30" t="s">
        <v>535</v>
      </c>
      <c r="G738" s="30" t="s">
        <v>53</v>
      </c>
      <c r="H738" s="174">
        <v>31000</v>
      </c>
      <c r="I738" s="40" t="s">
        <v>1407</v>
      </c>
      <c r="J738" s="39">
        <v>43570</v>
      </c>
      <c r="K738" s="39">
        <f>J738+5</f>
        <v>43575</v>
      </c>
      <c r="L738" s="39">
        <f>K738+30</f>
        <v>43605</v>
      </c>
      <c r="M738" s="39">
        <f>L738+21</f>
        <v>43626</v>
      </c>
      <c r="N738" s="39">
        <f>M738+7</f>
        <v>43633</v>
      </c>
      <c r="O738" s="39" t="s">
        <v>91</v>
      </c>
      <c r="P738" s="39" t="s">
        <v>91</v>
      </c>
      <c r="Q738" s="39" t="s">
        <v>91</v>
      </c>
      <c r="R738" s="39">
        <f>N738+7</f>
        <v>43640</v>
      </c>
      <c r="S738" s="39">
        <f>R738+7</f>
        <v>43647</v>
      </c>
      <c r="U738" s="45"/>
    </row>
    <row r="739" spans="1:21" ht="31.5" customHeight="1" x14ac:dyDescent="0.25">
      <c r="A739" s="45"/>
      <c r="C739" s="4" t="s">
        <v>1420</v>
      </c>
      <c r="D739" s="7" t="s">
        <v>1421</v>
      </c>
      <c r="E739" s="6" t="s">
        <v>6</v>
      </c>
      <c r="F739" s="8" t="s">
        <v>85</v>
      </c>
      <c r="G739" s="8" t="s">
        <v>53</v>
      </c>
      <c r="H739" s="174">
        <v>27000</v>
      </c>
      <c r="I739" s="40" t="s">
        <v>1407</v>
      </c>
      <c r="J739" s="39">
        <v>43527</v>
      </c>
      <c r="K739" s="39">
        <f>J739+5</f>
        <v>43532</v>
      </c>
      <c r="L739" s="39">
        <f>K739+30</f>
        <v>43562</v>
      </c>
      <c r="M739" s="39">
        <f>L739+21</f>
        <v>43583</v>
      </c>
      <c r="N739" s="39">
        <f>M739+7</f>
        <v>43590</v>
      </c>
      <c r="O739" s="39" t="s">
        <v>91</v>
      </c>
      <c r="P739" s="39" t="s">
        <v>91</v>
      </c>
      <c r="Q739" s="39" t="s">
        <v>91</v>
      </c>
      <c r="R739" s="39">
        <f>N739+7</f>
        <v>43597</v>
      </c>
      <c r="S739" s="39">
        <f>R739+7</f>
        <v>43604</v>
      </c>
      <c r="U739" s="45"/>
    </row>
    <row r="740" spans="1:21" x14ac:dyDescent="0.25">
      <c r="A740" s="45"/>
      <c r="C740" s="3" t="s">
        <v>1422</v>
      </c>
      <c r="D740" s="7" t="s">
        <v>1423</v>
      </c>
      <c r="E740" s="7" t="s">
        <v>6</v>
      </c>
      <c r="F740" s="7" t="s">
        <v>128</v>
      </c>
      <c r="G740" s="7" t="s">
        <v>55</v>
      </c>
      <c r="H740" s="174">
        <v>75000</v>
      </c>
      <c r="I740" s="7" t="s">
        <v>321</v>
      </c>
      <c r="J740" s="39">
        <v>43525</v>
      </c>
      <c r="K740" s="39">
        <f t="shared" ref="K740:K744" si="132">J740+5</f>
        <v>43530</v>
      </c>
      <c r="L740" s="39">
        <f t="shared" ref="L740:L744" si="133">K740+7</f>
        <v>43537</v>
      </c>
      <c r="M740" s="39">
        <f t="shared" ref="M740:M744" si="134">L740+21</f>
        <v>43558</v>
      </c>
      <c r="N740" s="39">
        <f t="shared" ref="N740:N744" si="135">M740+7</f>
        <v>43565</v>
      </c>
      <c r="O740" s="39" t="s">
        <v>91</v>
      </c>
      <c r="P740" s="39" t="s">
        <v>91</v>
      </c>
      <c r="Q740" s="39" t="s">
        <v>91</v>
      </c>
      <c r="R740" s="39">
        <f t="shared" ref="R740:R744" si="136">N740+7</f>
        <v>43572</v>
      </c>
      <c r="S740" s="39">
        <f t="shared" ref="S740:S744" si="137">R740+7</f>
        <v>43579</v>
      </c>
      <c r="U740" s="45"/>
    </row>
    <row r="741" spans="1:21" x14ac:dyDescent="0.25">
      <c r="A741" s="45"/>
      <c r="C741" s="4" t="s">
        <v>1424</v>
      </c>
      <c r="D741" s="7" t="s">
        <v>1425</v>
      </c>
      <c r="E741" s="7" t="s">
        <v>6</v>
      </c>
      <c r="F741" s="7" t="s">
        <v>128</v>
      </c>
      <c r="G741" s="7" t="s">
        <v>55</v>
      </c>
      <c r="H741" s="174">
        <v>100000</v>
      </c>
      <c r="I741" s="7" t="s">
        <v>321</v>
      </c>
      <c r="J741" s="39">
        <v>43590</v>
      </c>
      <c r="K741" s="39">
        <f t="shared" si="132"/>
        <v>43595</v>
      </c>
      <c r="L741" s="39">
        <f t="shared" si="133"/>
        <v>43602</v>
      </c>
      <c r="M741" s="39">
        <f t="shared" si="134"/>
        <v>43623</v>
      </c>
      <c r="N741" s="39">
        <f t="shared" si="135"/>
        <v>43630</v>
      </c>
      <c r="O741" s="39" t="s">
        <v>91</v>
      </c>
      <c r="P741" s="39" t="s">
        <v>91</v>
      </c>
      <c r="Q741" s="39" t="s">
        <v>91</v>
      </c>
      <c r="R741" s="39">
        <f t="shared" si="136"/>
        <v>43637</v>
      </c>
      <c r="S741" s="39">
        <f t="shared" si="137"/>
        <v>43644</v>
      </c>
      <c r="U741" s="45"/>
    </row>
    <row r="742" spans="1:21" ht="28.5" x14ac:dyDescent="0.25">
      <c r="A742" s="45"/>
      <c r="C742" s="4" t="s">
        <v>1426</v>
      </c>
      <c r="D742" s="7" t="s">
        <v>1427</v>
      </c>
      <c r="E742" s="30" t="s">
        <v>6</v>
      </c>
      <c r="F742" s="30" t="s">
        <v>85</v>
      </c>
      <c r="G742" s="30" t="s">
        <v>53</v>
      </c>
      <c r="H742" s="174">
        <v>20000</v>
      </c>
      <c r="I742" s="7" t="s">
        <v>321</v>
      </c>
      <c r="J742" s="39">
        <v>43539</v>
      </c>
      <c r="K742" s="39">
        <f t="shared" si="132"/>
        <v>43544</v>
      </c>
      <c r="L742" s="39">
        <f t="shared" si="133"/>
        <v>43551</v>
      </c>
      <c r="M742" s="39">
        <f t="shared" si="134"/>
        <v>43572</v>
      </c>
      <c r="N742" s="39">
        <f t="shared" si="135"/>
        <v>43579</v>
      </c>
      <c r="O742" s="39" t="s">
        <v>91</v>
      </c>
      <c r="P742" s="39" t="s">
        <v>91</v>
      </c>
      <c r="Q742" s="39" t="s">
        <v>91</v>
      </c>
      <c r="R742" s="39">
        <f t="shared" si="136"/>
        <v>43586</v>
      </c>
      <c r="S742" s="39">
        <f t="shared" si="137"/>
        <v>43593</v>
      </c>
      <c r="U742" s="45"/>
    </row>
    <row r="743" spans="1:21" x14ac:dyDescent="0.25">
      <c r="A743" s="45"/>
      <c r="C743" s="41" t="s">
        <v>1428</v>
      </c>
      <c r="D743" s="7" t="s">
        <v>1429</v>
      </c>
      <c r="E743" s="30" t="s">
        <v>6</v>
      </c>
      <c r="F743" s="30" t="s">
        <v>85</v>
      </c>
      <c r="G743" s="30" t="s">
        <v>55</v>
      </c>
      <c r="H743" s="174">
        <v>100000</v>
      </c>
      <c r="I743" s="40" t="s">
        <v>1407</v>
      </c>
      <c r="J743" s="39">
        <v>43626</v>
      </c>
      <c r="K743" s="39">
        <f t="shared" si="132"/>
        <v>43631</v>
      </c>
      <c r="L743" s="39">
        <f t="shared" si="133"/>
        <v>43638</v>
      </c>
      <c r="M743" s="39">
        <f t="shared" si="134"/>
        <v>43659</v>
      </c>
      <c r="N743" s="39">
        <f t="shared" si="135"/>
        <v>43666</v>
      </c>
      <c r="O743" s="39" t="s">
        <v>91</v>
      </c>
      <c r="P743" s="39" t="s">
        <v>91</v>
      </c>
      <c r="Q743" s="39" t="s">
        <v>91</v>
      </c>
      <c r="R743" s="39">
        <f t="shared" si="136"/>
        <v>43673</v>
      </c>
      <c r="S743" s="39">
        <f t="shared" si="137"/>
        <v>43680</v>
      </c>
      <c r="U743" s="45"/>
    </row>
    <row r="744" spans="1:21" x14ac:dyDescent="0.25">
      <c r="A744" s="45"/>
      <c r="C744" s="41" t="s">
        <v>1430</v>
      </c>
      <c r="D744" s="7" t="s">
        <v>1431</v>
      </c>
      <c r="E744" s="42" t="s">
        <v>3</v>
      </c>
      <c r="F744" s="42" t="s">
        <v>1409</v>
      </c>
      <c r="G744" s="42" t="s">
        <v>55</v>
      </c>
      <c r="H744" s="174">
        <v>50000</v>
      </c>
      <c r="I744" s="9" t="s">
        <v>1413</v>
      </c>
      <c r="J744" s="39">
        <v>43544</v>
      </c>
      <c r="K744" s="39">
        <f t="shared" si="132"/>
        <v>43549</v>
      </c>
      <c r="L744" s="39">
        <f t="shared" si="133"/>
        <v>43556</v>
      </c>
      <c r="M744" s="39">
        <f t="shared" si="134"/>
        <v>43577</v>
      </c>
      <c r="N744" s="39">
        <f t="shared" si="135"/>
        <v>43584</v>
      </c>
      <c r="O744" s="39" t="s">
        <v>91</v>
      </c>
      <c r="P744" s="39" t="s">
        <v>91</v>
      </c>
      <c r="Q744" s="39" t="s">
        <v>91</v>
      </c>
      <c r="R744" s="39">
        <f t="shared" si="136"/>
        <v>43591</v>
      </c>
      <c r="S744" s="50">
        <f t="shared" si="137"/>
        <v>43598</v>
      </c>
      <c r="U744" s="45"/>
    </row>
    <row r="745" spans="1:21" x14ac:dyDescent="0.25">
      <c r="A745" s="45"/>
      <c r="C745" s="4" t="s">
        <v>1432</v>
      </c>
      <c r="D745" s="7" t="s">
        <v>1433</v>
      </c>
      <c r="E745" s="42" t="s">
        <v>3</v>
      </c>
      <c r="F745" s="42" t="s">
        <v>1409</v>
      </c>
      <c r="G745" s="42" t="s">
        <v>53</v>
      </c>
      <c r="H745" s="174">
        <v>50000</v>
      </c>
      <c r="I745" s="9" t="s">
        <v>1413</v>
      </c>
      <c r="J745" s="39">
        <v>43539</v>
      </c>
      <c r="K745" s="39">
        <f>J745+5</f>
        <v>43544</v>
      </c>
      <c r="L745" s="39">
        <f>K745+30</f>
        <v>43574</v>
      </c>
      <c r="M745" s="39">
        <f>L745+21</f>
        <v>43595</v>
      </c>
      <c r="N745" s="39">
        <f>M745+7</f>
        <v>43602</v>
      </c>
      <c r="O745" s="39" t="s">
        <v>91</v>
      </c>
      <c r="P745" s="39" t="s">
        <v>91</v>
      </c>
      <c r="Q745" s="39" t="s">
        <v>91</v>
      </c>
      <c r="R745" s="39">
        <f>N745+7</f>
        <v>43609</v>
      </c>
      <c r="S745" s="50">
        <f>R745+7</f>
        <v>43616</v>
      </c>
      <c r="T745" s="114"/>
      <c r="U745" s="45"/>
    </row>
    <row r="746" spans="1:21" x14ac:dyDescent="0.25">
      <c r="A746" s="45"/>
      <c r="B746" s="1"/>
      <c r="C746" s="4" t="s">
        <v>1434</v>
      </c>
      <c r="D746" s="7" t="s">
        <v>1435</v>
      </c>
      <c r="E746" s="42" t="s">
        <v>3</v>
      </c>
      <c r="F746" s="42" t="s">
        <v>1409</v>
      </c>
      <c r="G746" s="42" t="s">
        <v>53</v>
      </c>
      <c r="H746" s="174">
        <v>50000</v>
      </c>
      <c r="I746" s="9" t="s">
        <v>1436</v>
      </c>
      <c r="J746" s="39">
        <v>43534</v>
      </c>
      <c r="K746" s="39">
        <f>J746+5</f>
        <v>43539</v>
      </c>
      <c r="L746" s="39">
        <f>K746+30</f>
        <v>43569</v>
      </c>
      <c r="M746" s="39">
        <f>L746+21</f>
        <v>43590</v>
      </c>
      <c r="N746" s="39">
        <f>M746+7</f>
        <v>43597</v>
      </c>
      <c r="O746" s="39" t="s">
        <v>91</v>
      </c>
      <c r="P746" s="39" t="s">
        <v>91</v>
      </c>
      <c r="Q746" s="39" t="s">
        <v>91</v>
      </c>
      <c r="R746" s="39">
        <f>N746+7</f>
        <v>43604</v>
      </c>
      <c r="S746" s="50">
        <f>R746+7</f>
        <v>43611</v>
      </c>
      <c r="T746" s="114"/>
      <c r="U746" s="45"/>
    </row>
    <row r="747" spans="1:21" x14ac:dyDescent="0.25">
      <c r="A747" s="45"/>
      <c r="B747" s="1"/>
      <c r="C747" s="4" t="s">
        <v>1437</v>
      </c>
      <c r="D747" s="7" t="s">
        <v>1438</v>
      </c>
      <c r="E747" s="42" t="s">
        <v>3</v>
      </c>
      <c r="F747" s="42"/>
      <c r="G747" s="42" t="s">
        <v>55</v>
      </c>
      <c r="H747" s="174">
        <v>1807164.59</v>
      </c>
      <c r="I747" s="9" t="s">
        <v>321</v>
      </c>
      <c r="J747" s="39">
        <v>43511</v>
      </c>
      <c r="K747" s="39">
        <f>J747+5</f>
        <v>43516</v>
      </c>
      <c r="L747" s="39">
        <f>K747+30</f>
        <v>43546</v>
      </c>
      <c r="M747" s="39">
        <f>L747+21</f>
        <v>43567</v>
      </c>
      <c r="N747" s="39">
        <f>M747+7</f>
        <v>43574</v>
      </c>
      <c r="O747" s="39" t="s">
        <v>91</v>
      </c>
      <c r="P747" s="39" t="s">
        <v>91</v>
      </c>
      <c r="Q747" s="39" t="s">
        <v>91</v>
      </c>
      <c r="R747" s="39">
        <f>N747+7</f>
        <v>43581</v>
      </c>
      <c r="S747" s="50">
        <f>R747+7</f>
        <v>43588</v>
      </c>
      <c r="T747" s="114"/>
      <c r="U747" s="45"/>
    </row>
    <row r="748" spans="1:21" s="123" customFormat="1" ht="15.75" x14ac:dyDescent="0.25">
      <c r="A748" s="122"/>
      <c r="B748" s="60"/>
      <c r="C748" s="383" t="s">
        <v>1452</v>
      </c>
      <c r="D748" s="7" t="s">
        <v>1453</v>
      </c>
      <c r="E748" s="384" t="s">
        <v>6</v>
      </c>
      <c r="F748" s="204" t="s">
        <v>85</v>
      </c>
      <c r="G748" s="204" t="s">
        <v>55</v>
      </c>
      <c r="H748" s="174">
        <v>2250</v>
      </c>
      <c r="I748" s="7" t="s">
        <v>1454</v>
      </c>
      <c r="J748" s="39">
        <v>43468</v>
      </c>
      <c r="K748" s="39">
        <f t="shared" ref="K748:K755" si="138">J748+5</f>
        <v>43473</v>
      </c>
      <c r="L748" s="39">
        <f>K748+7</f>
        <v>43480</v>
      </c>
      <c r="M748" s="39">
        <f>L748+21</f>
        <v>43501</v>
      </c>
      <c r="N748" s="39">
        <f t="shared" ref="N748:N755" si="139">M748+7</f>
        <v>43508</v>
      </c>
      <c r="O748" s="39" t="s">
        <v>91</v>
      </c>
      <c r="P748" s="39" t="s">
        <v>91</v>
      </c>
      <c r="Q748" s="39" t="s">
        <v>91</v>
      </c>
      <c r="R748" s="39">
        <f t="shared" ref="R748:R755" si="140">N748+7</f>
        <v>43515</v>
      </c>
      <c r="S748" s="39">
        <f t="shared" ref="S748:S755" si="141">R748+7</f>
        <v>43522</v>
      </c>
      <c r="U748" s="122"/>
    </row>
    <row r="749" spans="1:21" s="123" customFormat="1" ht="15.75" x14ac:dyDescent="0.25">
      <c r="A749" s="122"/>
      <c r="B749" s="60"/>
      <c r="C749" s="383" t="s">
        <v>1455</v>
      </c>
      <c r="D749" s="7" t="s">
        <v>1456</v>
      </c>
      <c r="E749" s="384" t="s">
        <v>6</v>
      </c>
      <c r="F749" s="204" t="s">
        <v>85</v>
      </c>
      <c r="G749" s="204" t="s">
        <v>54</v>
      </c>
      <c r="H749" s="174">
        <v>800</v>
      </c>
      <c r="I749" s="7" t="s">
        <v>1454</v>
      </c>
      <c r="J749" s="39">
        <v>43466</v>
      </c>
      <c r="K749" s="39">
        <f t="shared" si="138"/>
        <v>43471</v>
      </c>
      <c r="L749" s="39">
        <f>K749+7</f>
        <v>43478</v>
      </c>
      <c r="M749" s="39">
        <f>L749+21</f>
        <v>43499</v>
      </c>
      <c r="N749" s="39">
        <f t="shared" si="139"/>
        <v>43506</v>
      </c>
      <c r="O749" s="39" t="s">
        <v>91</v>
      </c>
      <c r="P749" s="39" t="s">
        <v>91</v>
      </c>
      <c r="Q749" s="39" t="s">
        <v>91</v>
      </c>
      <c r="R749" s="39">
        <f t="shared" si="140"/>
        <v>43513</v>
      </c>
      <c r="S749" s="39">
        <f t="shared" si="141"/>
        <v>43520</v>
      </c>
      <c r="U749" s="122"/>
    </row>
    <row r="750" spans="1:21" s="123" customFormat="1" ht="15.75" x14ac:dyDescent="0.25">
      <c r="A750" s="122"/>
      <c r="B750" s="60"/>
      <c r="C750" s="383" t="s">
        <v>1457</v>
      </c>
      <c r="D750" s="7" t="s">
        <v>1458</v>
      </c>
      <c r="E750" s="384" t="s">
        <v>6</v>
      </c>
      <c r="F750" s="204" t="s">
        <v>85</v>
      </c>
      <c r="G750" s="204" t="s">
        <v>55</v>
      </c>
      <c r="H750" s="174">
        <v>7500</v>
      </c>
      <c r="I750" s="7" t="s">
        <v>1454</v>
      </c>
      <c r="J750" s="39">
        <v>43467</v>
      </c>
      <c r="K750" s="39">
        <f t="shared" si="138"/>
        <v>43472</v>
      </c>
      <c r="L750" s="39">
        <f t="shared" ref="L750:L755" si="142">K750+7</f>
        <v>43479</v>
      </c>
      <c r="M750" s="39">
        <f t="shared" ref="M750:M755" si="143">L750+21</f>
        <v>43500</v>
      </c>
      <c r="N750" s="39">
        <f t="shared" si="139"/>
        <v>43507</v>
      </c>
      <c r="O750" s="39" t="s">
        <v>91</v>
      </c>
      <c r="P750" s="39" t="s">
        <v>91</v>
      </c>
      <c r="Q750" s="39" t="s">
        <v>91</v>
      </c>
      <c r="R750" s="39">
        <f t="shared" si="140"/>
        <v>43514</v>
      </c>
      <c r="S750" s="39">
        <f t="shared" si="141"/>
        <v>43521</v>
      </c>
      <c r="U750" s="122"/>
    </row>
    <row r="751" spans="1:21" s="123" customFormat="1" ht="15.75" x14ac:dyDescent="0.25">
      <c r="A751" s="122"/>
      <c r="B751" s="60"/>
      <c r="C751" s="383" t="s">
        <v>1459</v>
      </c>
      <c r="D751" s="7" t="s">
        <v>1460</v>
      </c>
      <c r="E751" s="384" t="s">
        <v>6</v>
      </c>
      <c r="F751" s="204" t="s">
        <v>85</v>
      </c>
      <c r="G751" s="204" t="s">
        <v>54</v>
      </c>
      <c r="H751" s="174">
        <v>1560</v>
      </c>
      <c r="I751" s="7" t="s">
        <v>1454</v>
      </c>
      <c r="J751" s="39">
        <v>43468</v>
      </c>
      <c r="K751" s="39">
        <f t="shared" si="138"/>
        <v>43473</v>
      </c>
      <c r="L751" s="39">
        <f t="shared" si="142"/>
        <v>43480</v>
      </c>
      <c r="M751" s="39">
        <f t="shared" si="143"/>
        <v>43501</v>
      </c>
      <c r="N751" s="39">
        <f t="shared" si="139"/>
        <v>43508</v>
      </c>
      <c r="O751" s="39" t="s">
        <v>91</v>
      </c>
      <c r="P751" s="39" t="s">
        <v>91</v>
      </c>
      <c r="Q751" s="39" t="s">
        <v>91</v>
      </c>
      <c r="R751" s="39">
        <f t="shared" si="140"/>
        <v>43515</v>
      </c>
      <c r="S751" s="39">
        <f t="shared" si="141"/>
        <v>43522</v>
      </c>
      <c r="U751" s="122"/>
    </row>
    <row r="752" spans="1:21" s="123" customFormat="1" ht="15.75" x14ac:dyDescent="0.25">
      <c r="A752" s="122"/>
      <c r="B752" s="60"/>
      <c r="C752" s="383" t="s">
        <v>1461</v>
      </c>
      <c r="D752" s="7" t="s">
        <v>1462</v>
      </c>
      <c r="E752" s="384" t="s">
        <v>6</v>
      </c>
      <c r="F752" s="204" t="s">
        <v>85</v>
      </c>
      <c r="G752" s="204" t="s">
        <v>54</v>
      </c>
      <c r="H752" s="174">
        <v>6000</v>
      </c>
      <c r="I752" s="7" t="s">
        <v>1454</v>
      </c>
      <c r="J752" s="39">
        <v>43469</v>
      </c>
      <c r="K752" s="39">
        <f t="shared" si="138"/>
        <v>43474</v>
      </c>
      <c r="L752" s="39">
        <f t="shared" si="142"/>
        <v>43481</v>
      </c>
      <c r="M752" s="39">
        <f t="shared" si="143"/>
        <v>43502</v>
      </c>
      <c r="N752" s="39">
        <f t="shared" si="139"/>
        <v>43509</v>
      </c>
      <c r="O752" s="39" t="s">
        <v>91</v>
      </c>
      <c r="P752" s="39" t="s">
        <v>91</v>
      </c>
      <c r="Q752" s="39" t="s">
        <v>91</v>
      </c>
      <c r="R752" s="39">
        <f t="shared" si="140"/>
        <v>43516</v>
      </c>
      <c r="S752" s="39">
        <f t="shared" si="141"/>
        <v>43523</v>
      </c>
      <c r="U752" s="122"/>
    </row>
    <row r="753" spans="1:21" s="123" customFormat="1" ht="15.75" x14ac:dyDescent="0.25">
      <c r="A753" s="122"/>
      <c r="B753" s="60"/>
      <c r="C753" s="383" t="s">
        <v>1463</v>
      </c>
      <c r="D753" s="7" t="s">
        <v>1464</v>
      </c>
      <c r="E753" s="384" t="s">
        <v>6</v>
      </c>
      <c r="F753" s="204" t="s">
        <v>85</v>
      </c>
      <c r="G753" s="204" t="s">
        <v>54</v>
      </c>
      <c r="H753" s="174">
        <v>800</v>
      </c>
      <c r="I753" s="7" t="s">
        <v>1454</v>
      </c>
      <c r="J753" s="39">
        <v>43470</v>
      </c>
      <c r="K753" s="39">
        <f t="shared" si="138"/>
        <v>43475</v>
      </c>
      <c r="L753" s="39">
        <f t="shared" si="142"/>
        <v>43482</v>
      </c>
      <c r="M753" s="39">
        <f t="shared" si="143"/>
        <v>43503</v>
      </c>
      <c r="N753" s="39">
        <f t="shared" si="139"/>
        <v>43510</v>
      </c>
      <c r="O753" s="39" t="s">
        <v>91</v>
      </c>
      <c r="P753" s="39" t="s">
        <v>91</v>
      </c>
      <c r="Q753" s="39" t="s">
        <v>91</v>
      </c>
      <c r="R753" s="39">
        <f t="shared" si="140"/>
        <v>43517</v>
      </c>
      <c r="S753" s="39">
        <f t="shared" si="141"/>
        <v>43524</v>
      </c>
      <c r="U753" s="122"/>
    </row>
    <row r="754" spans="1:21" s="123" customFormat="1" ht="15.75" x14ac:dyDescent="0.25">
      <c r="A754" s="122"/>
      <c r="B754" s="60"/>
      <c r="C754" s="383" t="s">
        <v>1465</v>
      </c>
      <c r="D754" s="7" t="s">
        <v>1466</v>
      </c>
      <c r="E754" s="384" t="s">
        <v>6</v>
      </c>
      <c r="F754" s="204" t="s">
        <v>85</v>
      </c>
      <c r="G754" s="204" t="s">
        <v>54</v>
      </c>
      <c r="H754" s="174">
        <v>4382</v>
      </c>
      <c r="I754" s="7" t="s">
        <v>1454</v>
      </c>
      <c r="J754" s="39">
        <v>43471</v>
      </c>
      <c r="K754" s="39">
        <f t="shared" si="138"/>
        <v>43476</v>
      </c>
      <c r="L754" s="39">
        <f t="shared" si="142"/>
        <v>43483</v>
      </c>
      <c r="M754" s="39">
        <f t="shared" si="143"/>
        <v>43504</v>
      </c>
      <c r="N754" s="39">
        <f t="shared" si="139"/>
        <v>43511</v>
      </c>
      <c r="O754" s="39" t="s">
        <v>91</v>
      </c>
      <c r="P754" s="39" t="s">
        <v>91</v>
      </c>
      <c r="Q754" s="39" t="s">
        <v>91</v>
      </c>
      <c r="R754" s="39">
        <f t="shared" si="140"/>
        <v>43518</v>
      </c>
      <c r="S754" s="39">
        <f t="shared" si="141"/>
        <v>43525</v>
      </c>
      <c r="U754" s="122"/>
    </row>
    <row r="755" spans="1:21" s="123" customFormat="1" ht="15.75" x14ac:dyDescent="0.25">
      <c r="A755" s="122"/>
      <c r="B755" s="385"/>
      <c r="C755" s="383" t="s">
        <v>1467</v>
      </c>
      <c r="D755" s="7" t="s">
        <v>1468</v>
      </c>
      <c r="E755" s="384" t="s">
        <v>6</v>
      </c>
      <c r="F755" s="204" t="s">
        <v>85</v>
      </c>
      <c r="G755" s="204" t="s">
        <v>54</v>
      </c>
      <c r="H755" s="174">
        <v>10200</v>
      </c>
      <c r="I755" s="7" t="s">
        <v>1454</v>
      </c>
      <c r="J755" s="39">
        <v>43472</v>
      </c>
      <c r="K755" s="39">
        <f t="shared" si="138"/>
        <v>43477</v>
      </c>
      <c r="L755" s="39">
        <f t="shared" si="142"/>
        <v>43484</v>
      </c>
      <c r="M755" s="39">
        <f t="shared" si="143"/>
        <v>43505</v>
      </c>
      <c r="N755" s="39">
        <f t="shared" si="139"/>
        <v>43512</v>
      </c>
      <c r="O755" s="39" t="s">
        <v>91</v>
      </c>
      <c r="P755" s="39" t="s">
        <v>91</v>
      </c>
      <c r="Q755" s="39" t="s">
        <v>91</v>
      </c>
      <c r="R755" s="39">
        <f t="shared" si="140"/>
        <v>43519</v>
      </c>
      <c r="S755" s="39">
        <f t="shared" si="141"/>
        <v>43526</v>
      </c>
      <c r="U755" s="122"/>
    </row>
    <row r="756" spans="1:21" x14ac:dyDescent="0.25">
      <c r="A756" s="45"/>
      <c r="C756" s="316" t="s">
        <v>3738</v>
      </c>
      <c r="D756" s="7" t="s">
        <v>3739</v>
      </c>
      <c r="E756" s="30" t="s">
        <v>6</v>
      </c>
      <c r="F756" s="30" t="s">
        <v>85</v>
      </c>
      <c r="G756" s="30" t="s">
        <v>54</v>
      </c>
      <c r="H756" s="174">
        <f>SUM('[1]2019 Procurment Details'!$K$473)</f>
        <v>6000</v>
      </c>
      <c r="I756" s="40" t="s">
        <v>321</v>
      </c>
      <c r="J756" s="39">
        <v>43661</v>
      </c>
      <c r="K756" s="39">
        <f t="shared" ref="K756" si="144">J756+5</f>
        <v>43666</v>
      </c>
      <c r="L756" s="39">
        <f t="shared" ref="L756:L766" si="145">K756+7</f>
        <v>43673</v>
      </c>
      <c r="M756" s="39">
        <f t="shared" ref="M756:M773" si="146">L756+21</f>
        <v>43694</v>
      </c>
      <c r="N756" s="39">
        <f t="shared" ref="N756" si="147">M756+7</f>
        <v>43701</v>
      </c>
      <c r="O756" s="39" t="s">
        <v>91</v>
      </c>
      <c r="P756" s="39" t="s">
        <v>91</v>
      </c>
      <c r="Q756" s="39" t="s">
        <v>91</v>
      </c>
      <c r="R756" s="39">
        <f t="shared" ref="R756" si="148">N756+7</f>
        <v>43708</v>
      </c>
      <c r="S756" s="39">
        <f t="shared" ref="S756" si="149">R756+7</f>
        <v>43715</v>
      </c>
      <c r="U756" s="45"/>
    </row>
    <row r="757" spans="1:21" x14ac:dyDescent="0.25">
      <c r="A757" s="45"/>
      <c r="C757" s="3" t="s">
        <v>3740</v>
      </c>
      <c r="D757" s="7" t="s">
        <v>3741</v>
      </c>
      <c r="E757" s="7" t="s">
        <v>6</v>
      </c>
      <c r="F757" s="7" t="s">
        <v>85</v>
      </c>
      <c r="G757" s="7" t="s">
        <v>54</v>
      </c>
      <c r="H757" s="174">
        <f>SUM('[1]2019 Procurment Details'!$K$477)</f>
        <v>1800</v>
      </c>
      <c r="I757" s="7" t="s">
        <v>321</v>
      </c>
      <c r="J757" s="39">
        <v>43636</v>
      </c>
      <c r="K757" s="39">
        <f t="shared" ref="K757:K766" si="150">J757+5</f>
        <v>43641</v>
      </c>
      <c r="L757" s="39">
        <f t="shared" si="145"/>
        <v>43648</v>
      </c>
      <c r="M757" s="39">
        <f t="shared" si="146"/>
        <v>43669</v>
      </c>
      <c r="N757" s="39">
        <f t="shared" ref="N757:N766" si="151">M757+7</f>
        <v>43676</v>
      </c>
      <c r="O757" s="39" t="s">
        <v>91</v>
      </c>
      <c r="P757" s="39" t="s">
        <v>91</v>
      </c>
      <c r="Q757" s="39" t="s">
        <v>91</v>
      </c>
      <c r="R757" s="39">
        <f t="shared" ref="R757:R766" si="152">N757+7</f>
        <v>43683</v>
      </c>
      <c r="S757" s="39">
        <f t="shared" ref="S757:S766" si="153">R757+7</f>
        <v>43690</v>
      </c>
      <c r="U757" s="45"/>
    </row>
    <row r="758" spans="1:21" x14ac:dyDescent="0.25">
      <c r="A758" s="45"/>
      <c r="C758" s="3" t="s">
        <v>3742</v>
      </c>
      <c r="D758" s="7" t="s">
        <v>3743</v>
      </c>
      <c r="E758" s="7" t="s">
        <v>6</v>
      </c>
      <c r="F758" s="7" t="s">
        <v>85</v>
      </c>
      <c r="G758" s="7" t="s">
        <v>54</v>
      </c>
      <c r="H758" s="174">
        <f>SUM('[1]2019 Procurment Details'!$K$476)</f>
        <v>2500</v>
      </c>
      <c r="I758" s="7" t="s">
        <v>321</v>
      </c>
      <c r="J758" s="39">
        <v>43700</v>
      </c>
      <c r="K758" s="39">
        <f t="shared" si="150"/>
        <v>43705</v>
      </c>
      <c r="L758" s="39">
        <f t="shared" si="145"/>
        <v>43712</v>
      </c>
      <c r="M758" s="39">
        <f t="shared" si="146"/>
        <v>43733</v>
      </c>
      <c r="N758" s="39">
        <f t="shared" si="151"/>
        <v>43740</v>
      </c>
      <c r="O758" s="39" t="s">
        <v>91</v>
      </c>
      <c r="P758" s="39" t="s">
        <v>91</v>
      </c>
      <c r="Q758" s="39" t="s">
        <v>91</v>
      </c>
      <c r="R758" s="39">
        <f t="shared" si="152"/>
        <v>43747</v>
      </c>
      <c r="S758" s="39">
        <f t="shared" si="153"/>
        <v>43754</v>
      </c>
      <c r="U758" s="45"/>
    </row>
    <row r="759" spans="1:21" x14ac:dyDescent="0.25">
      <c r="A759" s="45"/>
      <c r="C759" s="4" t="s">
        <v>3744</v>
      </c>
      <c r="D759" s="7" t="s">
        <v>3745</v>
      </c>
      <c r="E759" s="8" t="s">
        <v>6</v>
      </c>
      <c r="F759" s="8" t="s">
        <v>85</v>
      </c>
      <c r="G759" s="30" t="s">
        <v>54</v>
      </c>
      <c r="H759" s="174">
        <f>SUM('[1]2019 Procurment Details'!$K$481)</f>
        <v>3000</v>
      </c>
      <c r="I759" s="9" t="s">
        <v>321</v>
      </c>
      <c r="J759" s="59">
        <v>43753</v>
      </c>
      <c r="K759" s="39">
        <f t="shared" si="150"/>
        <v>43758</v>
      </c>
      <c r="L759" s="39">
        <f t="shared" si="145"/>
        <v>43765</v>
      </c>
      <c r="M759" s="39">
        <f t="shared" si="146"/>
        <v>43786</v>
      </c>
      <c r="N759" s="39">
        <f t="shared" si="151"/>
        <v>43793</v>
      </c>
      <c r="O759" s="39" t="s">
        <v>91</v>
      </c>
      <c r="P759" s="39" t="s">
        <v>91</v>
      </c>
      <c r="Q759" s="39" t="s">
        <v>91</v>
      </c>
      <c r="R759" s="39">
        <f t="shared" si="152"/>
        <v>43800</v>
      </c>
      <c r="S759" s="39">
        <f t="shared" si="153"/>
        <v>43807</v>
      </c>
      <c r="U759" s="45"/>
    </row>
    <row r="760" spans="1:21" x14ac:dyDescent="0.25">
      <c r="A760" s="45"/>
      <c r="C760" s="4" t="s">
        <v>3746</v>
      </c>
      <c r="D760" s="7" t="s">
        <v>3747</v>
      </c>
      <c r="E760" s="8" t="s">
        <v>6</v>
      </c>
      <c r="F760" s="8" t="s">
        <v>85</v>
      </c>
      <c r="G760" s="30" t="s">
        <v>54</v>
      </c>
      <c r="H760" s="174">
        <f>SUM('[1]2019 Procurment Details'!$K$487)</f>
        <v>600</v>
      </c>
      <c r="I760" s="9" t="s">
        <v>321</v>
      </c>
      <c r="J760" s="39">
        <v>43661</v>
      </c>
      <c r="K760" s="39">
        <f t="shared" si="150"/>
        <v>43666</v>
      </c>
      <c r="L760" s="39">
        <f t="shared" si="145"/>
        <v>43673</v>
      </c>
      <c r="M760" s="39">
        <f t="shared" si="146"/>
        <v>43694</v>
      </c>
      <c r="N760" s="39">
        <f t="shared" si="151"/>
        <v>43701</v>
      </c>
      <c r="O760" s="39" t="s">
        <v>91</v>
      </c>
      <c r="P760" s="39" t="s">
        <v>91</v>
      </c>
      <c r="Q760" s="39" t="s">
        <v>91</v>
      </c>
      <c r="R760" s="39">
        <f t="shared" si="152"/>
        <v>43708</v>
      </c>
      <c r="S760" s="39">
        <f t="shared" si="153"/>
        <v>43715</v>
      </c>
      <c r="U760" s="45"/>
    </row>
    <row r="761" spans="1:21" x14ac:dyDescent="0.25">
      <c r="A761" s="45"/>
      <c r="C761" s="4" t="s">
        <v>3748</v>
      </c>
      <c r="D761" s="7" t="s">
        <v>3749</v>
      </c>
      <c r="E761" s="8" t="s">
        <v>6</v>
      </c>
      <c r="F761" s="8" t="s">
        <v>85</v>
      </c>
      <c r="G761" s="30" t="s">
        <v>54</v>
      </c>
      <c r="H761" s="174">
        <f>SUM('[1]2019 Procurment Details'!$K$484)</f>
        <v>2000</v>
      </c>
      <c r="I761" s="9" t="s">
        <v>321</v>
      </c>
      <c r="J761" s="39">
        <v>43636</v>
      </c>
      <c r="K761" s="39">
        <f t="shared" si="150"/>
        <v>43641</v>
      </c>
      <c r="L761" s="39">
        <f t="shared" si="145"/>
        <v>43648</v>
      </c>
      <c r="M761" s="39">
        <f t="shared" si="146"/>
        <v>43669</v>
      </c>
      <c r="N761" s="39">
        <f t="shared" si="151"/>
        <v>43676</v>
      </c>
      <c r="O761" s="39" t="s">
        <v>91</v>
      </c>
      <c r="P761" s="39" t="s">
        <v>91</v>
      </c>
      <c r="Q761" s="39" t="s">
        <v>91</v>
      </c>
      <c r="R761" s="39">
        <f t="shared" si="152"/>
        <v>43683</v>
      </c>
      <c r="S761" s="39">
        <f t="shared" si="153"/>
        <v>43690</v>
      </c>
      <c r="U761" s="45"/>
    </row>
    <row r="762" spans="1:21" x14ac:dyDescent="0.25">
      <c r="A762" s="45"/>
      <c r="C762" s="4" t="s">
        <v>3750</v>
      </c>
      <c r="D762" s="7" t="s">
        <v>3751</v>
      </c>
      <c r="E762" s="8" t="s">
        <v>6</v>
      </c>
      <c r="F762" s="8" t="s">
        <v>85</v>
      </c>
      <c r="G762" s="30" t="s">
        <v>54</v>
      </c>
      <c r="H762" s="174">
        <v>600</v>
      </c>
      <c r="I762" s="9" t="s">
        <v>321</v>
      </c>
      <c r="J762" s="39">
        <v>43700</v>
      </c>
      <c r="K762" s="39">
        <f t="shared" si="150"/>
        <v>43705</v>
      </c>
      <c r="L762" s="39">
        <f t="shared" si="145"/>
        <v>43712</v>
      </c>
      <c r="M762" s="39">
        <f t="shared" si="146"/>
        <v>43733</v>
      </c>
      <c r="N762" s="39">
        <f t="shared" si="151"/>
        <v>43740</v>
      </c>
      <c r="O762" s="39" t="s">
        <v>91</v>
      </c>
      <c r="P762" s="39" t="s">
        <v>91</v>
      </c>
      <c r="Q762" s="39" t="s">
        <v>91</v>
      </c>
      <c r="R762" s="39">
        <f t="shared" si="152"/>
        <v>43747</v>
      </c>
      <c r="S762" s="39">
        <f t="shared" si="153"/>
        <v>43754</v>
      </c>
      <c r="U762" s="45"/>
    </row>
    <row r="763" spans="1:21" x14ac:dyDescent="0.25">
      <c r="A763" s="45"/>
      <c r="C763" s="4" t="s">
        <v>3752</v>
      </c>
      <c r="D763" s="7" t="s">
        <v>3753</v>
      </c>
      <c r="E763" s="8" t="s">
        <v>6</v>
      </c>
      <c r="F763" s="8" t="s">
        <v>85</v>
      </c>
      <c r="G763" s="30" t="s">
        <v>54</v>
      </c>
      <c r="H763" s="174">
        <f>SUM('[1]2019 Procurment Details'!$K$465)</f>
        <v>2000</v>
      </c>
      <c r="I763" s="9" t="s">
        <v>321</v>
      </c>
      <c r="J763" s="59">
        <v>43753</v>
      </c>
      <c r="K763" s="39">
        <f t="shared" si="150"/>
        <v>43758</v>
      </c>
      <c r="L763" s="39">
        <f t="shared" si="145"/>
        <v>43765</v>
      </c>
      <c r="M763" s="39">
        <f t="shared" si="146"/>
        <v>43786</v>
      </c>
      <c r="N763" s="39">
        <f t="shared" si="151"/>
        <v>43793</v>
      </c>
      <c r="O763" s="39" t="s">
        <v>91</v>
      </c>
      <c r="P763" s="39" t="s">
        <v>91</v>
      </c>
      <c r="Q763" s="39" t="s">
        <v>91</v>
      </c>
      <c r="R763" s="39">
        <f t="shared" si="152"/>
        <v>43800</v>
      </c>
      <c r="S763" s="39">
        <f t="shared" si="153"/>
        <v>43807</v>
      </c>
      <c r="U763" s="45"/>
    </row>
    <row r="764" spans="1:21" x14ac:dyDescent="0.25">
      <c r="A764" s="45"/>
      <c r="C764" s="4" t="s">
        <v>3754</v>
      </c>
      <c r="D764" s="7" t="s">
        <v>3755</v>
      </c>
      <c r="E764" s="8" t="s">
        <v>6</v>
      </c>
      <c r="F764" s="8" t="s">
        <v>85</v>
      </c>
      <c r="G764" s="30" t="s">
        <v>54</v>
      </c>
      <c r="H764" s="174">
        <f>SUM('[1]2019 Procurment Details'!$K$467)</f>
        <v>600</v>
      </c>
      <c r="I764" s="9" t="s">
        <v>321</v>
      </c>
      <c r="J764" s="39">
        <v>43661</v>
      </c>
      <c r="K764" s="39">
        <f t="shared" si="150"/>
        <v>43666</v>
      </c>
      <c r="L764" s="39">
        <f t="shared" si="145"/>
        <v>43673</v>
      </c>
      <c r="M764" s="39">
        <f t="shared" si="146"/>
        <v>43694</v>
      </c>
      <c r="N764" s="39">
        <f t="shared" si="151"/>
        <v>43701</v>
      </c>
      <c r="O764" s="39" t="s">
        <v>91</v>
      </c>
      <c r="P764" s="39" t="s">
        <v>91</v>
      </c>
      <c r="Q764" s="39" t="s">
        <v>91</v>
      </c>
      <c r="R764" s="39">
        <f t="shared" si="152"/>
        <v>43708</v>
      </c>
      <c r="S764" s="39">
        <f t="shared" si="153"/>
        <v>43715</v>
      </c>
      <c r="U764" s="45"/>
    </row>
    <row r="765" spans="1:21" x14ac:dyDescent="0.25">
      <c r="A765" s="45"/>
      <c r="C765" s="4" t="s">
        <v>3756</v>
      </c>
      <c r="D765" s="7" t="s">
        <v>3757</v>
      </c>
      <c r="E765" s="8" t="s">
        <v>6</v>
      </c>
      <c r="F765" s="8" t="s">
        <v>85</v>
      </c>
      <c r="G765" s="30" t="s">
        <v>54</v>
      </c>
      <c r="H765" s="174">
        <v>4000</v>
      </c>
      <c r="I765" s="9" t="s">
        <v>321</v>
      </c>
      <c r="J765" s="39">
        <v>43636</v>
      </c>
      <c r="K765" s="39">
        <f t="shared" si="150"/>
        <v>43641</v>
      </c>
      <c r="L765" s="39">
        <f t="shared" si="145"/>
        <v>43648</v>
      </c>
      <c r="M765" s="39">
        <f t="shared" si="146"/>
        <v>43669</v>
      </c>
      <c r="N765" s="39">
        <f t="shared" si="151"/>
        <v>43676</v>
      </c>
      <c r="O765" s="39" t="s">
        <v>91</v>
      </c>
      <c r="P765" s="39" t="s">
        <v>91</v>
      </c>
      <c r="Q765" s="39" t="s">
        <v>91</v>
      </c>
      <c r="R765" s="39">
        <f t="shared" si="152"/>
        <v>43683</v>
      </c>
      <c r="S765" s="39">
        <f t="shared" si="153"/>
        <v>43690</v>
      </c>
      <c r="U765" s="45"/>
    </row>
    <row r="766" spans="1:21" x14ac:dyDescent="0.25">
      <c r="A766" s="45"/>
      <c r="C766" s="4" t="s">
        <v>3758</v>
      </c>
      <c r="D766" s="7" t="s">
        <v>3759</v>
      </c>
      <c r="E766" s="8" t="s">
        <v>6</v>
      </c>
      <c r="F766" s="8" t="s">
        <v>85</v>
      </c>
      <c r="G766" s="30" t="s">
        <v>54</v>
      </c>
      <c r="H766" s="174">
        <v>3750</v>
      </c>
      <c r="I766" s="9" t="s">
        <v>321</v>
      </c>
      <c r="J766" s="39">
        <v>43661</v>
      </c>
      <c r="K766" s="39">
        <f t="shared" si="150"/>
        <v>43666</v>
      </c>
      <c r="L766" s="39">
        <f t="shared" si="145"/>
        <v>43673</v>
      </c>
      <c r="M766" s="39">
        <f t="shared" si="146"/>
        <v>43694</v>
      </c>
      <c r="N766" s="39">
        <f t="shared" si="151"/>
        <v>43701</v>
      </c>
      <c r="O766" s="39" t="s">
        <v>91</v>
      </c>
      <c r="P766" s="39" t="s">
        <v>91</v>
      </c>
      <c r="Q766" s="39" t="s">
        <v>91</v>
      </c>
      <c r="R766" s="39">
        <f t="shared" si="152"/>
        <v>43708</v>
      </c>
      <c r="S766" s="39">
        <f t="shared" si="153"/>
        <v>43715</v>
      </c>
      <c r="U766" s="45"/>
    </row>
    <row r="767" spans="1:21" x14ac:dyDescent="0.25">
      <c r="A767" s="45"/>
      <c r="C767" s="48" t="s">
        <v>3760</v>
      </c>
      <c r="D767" s="7" t="s">
        <v>3761</v>
      </c>
      <c r="E767" s="42" t="s">
        <v>3</v>
      </c>
      <c r="F767" s="42" t="s">
        <v>67</v>
      </c>
      <c r="G767" s="42" t="s">
        <v>55</v>
      </c>
      <c r="H767" s="174">
        <f>SUM(11520/2)</f>
        <v>5760</v>
      </c>
      <c r="I767" s="42" t="s">
        <v>325</v>
      </c>
      <c r="J767" s="39">
        <v>43636</v>
      </c>
      <c r="K767" s="39">
        <f>J767+5</f>
        <v>43641</v>
      </c>
      <c r="L767" s="39">
        <f>K767+30</f>
        <v>43671</v>
      </c>
      <c r="M767" s="39">
        <f t="shared" si="146"/>
        <v>43692</v>
      </c>
      <c r="N767" s="39">
        <f>M767+7</f>
        <v>43699</v>
      </c>
      <c r="O767" s="39">
        <f>N767+5</f>
        <v>43704</v>
      </c>
      <c r="P767" s="39">
        <f t="shared" ref="P767:S768" si="154">O767+7</f>
        <v>43711</v>
      </c>
      <c r="Q767" s="39">
        <f t="shared" si="154"/>
        <v>43718</v>
      </c>
      <c r="R767" s="39">
        <f t="shared" si="154"/>
        <v>43725</v>
      </c>
      <c r="S767" s="39">
        <f t="shared" si="154"/>
        <v>43732</v>
      </c>
      <c r="U767" s="45"/>
    </row>
    <row r="768" spans="1:21" x14ac:dyDescent="0.25">
      <c r="A768" s="45"/>
      <c r="C768" s="48" t="s">
        <v>3760</v>
      </c>
      <c r="D768" s="7" t="s">
        <v>3762</v>
      </c>
      <c r="E768" s="42" t="s">
        <v>3</v>
      </c>
      <c r="F768" s="42" t="s">
        <v>67</v>
      </c>
      <c r="G768" s="42" t="s">
        <v>55</v>
      </c>
      <c r="H768" s="174">
        <f>SUM(H767)</f>
        <v>5760</v>
      </c>
      <c r="I768" s="42" t="s">
        <v>325</v>
      </c>
      <c r="J768" s="39">
        <v>43700</v>
      </c>
      <c r="K768" s="39">
        <f>J768+5</f>
        <v>43705</v>
      </c>
      <c r="L768" s="39">
        <f>K768+30</f>
        <v>43735</v>
      </c>
      <c r="M768" s="39">
        <f t="shared" si="146"/>
        <v>43756</v>
      </c>
      <c r="N768" s="39">
        <f>M768+7</f>
        <v>43763</v>
      </c>
      <c r="O768" s="39">
        <f>N768+5</f>
        <v>43768</v>
      </c>
      <c r="P768" s="39">
        <f t="shared" si="154"/>
        <v>43775</v>
      </c>
      <c r="Q768" s="39">
        <f t="shared" si="154"/>
        <v>43782</v>
      </c>
      <c r="R768" s="39">
        <f t="shared" si="154"/>
        <v>43789</v>
      </c>
      <c r="S768" s="39">
        <f t="shared" si="154"/>
        <v>43796</v>
      </c>
      <c r="U768" s="45"/>
    </row>
    <row r="769" spans="1:21" s="123" customFormat="1" ht="28.5" x14ac:dyDescent="0.25">
      <c r="A769" s="122"/>
      <c r="B769" s="60"/>
      <c r="C769" s="148" t="s">
        <v>1487</v>
      </c>
      <c r="D769" s="6" t="s">
        <v>1488</v>
      </c>
      <c r="E769" s="402" t="s">
        <v>6</v>
      </c>
      <c r="F769" s="201" t="s">
        <v>89</v>
      </c>
      <c r="G769" s="201" t="s">
        <v>55</v>
      </c>
      <c r="H769" s="389">
        <v>28100</v>
      </c>
      <c r="I769" s="320" t="s">
        <v>321</v>
      </c>
      <c r="J769" s="50">
        <v>43466</v>
      </c>
      <c r="K769" s="50">
        <f>J769+5</f>
        <v>43471</v>
      </c>
      <c r="L769" s="50">
        <f>K769+7</f>
        <v>43478</v>
      </c>
      <c r="M769" s="50">
        <f t="shared" si="146"/>
        <v>43499</v>
      </c>
      <c r="N769" s="50">
        <f>M769+7</f>
        <v>43506</v>
      </c>
      <c r="O769" s="50" t="s">
        <v>91</v>
      </c>
      <c r="P769" s="50" t="s">
        <v>91</v>
      </c>
      <c r="Q769" s="50" t="s">
        <v>91</v>
      </c>
      <c r="R769" s="50">
        <f>N769+7</f>
        <v>43513</v>
      </c>
      <c r="S769" s="50">
        <f>R769+7</f>
        <v>43520</v>
      </c>
      <c r="U769" s="122"/>
    </row>
    <row r="770" spans="1:21" s="123" customFormat="1" x14ac:dyDescent="0.2">
      <c r="A770" s="122"/>
      <c r="B770" s="60"/>
      <c r="C770" s="148" t="s">
        <v>1489</v>
      </c>
      <c r="D770" s="6" t="s">
        <v>1490</v>
      </c>
      <c r="E770" s="194" t="s">
        <v>6</v>
      </c>
      <c r="F770" s="201" t="s">
        <v>89</v>
      </c>
      <c r="G770" s="201" t="s">
        <v>54</v>
      </c>
      <c r="H770" s="176">
        <v>21000</v>
      </c>
      <c r="I770" s="320" t="s">
        <v>321</v>
      </c>
      <c r="J770" s="50">
        <v>43739</v>
      </c>
      <c r="K770" s="50">
        <f>J770+5</f>
        <v>43744</v>
      </c>
      <c r="L770" s="50">
        <f>K770+7</f>
        <v>43751</v>
      </c>
      <c r="M770" s="50">
        <f t="shared" si="146"/>
        <v>43772</v>
      </c>
      <c r="N770" s="50">
        <f>M770+7</f>
        <v>43779</v>
      </c>
      <c r="O770" s="50" t="s">
        <v>91</v>
      </c>
      <c r="P770" s="50" t="s">
        <v>91</v>
      </c>
      <c r="Q770" s="50" t="s">
        <v>91</v>
      </c>
      <c r="R770" s="50">
        <f>N770+7</f>
        <v>43786</v>
      </c>
      <c r="S770" s="50">
        <f>R770+7</f>
        <v>43793</v>
      </c>
      <c r="U770" s="122"/>
    </row>
    <row r="771" spans="1:21" s="123" customFormat="1" ht="15" x14ac:dyDescent="0.2">
      <c r="A771" s="122"/>
      <c r="B771" s="385"/>
      <c r="C771" s="150" t="s">
        <v>1491</v>
      </c>
      <c r="D771" s="203" t="s">
        <v>1492</v>
      </c>
      <c r="E771" s="260" t="s">
        <v>6</v>
      </c>
      <c r="F771" s="403" t="s">
        <v>89</v>
      </c>
      <c r="G771" s="203" t="s">
        <v>55</v>
      </c>
      <c r="H771" s="180">
        <v>1000</v>
      </c>
      <c r="I771" s="266" t="s">
        <v>321</v>
      </c>
      <c r="J771" s="258">
        <v>43678</v>
      </c>
      <c r="K771" s="258">
        <f>J771+5</f>
        <v>43683</v>
      </c>
      <c r="L771" s="258">
        <f>K771+7</f>
        <v>43690</v>
      </c>
      <c r="M771" s="258">
        <f t="shared" si="146"/>
        <v>43711</v>
      </c>
      <c r="N771" s="258">
        <f>M771+7</f>
        <v>43718</v>
      </c>
      <c r="O771" s="258" t="s">
        <v>91</v>
      </c>
      <c r="P771" s="258" t="s">
        <v>91</v>
      </c>
      <c r="Q771" s="258" t="s">
        <v>91</v>
      </c>
      <c r="R771" s="258">
        <f>N771+7</f>
        <v>43725</v>
      </c>
      <c r="S771" s="258">
        <f>R771+7</f>
        <v>43732</v>
      </c>
      <c r="U771" s="122"/>
    </row>
    <row r="772" spans="1:21" s="123" customFormat="1" x14ac:dyDescent="0.2">
      <c r="A772" s="122"/>
      <c r="B772" s="60"/>
      <c r="C772" s="153" t="s">
        <v>1502</v>
      </c>
      <c r="D772" s="7" t="s">
        <v>1503</v>
      </c>
      <c r="E772" s="384" t="s">
        <v>6</v>
      </c>
      <c r="F772" s="204" t="s">
        <v>85</v>
      </c>
      <c r="G772" s="204" t="s">
        <v>54</v>
      </c>
      <c r="H772" s="174">
        <v>45000</v>
      </c>
      <c r="I772" s="370" t="s">
        <v>321</v>
      </c>
      <c r="J772" s="39">
        <v>43466</v>
      </c>
      <c r="K772" s="78">
        <f t="shared" ref="K772:K785" si="155">J772+5</f>
        <v>43471</v>
      </c>
      <c r="L772" s="78">
        <f>K772+7</f>
        <v>43478</v>
      </c>
      <c r="M772" s="78">
        <f t="shared" si="146"/>
        <v>43499</v>
      </c>
      <c r="N772" s="78">
        <f t="shared" ref="N772:N785" si="156">M772+7</f>
        <v>43506</v>
      </c>
      <c r="O772" s="78" t="s">
        <v>91</v>
      </c>
      <c r="P772" s="78" t="s">
        <v>91</v>
      </c>
      <c r="Q772" s="78" t="s">
        <v>91</v>
      </c>
      <c r="R772" s="78">
        <f t="shared" ref="R772:R785" si="157">N772+7</f>
        <v>43513</v>
      </c>
      <c r="S772" s="78">
        <f t="shared" ref="S772:S773" si="158">R772+7</f>
        <v>43520</v>
      </c>
      <c r="U772" s="122"/>
    </row>
    <row r="773" spans="1:21" s="123" customFormat="1" x14ac:dyDescent="0.2">
      <c r="A773" s="122"/>
      <c r="B773" s="60"/>
      <c r="C773" s="154" t="s">
        <v>1504</v>
      </c>
      <c r="D773" s="7" t="s">
        <v>1505</v>
      </c>
      <c r="E773" s="384" t="s">
        <v>6</v>
      </c>
      <c r="F773" s="201" t="s">
        <v>85</v>
      </c>
      <c r="G773" s="204" t="s">
        <v>54</v>
      </c>
      <c r="H773" s="174">
        <v>100000</v>
      </c>
      <c r="I773" s="404" t="s">
        <v>2804</v>
      </c>
      <c r="J773" s="39">
        <v>43466</v>
      </c>
      <c r="K773" s="78">
        <f t="shared" si="155"/>
        <v>43471</v>
      </c>
      <c r="L773" s="78">
        <f>K773+7</f>
        <v>43478</v>
      </c>
      <c r="M773" s="78">
        <f t="shared" si="146"/>
        <v>43499</v>
      </c>
      <c r="N773" s="78">
        <f t="shared" si="156"/>
        <v>43506</v>
      </c>
      <c r="O773" s="78" t="s">
        <v>91</v>
      </c>
      <c r="P773" s="78" t="s">
        <v>91</v>
      </c>
      <c r="Q773" s="78" t="s">
        <v>91</v>
      </c>
      <c r="R773" s="78">
        <f t="shared" si="157"/>
        <v>43513</v>
      </c>
      <c r="S773" s="78">
        <f t="shared" si="158"/>
        <v>43520</v>
      </c>
      <c r="U773" s="122"/>
    </row>
    <row r="774" spans="1:21" s="123" customFormat="1" x14ac:dyDescent="0.2">
      <c r="A774" s="122"/>
      <c r="B774" s="60"/>
      <c r="C774" s="149" t="str">
        <f>'[2]2019 Procurment Details'!$D$578</f>
        <v>Conferencing and Boarding for Departmental Retreat</v>
      </c>
      <c r="D774" s="7" t="s">
        <v>1506</v>
      </c>
      <c r="E774" s="384" t="s">
        <v>6</v>
      </c>
      <c r="F774" s="201" t="s">
        <v>85</v>
      </c>
      <c r="G774" s="204" t="s">
        <v>54</v>
      </c>
      <c r="H774" s="174">
        <v>1000</v>
      </c>
      <c r="I774" s="404" t="s">
        <v>321</v>
      </c>
      <c r="J774" s="39">
        <v>43554</v>
      </c>
      <c r="K774" s="78">
        <f t="shared" si="155"/>
        <v>43559</v>
      </c>
      <c r="L774" s="78">
        <f t="shared" ref="L774:L785" si="159">K774+7</f>
        <v>43566</v>
      </c>
      <c r="M774" s="78">
        <f t="shared" ref="M774:M785" si="160">L774+21</f>
        <v>43587</v>
      </c>
      <c r="N774" s="78">
        <f t="shared" si="156"/>
        <v>43594</v>
      </c>
      <c r="O774" s="78" t="s">
        <v>91</v>
      </c>
      <c r="P774" s="78" t="s">
        <v>91</v>
      </c>
      <c r="Q774" s="78" t="s">
        <v>91</v>
      </c>
      <c r="R774" s="78">
        <f t="shared" si="157"/>
        <v>43601</v>
      </c>
      <c r="S774" s="78">
        <v>43646</v>
      </c>
      <c r="U774" s="122"/>
    </row>
    <row r="775" spans="1:21" s="123" customFormat="1" ht="13.9" customHeight="1" x14ac:dyDescent="0.2">
      <c r="A775" s="122"/>
      <c r="B775" s="60"/>
      <c r="C775" s="148" t="s">
        <v>1507</v>
      </c>
      <c r="D775" s="7" t="s">
        <v>1508</v>
      </c>
      <c r="E775" s="384" t="s">
        <v>6</v>
      </c>
      <c r="F775" s="201" t="s">
        <v>85</v>
      </c>
      <c r="G775" s="204" t="s">
        <v>54</v>
      </c>
      <c r="H775" s="174">
        <v>1000</v>
      </c>
      <c r="I775" s="404" t="s">
        <v>321</v>
      </c>
      <c r="J775" s="39" t="s">
        <v>1509</v>
      </c>
      <c r="K775" s="78">
        <f t="shared" si="155"/>
        <v>43559</v>
      </c>
      <c r="L775" s="78">
        <f t="shared" si="159"/>
        <v>43566</v>
      </c>
      <c r="M775" s="78">
        <f t="shared" si="160"/>
        <v>43587</v>
      </c>
      <c r="N775" s="78">
        <f t="shared" si="156"/>
        <v>43594</v>
      </c>
      <c r="O775" s="78" t="s">
        <v>91</v>
      </c>
      <c r="P775" s="78" t="s">
        <v>91</v>
      </c>
      <c r="Q775" s="78" t="s">
        <v>91</v>
      </c>
      <c r="R775" s="78">
        <f t="shared" si="157"/>
        <v>43601</v>
      </c>
      <c r="S775" s="405" t="s">
        <v>1510</v>
      </c>
      <c r="U775" s="122"/>
    </row>
    <row r="776" spans="1:21" s="123" customFormat="1" x14ac:dyDescent="0.2">
      <c r="A776" s="122"/>
      <c r="B776" s="60"/>
      <c r="C776" s="148" t="s">
        <v>1511</v>
      </c>
      <c r="D776" s="7" t="s">
        <v>1512</v>
      </c>
      <c r="E776" s="384" t="s">
        <v>6</v>
      </c>
      <c r="F776" s="201" t="s">
        <v>85</v>
      </c>
      <c r="G776" s="204" t="s">
        <v>54</v>
      </c>
      <c r="H776" s="174">
        <v>1000</v>
      </c>
      <c r="I776" s="404" t="s">
        <v>321</v>
      </c>
      <c r="J776" s="39" t="s">
        <v>1509</v>
      </c>
      <c r="K776" s="78">
        <f t="shared" si="155"/>
        <v>43559</v>
      </c>
      <c r="L776" s="78">
        <f t="shared" si="159"/>
        <v>43566</v>
      </c>
      <c r="M776" s="78">
        <f t="shared" si="160"/>
        <v>43587</v>
      </c>
      <c r="N776" s="78">
        <f t="shared" si="156"/>
        <v>43594</v>
      </c>
      <c r="O776" s="78" t="s">
        <v>91</v>
      </c>
      <c r="P776" s="78" t="s">
        <v>91</v>
      </c>
      <c r="Q776" s="78" t="s">
        <v>91</v>
      </c>
      <c r="R776" s="78">
        <f t="shared" si="157"/>
        <v>43601</v>
      </c>
      <c r="S776" s="405" t="s">
        <v>1510</v>
      </c>
      <c r="U776" s="122"/>
    </row>
    <row r="777" spans="1:21" s="123" customFormat="1" ht="28.5" x14ac:dyDescent="0.2">
      <c r="A777" s="122"/>
      <c r="B777" s="60"/>
      <c r="C777" s="148" t="s">
        <v>1513</v>
      </c>
      <c r="D777" s="7" t="s">
        <v>1514</v>
      </c>
      <c r="E777" s="384" t="s">
        <v>6</v>
      </c>
      <c r="F777" s="201" t="s">
        <v>85</v>
      </c>
      <c r="G777" s="204" t="s">
        <v>54</v>
      </c>
      <c r="H777" s="174">
        <v>60000</v>
      </c>
      <c r="I777" s="404" t="s">
        <v>2804</v>
      </c>
      <c r="J777" s="39" t="s">
        <v>1509</v>
      </c>
      <c r="K777" s="78">
        <f t="shared" si="155"/>
        <v>43559</v>
      </c>
      <c r="L777" s="78">
        <f t="shared" si="159"/>
        <v>43566</v>
      </c>
      <c r="M777" s="78">
        <f t="shared" si="160"/>
        <v>43587</v>
      </c>
      <c r="N777" s="78">
        <f t="shared" si="156"/>
        <v>43594</v>
      </c>
      <c r="O777" s="78" t="s">
        <v>91</v>
      </c>
      <c r="P777" s="78" t="s">
        <v>91</v>
      </c>
      <c r="Q777" s="78" t="s">
        <v>91</v>
      </c>
      <c r="R777" s="78">
        <f t="shared" si="157"/>
        <v>43601</v>
      </c>
      <c r="S777" s="405" t="s">
        <v>1515</v>
      </c>
      <c r="U777" s="122"/>
    </row>
    <row r="778" spans="1:21" s="123" customFormat="1" x14ac:dyDescent="0.2">
      <c r="A778" s="122"/>
      <c r="B778" s="60"/>
      <c r="C778" s="159" t="s">
        <v>1516</v>
      </c>
      <c r="D778" s="7" t="s">
        <v>1517</v>
      </c>
      <c r="E778" s="384" t="s">
        <v>6</v>
      </c>
      <c r="F778" s="201" t="s">
        <v>85</v>
      </c>
      <c r="G778" s="204" t="s">
        <v>54</v>
      </c>
      <c r="H778" s="174">
        <v>8640</v>
      </c>
      <c r="I778" s="404" t="s">
        <v>321</v>
      </c>
      <c r="J778" s="39" t="s">
        <v>949</v>
      </c>
      <c r="K778" s="78">
        <f t="shared" si="155"/>
        <v>43471</v>
      </c>
      <c r="L778" s="78">
        <f t="shared" si="159"/>
        <v>43478</v>
      </c>
      <c r="M778" s="78">
        <f t="shared" si="160"/>
        <v>43499</v>
      </c>
      <c r="N778" s="78">
        <f t="shared" si="156"/>
        <v>43506</v>
      </c>
      <c r="O778" s="78" t="s">
        <v>91</v>
      </c>
      <c r="P778" s="78" t="s">
        <v>91</v>
      </c>
      <c r="Q778" s="78" t="s">
        <v>91</v>
      </c>
      <c r="R778" s="78">
        <f t="shared" si="157"/>
        <v>43513</v>
      </c>
      <c r="S778" s="405" t="s">
        <v>1509</v>
      </c>
      <c r="U778" s="122"/>
    </row>
    <row r="779" spans="1:21" s="123" customFormat="1" x14ac:dyDescent="0.2">
      <c r="A779" s="122"/>
      <c r="B779" s="60"/>
      <c r="C779" s="159" t="s">
        <v>1518</v>
      </c>
      <c r="D779" s="7" t="s">
        <v>1519</v>
      </c>
      <c r="E779" s="384" t="s">
        <v>6</v>
      </c>
      <c r="F779" s="201" t="s">
        <v>85</v>
      </c>
      <c r="G779" s="204" t="s">
        <v>54</v>
      </c>
      <c r="H779" s="174">
        <v>5760</v>
      </c>
      <c r="I779" s="404" t="s">
        <v>321</v>
      </c>
      <c r="J779" s="39" t="s">
        <v>949</v>
      </c>
      <c r="K779" s="78">
        <f t="shared" si="155"/>
        <v>43471</v>
      </c>
      <c r="L779" s="78">
        <f t="shared" si="159"/>
        <v>43478</v>
      </c>
      <c r="M779" s="78">
        <f t="shared" si="160"/>
        <v>43499</v>
      </c>
      <c r="N779" s="78">
        <f t="shared" si="156"/>
        <v>43506</v>
      </c>
      <c r="O779" s="78" t="s">
        <v>91</v>
      </c>
      <c r="P779" s="78" t="s">
        <v>91</v>
      </c>
      <c r="Q779" s="78" t="s">
        <v>91</v>
      </c>
      <c r="R779" s="78">
        <f t="shared" si="157"/>
        <v>43513</v>
      </c>
      <c r="S779" s="405" t="s">
        <v>1509</v>
      </c>
      <c r="U779" s="122"/>
    </row>
    <row r="780" spans="1:21" s="123" customFormat="1" x14ac:dyDescent="0.2">
      <c r="A780" s="122"/>
      <c r="B780" s="60"/>
      <c r="C780" s="159" t="s">
        <v>1520</v>
      </c>
      <c r="D780" s="7" t="s">
        <v>1521</v>
      </c>
      <c r="E780" s="384" t="s">
        <v>6</v>
      </c>
      <c r="F780" s="201" t="s">
        <v>85</v>
      </c>
      <c r="G780" s="204" t="s">
        <v>54</v>
      </c>
      <c r="H780" s="174">
        <v>11520</v>
      </c>
      <c r="I780" s="404" t="s">
        <v>321</v>
      </c>
      <c r="J780" s="39" t="s">
        <v>949</v>
      </c>
      <c r="K780" s="78">
        <f t="shared" si="155"/>
        <v>43471</v>
      </c>
      <c r="L780" s="78">
        <f t="shared" si="159"/>
        <v>43478</v>
      </c>
      <c r="M780" s="78">
        <f t="shared" si="160"/>
        <v>43499</v>
      </c>
      <c r="N780" s="78">
        <f t="shared" si="156"/>
        <v>43506</v>
      </c>
      <c r="O780" s="78" t="s">
        <v>91</v>
      </c>
      <c r="P780" s="78" t="s">
        <v>91</v>
      </c>
      <c r="Q780" s="78" t="s">
        <v>91</v>
      </c>
      <c r="R780" s="78">
        <f t="shared" si="157"/>
        <v>43513</v>
      </c>
      <c r="S780" s="405" t="s">
        <v>1509</v>
      </c>
      <c r="U780" s="122"/>
    </row>
    <row r="781" spans="1:21" s="123" customFormat="1" x14ac:dyDescent="0.2">
      <c r="A781" s="122"/>
      <c r="B781" s="60"/>
      <c r="C781" s="159" t="s">
        <v>1522</v>
      </c>
      <c r="D781" s="7" t="s">
        <v>1523</v>
      </c>
      <c r="E781" s="384" t="s">
        <v>6</v>
      </c>
      <c r="F781" s="201" t="s">
        <v>85</v>
      </c>
      <c r="G781" s="204" t="s">
        <v>54</v>
      </c>
      <c r="H781" s="174">
        <v>2882</v>
      </c>
      <c r="I781" s="404" t="s">
        <v>321</v>
      </c>
      <c r="J781" s="39" t="s">
        <v>949</v>
      </c>
      <c r="K781" s="78">
        <f t="shared" si="155"/>
        <v>43471</v>
      </c>
      <c r="L781" s="78">
        <f t="shared" si="159"/>
        <v>43478</v>
      </c>
      <c r="M781" s="78">
        <f t="shared" si="160"/>
        <v>43499</v>
      </c>
      <c r="N781" s="78">
        <f t="shared" si="156"/>
        <v>43506</v>
      </c>
      <c r="O781" s="78" t="s">
        <v>91</v>
      </c>
      <c r="P781" s="78" t="s">
        <v>91</v>
      </c>
      <c r="Q781" s="78" t="s">
        <v>91</v>
      </c>
      <c r="R781" s="78">
        <f t="shared" si="157"/>
        <v>43513</v>
      </c>
      <c r="S781" s="405" t="s">
        <v>1509</v>
      </c>
      <c r="U781" s="122"/>
    </row>
    <row r="782" spans="1:21" s="123" customFormat="1" x14ac:dyDescent="0.2">
      <c r="A782" s="122"/>
      <c r="B782" s="60"/>
      <c r="C782" s="159" t="s">
        <v>1524</v>
      </c>
      <c r="D782" s="7" t="s">
        <v>1525</v>
      </c>
      <c r="E782" s="384" t="s">
        <v>6</v>
      </c>
      <c r="F782" s="201" t="s">
        <v>85</v>
      </c>
      <c r="G782" s="204" t="s">
        <v>54</v>
      </c>
      <c r="H782" s="174">
        <v>15500</v>
      </c>
      <c r="I782" s="404" t="s">
        <v>321</v>
      </c>
      <c r="J782" s="39">
        <v>43466</v>
      </c>
      <c r="K782" s="78">
        <f t="shared" si="155"/>
        <v>43471</v>
      </c>
      <c r="L782" s="78">
        <f t="shared" si="159"/>
        <v>43478</v>
      </c>
      <c r="M782" s="78">
        <f t="shared" si="160"/>
        <v>43499</v>
      </c>
      <c r="N782" s="78">
        <f t="shared" si="156"/>
        <v>43506</v>
      </c>
      <c r="O782" s="78" t="s">
        <v>91</v>
      </c>
      <c r="P782" s="78" t="s">
        <v>91</v>
      </c>
      <c r="Q782" s="78" t="s">
        <v>91</v>
      </c>
      <c r="R782" s="78">
        <f t="shared" si="157"/>
        <v>43513</v>
      </c>
      <c r="S782" s="405" t="s">
        <v>1510</v>
      </c>
      <c r="U782" s="122"/>
    </row>
    <row r="783" spans="1:21" s="123" customFormat="1" x14ac:dyDescent="0.2">
      <c r="A783" s="122"/>
      <c r="B783" s="60"/>
      <c r="C783" s="159" t="s">
        <v>1526</v>
      </c>
      <c r="D783" s="7" t="s">
        <v>1527</v>
      </c>
      <c r="E783" s="384" t="s">
        <v>6</v>
      </c>
      <c r="F783" s="201" t="s">
        <v>85</v>
      </c>
      <c r="G783" s="204" t="s">
        <v>54</v>
      </c>
      <c r="H783" s="174">
        <v>939920</v>
      </c>
      <c r="I783" s="404" t="s">
        <v>321</v>
      </c>
      <c r="J783" s="39" t="s">
        <v>1509</v>
      </c>
      <c r="K783" s="78">
        <f t="shared" si="155"/>
        <v>43559</v>
      </c>
      <c r="L783" s="78">
        <f t="shared" si="159"/>
        <v>43566</v>
      </c>
      <c r="M783" s="78">
        <f t="shared" si="160"/>
        <v>43587</v>
      </c>
      <c r="N783" s="78">
        <f t="shared" si="156"/>
        <v>43594</v>
      </c>
      <c r="O783" s="78" t="s">
        <v>91</v>
      </c>
      <c r="P783" s="78" t="s">
        <v>91</v>
      </c>
      <c r="Q783" s="78" t="s">
        <v>91</v>
      </c>
      <c r="R783" s="78">
        <f t="shared" si="157"/>
        <v>43601</v>
      </c>
      <c r="S783" s="405" t="s">
        <v>1528</v>
      </c>
      <c r="U783" s="122"/>
    </row>
    <row r="784" spans="1:21" s="123" customFormat="1" x14ac:dyDescent="0.2">
      <c r="A784" s="122"/>
      <c r="B784" s="60"/>
      <c r="C784" s="159" t="s">
        <v>1529</v>
      </c>
      <c r="D784" s="7" t="s">
        <v>1530</v>
      </c>
      <c r="E784" s="384" t="s">
        <v>6</v>
      </c>
      <c r="F784" s="201" t="s">
        <v>85</v>
      </c>
      <c r="G784" s="204" t="s">
        <v>54</v>
      </c>
      <c r="H784" s="174">
        <v>1700</v>
      </c>
      <c r="I784" s="404" t="s">
        <v>2804</v>
      </c>
      <c r="J784" s="39">
        <v>43646</v>
      </c>
      <c r="K784" s="78">
        <f t="shared" si="155"/>
        <v>43651</v>
      </c>
      <c r="L784" s="78">
        <f t="shared" si="159"/>
        <v>43658</v>
      </c>
      <c r="M784" s="78">
        <f t="shared" si="160"/>
        <v>43679</v>
      </c>
      <c r="N784" s="78">
        <f t="shared" si="156"/>
        <v>43686</v>
      </c>
      <c r="O784" s="78" t="s">
        <v>91</v>
      </c>
      <c r="P784" s="78" t="s">
        <v>91</v>
      </c>
      <c r="Q784" s="78" t="s">
        <v>91</v>
      </c>
      <c r="R784" s="78">
        <f t="shared" si="157"/>
        <v>43693</v>
      </c>
      <c r="S784" s="405" t="s">
        <v>1531</v>
      </c>
      <c r="U784" s="122"/>
    </row>
    <row r="785" spans="1:21" s="123" customFormat="1" ht="15" x14ac:dyDescent="0.2">
      <c r="A785" s="122"/>
      <c r="B785" s="385"/>
      <c r="C785" s="148" t="s">
        <v>1532</v>
      </c>
      <c r="D785" s="7" t="s">
        <v>1533</v>
      </c>
      <c r="E785" s="384" t="s">
        <v>6</v>
      </c>
      <c r="F785" s="201" t="s">
        <v>85</v>
      </c>
      <c r="G785" s="204" t="s">
        <v>54</v>
      </c>
      <c r="H785" s="174">
        <v>15000</v>
      </c>
      <c r="I785" s="404" t="s">
        <v>321</v>
      </c>
      <c r="J785" s="39">
        <v>43646</v>
      </c>
      <c r="K785" s="78">
        <f t="shared" si="155"/>
        <v>43651</v>
      </c>
      <c r="L785" s="78">
        <f t="shared" si="159"/>
        <v>43658</v>
      </c>
      <c r="M785" s="78">
        <f t="shared" si="160"/>
        <v>43679</v>
      </c>
      <c r="N785" s="78">
        <f t="shared" si="156"/>
        <v>43686</v>
      </c>
      <c r="O785" s="78" t="s">
        <v>91</v>
      </c>
      <c r="P785" s="78" t="s">
        <v>91</v>
      </c>
      <c r="Q785" s="78" t="s">
        <v>91</v>
      </c>
      <c r="R785" s="78">
        <f t="shared" si="157"/>
        <v>43693</v>
      </c>
      <c r="S785" s="405" t="s">
        <v>1531</v>
      </c>
      <c r="U785" s="122"/>
    </row>
    <row r="786" spans="1:21" s="123" customFormat="1" ht="15" x14ac:dyDescent="0.2">
      <c r="A786" s="122"/>
      <c r="B786" s="385"/>
      <c r="C786" s="148" t="s">
        <v>2967</v>
      </c>
      <c r="D786" s="7" t="s">
        <v>2968</v>
      </c>
      <c r="E786" s="384" t="s">
        <v>6</v>
      </c>
      <c r="F786" s="201" t="s">
        <v>85</v>
      </c>
      <c r="G786" s="204" t="s">
        <v>54</v>
      </c>
      <c r="H786" s="174">
        <v>50000</v>
      </c>
      <c r="I786" s="404" t="s">
        <v>321</v>
      </c>
      <c r="J786" s="39">
        <v>43495</v>
      </c>
      <c r="K786" s="78">
        <f t="shared" ref="K786" si="161">J786+5</f>
        <v>43500</v>
      </c>
      <c r="L786" s="78">
        <f t="shared" ref="L786" si="162">K786+7</f>
        <v>43507</v>
      </c>
      <c r="M786" s="78">
        <f t="shared" ref="M786" si="163">L786+21</f>
        <v>43528</v>
      </c>
      <c r="N786" s="78">
        <f t="shared" ref="N786" si="164">M786+7</f>
        <v>43535</v>
      </c>
      <c r="O786" s="78" t="s">
        <v>91</v>
      </c>
      <c r="P786" s="78" t="s">
        <v>91</v>
      </c>
      <c r="Q786" s="78" t="s">
        <v>91</v>
      </c>
      <c r="R786" s="78">
        <f t="shared" ref="R786" si="165">N786+7</f>
        <v>43542</v>
      </c>
      <c r="S786" s="405" t="s">
        <v>1531</v>
      </c>
      <c r="U786" s="122"/>
    </row>
    <row r="787" spans="1:21" s="123" customFormat="1" ht="15" x14ac:dyDescent="0.2">
      <c r="A787" s="122"/>
      <c r="B787" s="385"/>
      <c r="C787" s="150" t="s">
        <v>2970</v>
      </c>
      <c r="D787" s="71" t="s">
        <v>2969</v>
      </c>
      <c r="E787" s="406" t="s">
        <v>6</v>
      </c>
      <c r="F787" s="403" t="s">
        <v>85</v>
      </c>
      <c r="G787" s="261" t="s">
        <v>54</v>
      </c>
      <c r="H787" s="180">
        <v>54665</v>
      </c>
      <c r="I787" s="266" t="s">
        <v>321</v>
      </c>
      <c r="J787" s="72">
        <v>43554</v>
      </c>
      <c r="K787" s="90">
        <f t="shared" ref="K787" si="166">J787+5</f>
        <v>43559</v>
      </c>
      <c r="L787" s="90">
        <f t="shared" ref="L787" si="167">K787+7</f>
        <v>43566</v>
      </c>
      <c r="M787" s="90">
        <f t="shared" ref="M787" si="168">L787+21</f>
        <v>43587</v>
      </c>
      <c r="N787" s="90">
        <f t="shared" ref="N787" si="169">M787+7</f>
        <v>43594</v>
      </c>
      <c r="O787" s="90" t="s">
        <v>91</v>
      </c>
      <c r="P787" s="90" t="s">
        <v>91</v>
      </c>
      <c r="Q787" s="90" t="s">
        <v>91</v>
      </c>
      <c r="R787" s="90">
        <f t="shared" ref="R787" si="170">N787+7</f>
        <v>43601</v>
      </c>
      <c r="S787" s="407" t="s">
        <v>1531</v>
      </c>
      <c r="U787" s="122"/>
    </row>
    <row r="788" spans="1:21" s="123" customFormat="1" ht="15" x14ac:dyDescent="0.2">
      <c r="A788" s="122"/>
      <c r="B788" s="385"/>
      <c r="C788" s="147" t="s">
        <v>1539</v>
      </c>
      <c r="D788" s="7" t="s">
        <v>1540</v>
      </c>
      <c r="E788" s="384" t="s">
        <v>6</v>
      </c>
      <c r="F788" s="204" t="s">
        <v>85</v>
      </c>
      <c r="G788" s="204" t="s">
        <v>54</v>
      </c>
      <c r="H788" s="174">
        <v>200000</v>
      </c>
      <c r="I788" s="321" t="s">
        <v>1251</v>
      </c>
      <c r="J788" s="39">
        <v>43466</v>
      </c>
      <c r="K788" s="39">
        <f t="shared" ref="K788" si="171">J788+5</f>
        <v>43471</v>
      </c>
      <c r="L788" s="39">
        <f t="shared" ref="L788:L793" si="172">K788+7</f>
        <v>43478</v>
      </c>
      <c r="M788" s="39">
        <f t="shared" ref="M788:M793" si="173">L788+21</f>
        <v>43499</v>
      </c>
      <c r="N788" s="39">
        <f t="shared" ref="N788" si="174">M788+7</f>
        <v>43506</v>
      </c>
      <c r="O788" s="39" t="s">
        <v>91</v>
      </c>
      <c r="P788" s="39" t="s">
        <v>91</v>
      </c>
      <c r="Q788" s="39" t="s">
        <v>91</v>
      </c>
      <c r="R788" s="39">
        <f t="shared" ref="R788" si="175">N788+7</f>
        <v>43513</v>
      </c>
      <c r="S788" s="39">
        <f t="shared" ref="S788" si="176">R788+7</f>
        <v>43520</v>
      </c>
      <c r="U788" s="122"/>
    </row>
    <row r="789" spans="1:21" s="123" customFormat="1" ht="15" x14ac:dyDescent="0.2">
      <c r="A789" s="122"/>
      <c r="B789" s="385"/>
      <c r="C789" s="249" t="s">
        <v>2974</v>
      </c>
      <c r="D789" s="71" t="s">
        <v>2973</v>
      </c>
      <c r="E789" s="406" t="s">
        <v>6</v>
      </c>
      <c r="F789" s="261" t="s">
        <v>85</v>
      </c>
      <c r="G789" s="261" t="s">
        <v>55</v>
      </c>
      <c r="H789" s="180">
        <v>5450</v>
      </c>
      <c r="I789" s="408" t="s">
        <v>1251</v>
      </c>
      <c r="J789" s="72">
        <v>43497</v>
      </c>
      <c r="K789" s="72">
        <f t="shared" ref="K789:K852" si="177">J789+5</f>
        <v>43502</v>
      </c>
      <c r="L789" s="72">
        <f t="shared" si="172"/>
        <v>43509</v>
      </c>
      <c r="M789" s="72">
        <f t="shared" si="173"/>
        <v>43530</v>
      </c>
      <c r="N789" s="72">
        <f t="shared" ref="N789:N852" si="178">M789+7</f>
        <v>43537</v>
      </c>
      <c r="O789" s="72" t="s">
        <v>91</v>
      </c>
      <c r="P789" s="72" t="s">
        <v>91</v>
      </c>
      <c r="Q789" s="72" t="s">
        <v>91</v>
      </c>
      <c r="R789" s="72">
        <f t="shared" ref="R789:R824" si="179">N789+7</f>
        <v>43544</v>
      </c>
      <c r="S789" s="72">
        <f t="shared" ref="S789:S852" si="180">R789+7</f>
        <v>43551</v>
      </c>
      <c r="U789" s="122"/>
    </row>
    <row r="790" spans="1:21" s="123" customFormat="1" x14ac:dyDescent="0.2">
      <c r="A790" s="122"/>
      <c r="B790" s="60"/>
      <c r="C790" s="214" t="s">
        <v>3016</v>
      </c>
      <c r="D790" s="6" t="s">
        <v>3017</v>
      </c>
      <c r="E790" s="402" t="s">
        <v>6</v>
      </c>
      <c r="F790" s="201" t="s">
        <v>85</v>
      </c>
      <c r="G790" s="201" t="s">
        <v>55</v>
      </c>
      <c r="H790" s="176">
        <v>26000</v>
      </c>
      <c r="I790" s="320" t="s">
        <v>1251</v>
      </c>
      <c r="J790" s="50">
        <v>43497</v>
      </c>
      <c r="K790" s="50">
        <f t="shared" si="177"/>
        <v>43502</v>
      </c>
      <c r="L790" s="50">
        <f t="shared" si="172"/>
        <v>43509</v>
      </c>
      <c r="M790" s="50">
        <f t="shared" si="173"/>
        <v>43530</v>
      </c>
      <c r="N790" s="50">
        <f t="shared" si="178"/>
        <v>43537</v>
      </c>
      <c r="O790" s="50" t="s">
        <v>91</v>
      </c>
      <c r="P790" s="50" t="s">
        <v>91</v>
      </c>
      <c r="Q790" s="50" t="s">
        <v>91</v>
      </c>
      <c r="R790" s="50">
        <f t="shared" si="179"/>
        <v>43544</v>
      </c>
      <c r="S790" s="50">
        <f t="shared" si="180"/>
        <v>43551</v>
      </c>
      <c r="U790" s="122"/>
    </row>
    <row r="791" spans="1:21" s="123" customFormat="1" x14ac:dyDescent="0.2">
      <c r="A791" s="122"/>
      <c r="B791" s="60"/>
      <c r="C791" s="3" t="s">
        <v>3018</v>
      </c>
      <c r="D791" s="6" t="s">
        <v>3019</v>
      </c>
      <c r="E791" s="402" t="s">
        <v>6</v>
      </c>
      <c r="F791" s="201" t="s">
        <v>85</v>
      </c>
      <c r="G791" s="201" t="s">
        <v>55</v>
      </c>
      <c r="H791" s="176">
        <v>420000</v>
      </c>
      <c r="I791" s="320" t="s">
        <v>1251</v>
      </c>
      <c r="J791" s="50">
        <v>43497</v>
      </c>
      <c r="K791" s="50">
        <f t="shared" si="177"/>
        <v>43502</v>
      </c>
      <c r="L791" s="50">
        <f t="shared" si="172"/>
        <v>43509</v>
      </c>
      <c r="M791" s="50">
        <f t="shared" si="173"/>
        <v>43530</v>
      </c>
      <c r="N791" s="50">
        <f t="shared" si="178"/>
        <v>43537</v>
      </c>
      <c r="O791" s="50" t="s">
        <v>91</v>
      </c>
      <c r="P791" s="50" t="s">
        <v>91</v>
      </c>
      <c r="Q791" s="50" t="s">
        <v>91</v>
      </c>
      <c r="R791" s="50">
        <f t="shared" si="179"/>
        <v>43544</v>
      </c>
      <c r="S791" s="50">
        <f t="shared" si="180"/>
        <v>43551</v>
      </c>
      <c r="U791" s="122"/>
    </row>
    <row r="792" spans="1:21" s="123" customFormat="1" x14ac:dyDescent="0.2">
      <c r="A792" s="122"/>
      <c r="B792" s="60"/>
      <c r="C792" s="3" t="s">
        <v>3020</v>
      </c>
      <c r="D792" s="7" t="s">
        <v>3021</v>
      </c>
      <c r="E792" s="402" t="s">
        <v>6</v>
      </c>
      <c r="F792" s="201" t="s">
        <v>85</v>
      </c>
      <c r="G792" s="201" t="s">
        <v>55</v>
      </c>
      <c r="H792" s="176">
        <v>70000</v>
      </c>
      <c r="I792" s="320" t="s">
        <v>1251</v>
      </c>
      <c r="J792" s="50">
        <v>43497</v>
      </c>
      <c r="K792" s="50">
        <f t="shared" si="177"/>
        <v>43502</v>
      </c>
      <c r="L792" s="50">
        <f t="shared" si="172"/>
        <v>43509</v>
      </c>
      <c r="M792" s="50">
        <f t="shared" si="173"/>
        <v>43530</v>
      </c>
      <c r="N792" s="50">
        <f t="shared" si="178"/>
        <v>43537</v>
      </c>
      <c r="O792" s="50" t="s">
        <v>91</v>
      </c>
      <c r="P792" s="50" t="s">
        <v>91</v>
      </c>
      <c r="Q792" s="50" t="s">
        <v>91</v>
      </c>
      <c r="R792" s="50">
        <f t="shared" si="179"/>
        <v>43544</v>
      </c>
      <c r="S792" s="50">
        <f t="shared" si="180"/>
        <v>43551</v>
      </c>
      <c r="U792" s="122"/>
    </row>
    <row r="793" spans="1:21" x14ac:dyDescent="0.25">
      <c r="A793" s="45"/>
      <c r="C793" s="316" t="s">
        <v>1556</v>
      </c>
      <c r="D793" s="7" t="s">
        <v>1557</v>
      </c>
      <c r="E793" s="121" t="s">
        <v>6</v>
      </c>
      <c r="F793" s="30" t="s">
        <v>85</v>
      </c>
      <c r="G793" s="30" t="s">
        <v>55</v>
      </c>
      <c r="H793" s="174">
        <v>11250</v>
      </c>
      <c r="I793" s="40" t="s">
        <v>1550</v>
      </c>
      <c r="J793" s="118">
        <v>43539</v>
      </c>
      <c r="K793" s="39">
        <f t="shared" si="177"/>
        <v>43544</v>
      </c>
      <c r="L793" s="39">
        <f t="shared" si="172"/>
        <v>43551</v>
      </c>
      <c r="M793" s="39">
        <f t="shared" si="173"/>
        <v>43572</v>
      </c>
      <c r="N793" s="39">
        <f t="shared" si="178"/>
        <v>43579</v>
      </c>
      <c r="O793" s="39" t="s">
        <v>91</v>
      </c>
      <c r="P793" s="39" t="s">
        <v>91</v>
      </c>
      <c r="Q793" s="39" t="s">
        <v>91</v>
      </c>
      <c r="R793" s="39">
        <f t="shared" si="179"/>
        <v>43586</v>
      </c>
      <c r="S793" s="39">
        <f t="shared" si="180"/>
        <v>43593</v>
      </c>
      <c r="U793" s="45"/>
    </row>
    <row r="794" spans="1:21" x14ac:dyDescent="0.25">
      <c r="A794" s="45"/>
      <c r="C794" s="3" t="s">
        <v>1558</v>
      </c>
      <c r="D794" s="7" t="s">
        <v>1559</v>
      </c>
      <c r="E794" s="121" t="s">
        <v>6</v>
      </c>
      <c r="F794" s="30" t="s">
        <v>85</v>
      </c>
      <c r="G794" s="30" t="s">
        <v>55</v>
      </c>
      <c r="H794" s="174">
        <f>37440+17120</f>
        <v>54560</v>
      </c>
      <c r="I794" s="40" t="s">
        <v>1550</v>
      </c>
      <c r="J794" s="118">
        <v>43511</v>
      </c>
      <c r="K794" s="39">
        <f t="shared" si="177"/>
        <v>43516</v>
      </c>
      <c r="L794" s="39">
        <f t="shared" ref="L794:L857" si="181">K794+7</f>
        <v>43523</v>
      </c>
      <c r="M794" s="39">
        <f t="shared" ref="M794:M824" si="182">L794+21</f>
        <v>43544</v>
      </c>
      <c r="N794" s="39">
        <f t="shared" si="178"/>
        <v>43551</v>
      </c>
      <c r="O794" s="39" t="s">
        <v>91</v>
      </c>
      <c r="P794" s="39" t="s">
        <v>91</v>
      </c>
      <c r="Q794" s="39" t="s">
        <v>91</v>
      </c>
      <c r="R794" s="39">
        <f t="shared" si="179"/>
        <v>43558</v>
      </c>
      <c r="S794" s="39">
        <f t="shared" si="180"/>
        <v>43565</v>
      </c>
      <c r="U794" s="45"/>
    </row>
    <row r="795" spans="1:21" x14ac:dyDescent="0.25">
      <c r="A795" s="45"/>
      <c r="C795" s="4" t="s">
        <v>1560</v>
      </c>
      <c r="D795" s="7" t="s">
        <v>1561</v>
      </c>
      <c r="E795" s="121" t="s">
        <v>6</v>
      </c>
      <c r="F795" s="30" t="s">
        <v>85</v>
      </c>
      <c r="G795" s="30" t="s">
        <v>55</v>
      </c>
      <c r="H795" s="174">
        <v>3300</v>
      </c>
      <c r="I795" s="40" t="s">
        <v>1550</v>
      </c>
      <c r="J795" s="118">
        <v>43626</v>
      </c>
      <c r="K795" s="39">
        <f t="shared" si="177"/>
        <v>43631</v>
      </c>
      <c r="L795" s="39">
        <f t="shared" si="181"/>
        <v>43638</v>
      </c>
      <c r="M795" s="39">
        <f t="shared" si="182"/>
        <v>43659</v>
      </c>
      <c r="N795" s="39">
        <f t="shared" si="178"/>
        <v>43666</v>
      </c>
      <c r="O795" s="39" t="s">
        <v>91</v>
      </c>
      <c r="P795" s="39" t="s">
        <v>91</v>
      </c>
      <c r="Q795" s="39" t="s">
        <v>91</v>
      </c>
      <c r="R795" s="39">
        <f t="shared" si="179"/>
        <v>43673</v>
      </c>
      <c r="S795" s="39">
        <f t="shared" si="180"/>
        <v>43680</v>
      </c>
      <c r="U795" s="45"/>
    </row>
    <row r="796" spans="1:21" ht="27.75" customHeight="1" x14ac:dyDescent="0.25">
      <c r="A796" s="45"/>
      <c r="C796" s="4" t="s">
        <v>1562</v>
      </c>
      <c r="D796" s="7" t="s">
        <v>1563</v>
      </c>
      <c r="E796" s="121" t="s">
        <v>6</v>
      </c>
      <c r="F796" s="30" t="s">
        <v>85</v>
      </c>
      <c r="G796" s="30" t="s">
        <v>55</v>
      </c>
      <c r="H796" s="174">
        <v>2000</v>
      </c>
      <c r="I796" s="40" t="s">
        <v>1550</v>
      </c>
      <c r="J796" s="118">
        <v>43626</v>
      </c>
      <c r="K796" s="39">
        <f t="shared" si="177"/>
        <v>43631</v>
      </c>
      <c r="L796" s="39">
        <f t="shared" si="181"/>
        <v>43638</v>
      </c>
      <c r="M796" s="39">
        <f t="shared" si="182"/>
        <v>43659</v>
      </c>
      <c r="N796" s="39">
        <f t="shared" si="178"/>
        <v>43666</v>
      </c>
      <c r="O796" s="39" t="s">
        <v>91</v>
      </c>
      <c r="P796" s="39" t="s">
        <v>91</v>
      </c>
      <c r="Q796" s="39" t="s">
        <v>91</v>
      </c>
      <c r="R796" s="39">
        <f t="shared" si="179"/>
        <v>43673</v>
      </c>
      <c r="S796" s="39">
        <f t="shared" si="180"/>
        <v>43680</v>
      </c>
      <c r="U796" s="45"/>
    </row>
    <row r="797" spans="1:21" x14ac:dyDescent="0.25">
      <c r="A797" s="45"/>
      <c r="C797" s="4" t="s">
        <v>1564</v>
      </c>
      <c r="D797" s="7" t="s">
        <v>1565</v>
      </c>
      <c r="E797" s="121" t="s">
        <v>6</v>
      </c>
      <c r="F797" s="30" t="s">
        <v>85</v>
      </c>
      <c r="G797" s="30" t="s">
        <v>55</v>
      </c>
      <c r="H797" s="174">
        <v>6000</v>
      </c>
      <c r="I797" s="40" t="s">
        <v>1550</v>
      </c>
      <c r="J797" s="118">
        <v>43631</v>
      </c>
      <c r="K797" s="39">
        <f t="shared" si="177"/>
        <v>43636</v>
      </c>
      <c r="L797" s="39">
        <f t="shared" si="181"/>
        <v>43643</v>
      </c>
      <c r="M797" s="39">
        <f t="shared" si="182"/>
        <v>43664</v>
      </c>
      <c r="N797" s="39">
        <f t="shared" si="178"/>
        <v>43671</v>
      </c>
      <c r="O797" s="39" t="s">
        <v>91</v>
      </c>
      <c r="P797" s="39" t="s">
        <v>91</v>
      </c>
      <c r="Q797" s="39" t="s">
        <v>91</v>
      </c>
      <c r="R797" s="39">
        <f t="shared" si="179"/>
        <v>43678</v>
      </c>
      <c r="S797" s="39">
        <f t="shared" si="180"/>
        <v>43685</v>
      </c>
      <c r="U797" s="45"/>
    </row>
    <row r="798" spans="1:21" ht="28.5" x14ac:dyDescent="0.25">
      <c r="A798" s="45"/>
      <c r="C798" s="4" t="s">
        <v>1566</v>
      </c>
      <c r="D798" s="7" t="s">
        <v>1567</v>
      </c>
      <c r="E798" s="121" t="s">
        <v>6</v>
      </c>
      <c r="F798" s="30" t="s">
        <v>85</v>
      </c>
      <c r="G798" s="30" t="s">
        <v>55</v>
      </c>
      <c r="H798" s="176">
        <v>1000</v>
      </c>
      <c r="I798" s="40" t="s">
        <v>1550</v>
      </c>
      <c r="J798" s="118">
        <v>43600</v>
      </c>
      <c r="K798" s="39">
        <f t="shared" si="177"/>
        <v>43605</v>
      </c>
      <c r="L798" s="39">
        <f t="shared" si="181"/>
        <v>43612</v>
      </c>
      <c r="M798" s="39">
        <f t="shared" si="182"/>
        <v>43633</v>
      </c>
      <c r="N798" s="39">
        <f t="shared" si="178"/>
        <v>43640</v>
      </c>
      <c r="O798" s="39" t="s">
        <v>91</v>
      </c>
      <c r="P798" s="39" t="s">
        <v>91</v>
      </c>
      <c r="Q798" s="39" t="s">
        <v>91</v>
      </c>
      <c r="R798" s="39">
        <f t="shared" si="179"/>
        <v>43647</v>
      </c>
      <c r="S798" s="39">
        <f t="shared" si="180"/>
        <v>43654</v>
      </c>
      <c r="U798" s="45"/>
    </row>
    <row r="799" spans="1:21" ht="28.5" x14ac:dyDescent="0.25">
      <c r="A799" s="45"/>
      <c r="C799" s="4" t="s">
        <v>1568</v>
      </c>
      <c r="D799" s="7" t="s">
        <v>1569</v>
      </c>
      <c r="E799" s="121" t="s">
        <v>6</v>
      </c>
      <c r="F799" s="30" t="s">
        <v>85</v>
      </c>
      <c r="G799" s="30" t="s">
        <v>55</v>
      </c>
      <c r="H799" s="174">
        <v>1000</v>
      </c>
      <c r="I799" s="40" t="s">
        <v>1550</v>
      </c>
      <c r="J799" s="118">
        <v>43631</v>
      </c>
      <c r="K799" s="39">
        <f t="shared" si="177"/>
        <v>43636</v>
      </c>
      <c r="L799" s="39">
        <f t="shared" si="181"/>
        <v>43643</v>
      </c>
      <c r="M799" s="39">
        <f t="shared" si="182"/>
        <v>43664</v>
      </c>
      <c r="N799" s="39">
        <f t="shared" si="178"/>
        <v>43671</v>
      </c>
      <c r="O799" s="39" t="s">
        <v>91</v>
      </c>
      <c r="P799" s="39" t="s">
        <v>91</v>
      </c>
      <c r="Q799" s="39" t="s">
        <v>91</v>
      </c>
      <c r="R799" s="39">
        <f t="shared" si="179"/>
        <v>43678</v>
      </c>
      <c r="S799" s="39">
        <f t="shared" si="180"/>
        <v>43685</v>
      </c>
      <c r="U799" s="45"/>
    </row>
    <row r="800" spans="1:21" ht="28.5" x14ac:dyDescent="0.25">
      <c r="A800" s="45"/>
      <c r="C800" s="4" t="s">
        <v>1570</v>
      </c>
      <c r="D800" s="7" t="s">
        <v>1571</v>
      </c>
      <c r="E800" s="121" t="s">
        <v>6</v>
      </c>
      <c r="F800" s="30" t="s">
        <v>85</v>
      </c>
      <c r="G800" s="30" t="s">
        <v>55</v>
      </c>
      <c r="H800" s="174">
        <v>2000</v>
      </c>
      <c r="I800" s="40" t="s">
        <v>1550</v>
      </c>
      <c r="J800" s="118">
        <v>43661</v>
      </c>
      <c r="K800" s="39">
        <f t="shared" si="177"/>
        <v>43666</v>
      </c>
      <c r="L800" s="39">
        <f t="shared" si="181"/>
        <v>43673</v>
      </c>
      <c r="M800" s="39">
        <f t="shared" si="182"/>
        <v>43694</v>
      </c>
      <c r="N800" s="39">
        <f t="shared" si="178"/>
        <v>43701</v>
      </c>
      <c r="O800" s="39" t="s">
        <v>91</v>
      </c>
      <c r="P800" s="39" t="s">
        <v>91</v>
      </c>
      <c r="Q800" s="39" t="s">
        <v>91</v>
      </c>
      <c r="R800" s="39">
        <f t="shared" si="179"/>
        <v>43708</v>
      </c>
      <c r="S800" s="39">
        <f t="shared" si="180"/>
        <v>43715</v>
      </c>
      <c r="U800" s="45"/>
    </row>
    <row r="801" spans="1:21" ht="28.5" x14ac:dyDescent="0.25">
      <c r="A801" s="45"/>
      <c r="C801" s="4" t="s">
        <v>1572</v>
      </c>
      <c r="D801" s="7" t="s">
        <v>1573</v>
      </c>
      <c r="E801" s="121" t="s">
        <v>6</v>
      </c>
      <c r="F801" s="30" t="s">
        <v>85</v>
      </c>
      <c r="G801" s="30" t="s">
        <v>55</v>
      </c>
      <c r="H801" s="174">
        <v>1250</v>
      </c>
      <c r="I801" s="40" t="s">
        <v>1550</v>
      </c>
      <c r="J801" s="118">
        <v>43511</v>
      </c>
      <c r="K801" s="39">
        <f t="shared" si="177"/>
        <v>43516</v>
      </c>
      <c r="L801" s="39">
        <f t="shared" si="181"/>
        <v>43523</v>
      </c>
      <c r="M801" s="39">
        <f t="shared" si="182"/>
        <v>43544</v>
      </c>
      <c r="N801" s="39">
        <f t="shared" si="178"/>
        <v>43551</v>
      </c>
      <c r="O801" s="39" t="s">
        <v>91</v>
      </c>
      <c r="P801" s="39" t="s">
        <v>91</v>
      </c>
      <c r="Q801" s="39" t="s">
        <v>91</v>
      </c>
      <c r="R801" s="39">
        <f t="shared" si="179"/>
        <v>43558</v>
      </c>
      <c r="S801" s="39">
        <f t="shared" si="180"/>
        <v>43565</v>
      </c>
      <c r="U801" s="45"/>
    </row>
    <row r="802" spans="1:21" x14ac:dyDescent="0.25">
      <c r="A802" s="45"/>
      <c r="C802" s="41" t="s">
        <v>1574</v>
      </c>
      <c r="D802" s="7" t="s">
        <v>1575</v>
      </c>
      <c r="E802" s="121" t="s">
        <v>6</v>
      </c>
      <c r="F802" s="30" t="s">
        <v>85</v>
      </c>
      <c r="G802" s="30" t="s">
        <v>55</v>
      </c>
      <c r="H802" s="174">
        <v>40600</v>
      </c>
      <c r="I802" s="40" t="s">
        <v>1550</v>
      </c>
      <c r="J802" s="39">
        <v>43590</v>
      </c>
      <c r="K802" s="39">
        <f t="shared" si="177"/>
        <v>43595</v>
      </c>
      <c r="L802" s="39">
        <f t="shared" si="181"/>
        <v>43602</v>
      </c>
      <c r="M802" s="39">
        <f t="shared" si="182"/>
        <v>43623</v>
      </c>
      <c r="N802" s="39">
        <f t="shared" si="178"/>
        <v>43630</v>
      </c>
      <c r="O802" s="39" t="s">
        <v>91</v>
      </c>
      <c r="P802" s="39" t="s">
        <v>91</v>
      </c>
      <c r="Q802" s="39" t="s">
        <v>91</v>
      </c>
      <c r="R802" s="39">
        <f t="shared" si="179"/>
        <v>43637</v>
      </c>
      <c r="S802" s="39">
        <f t="shared" si="180"/>
        <v>43644</v>
      </c>
      <c r="U802" s="45"/>
    </row>
    <row r="803" spans="1:21" ht="28.5" x14ac:dyDescent="0.25">
      <c r="A803" s="45"/>
      <c r="C803" s="4" t="s">
        <v>1576</v>
      </c>
      <c r="D803" s="7" t="s">
        <v>1577</v>
      </c>
      <c r="E803" s="121" t="s">
        <v>6</v>
      </c>
      <c r="F803" s="30" t="s">
        <v>85</v>
      </c>
      <c r="G803" s="30" t="s">
        <v>55</v>
      </c>
      <c r="H803" s="174">
        <v>10362</v>
      </c>
      <c r="I803" s="40" t="s">
        <v>1550</v>
      </c>
      <c r="J803" s="39">
        <v>43529</v>
      </c>
      <c r="K803" s="39">
        <f t="shared" si="177"/>
        <v>43534</v>
      </c>
      <c r="L803" s="39">
        <f t="shared" si="181"/>
        <v>43541</v>
      </c>
      <c r="M803" s="39">
        <f t="shared" si="182"/>
        <v>43562</v>
      </c>
      <c r="N803" s="39">
        <f t="shared" si="178"/>
        <v>43569</v>
      </c>
      <c r="O803" s="39" t="s">
        <v>91</v>
      </c>
      <c r="P803" s="39" t="s">
        <v>91</v>
      </c>
      <c r="Q803" s="39" t="s">
        <v>91</v>
      </c>
      <c r="R803" s="39">
        <f t="shared" si="179"/>
        <v>43576</v>
      </c>
      <c r="S803" s="39">
        <f t="shared" si="180"/>
        <v>43583</v>
      </c>
      <c r="U803" s="45"/>
    </row>
    <row r="804" spans="1:21" ht="28.5" x14ac:dyDescent="0.25">
      <c r="A804" s="45"/>
      <c r="C804" s="4" t="s">
        <v>1578</v>
      </c>
      <c r="D804" s="7" t="s">
        <v>1579</v>
      </c>
      <c r="E804" s="121" t="s">
        <v>6</v>
      </c>
      <c r="F804" s="30" t="s">
        <v>85</v>
      </c>
      <c r="G804" s="30" t="s">
        <v>55</v>
      </c>
      <c r="H804" s="174">
        <v>9000</v>
      </c>
      <c r="I804" s="40" t="s">
        <v>1550</v>
      </c>
      <c r="J804" s="118">
        <v>43619</v>
      </c>
      <c r="K804" s="39">
        <f t="shared" si="177"/>
        <v>43624</v>
      </c>
      <c r="L804" s="39">
        <f t="shared" si="181"/>
        <v>43631</v>
      </c>
      <c r="M804" s="39">
        <f t="shared" si="182"/>
        <v>43652</v>
      </c>
      <c r="N804" s="39">
        <f t="shared" si="178"/>
        <v>43659</v>
      </c>
      <c r="O804" s="39" t="s">
        <v>91</v>
      </c>
      <c r="P804" s="39" t="s">
        <v>91</v>
      </c>
      <c r="Q804" s="39" t="s">
        <v>91</v>
      </c>
      <c r="R804" s="39">
        <f t="shared" si="179"/>
        <v>43666</v>
      </c>
      <c r="S804" s="39">
        <f t="shared" si="180"/>
        <v>43673</v>
      </c>
      <c r="U804" s="45"/>
    </row>
    <row r="805" spans="1:21" ht="28.5" x14ac:dyDescent="0.25">
      <c r="A805" s="45"/>
      <c r="C805" s="4" t="s">
        <v>1580</v>
      </c>
      <c r="D805" s="7" t="s">
        <v>1581</v>
      </c>
      <c r="E805" s="121" t="s">
        <v>6</v>
      </c>
      <c r="F805" s="30" t="s">
        <v>85</v>
      </c>
      <c r="G805" s="30" t="s">
        <v>55</v>
      </c>
      <c r="H805" s="174">
        <v>2000</v>
      </c>
      <c r="I805" s="40" t="s">
        <v>1550</v>
      </c>
      <c r="J805" s="118">
        <v>43619</v>
      </c>
      <c r="K805" s="39">
        <f t="shared" si="177"/>
        <v>43624</v>
      </c>
      <c r="L805" s="39">
        <f t="shared" si="181"/>
        <v>43631</v>
      </c>
      <c r="M805" s="39">
        <f t="shared" si="182"/>
        <v>43652</v>
      </c>
      <c r="N805" s="39">
        <f t="shared" si="178"/>
        <v>43659</v>
      </c>
      <c r="O805" s="39" t="s">
        <v>91</v>
      </c>
      <c r="P805" s="39" t="s">
        <v>91</v>
      </c>
      <c r="Q805" s="39" t="s">
        <v>91</v>
      </c>
      <c r="R805" s="39">
        <f t="shared" si="179"/>
        <v>43666</v>
      </c>
      <c r="S805" s="39">
        <f t="shared" si="180"/>
        <v>43673</v>
      </c>
      <c r="U805" s="45"/>
    </row>
    <row r="806" spans="1:21" ht="28.5" x14ac:dyDescent="0.25">
      <c r="A806" s="45"/>
      <c r="C806" s="4" t="s">
        <v>1582</v>
      </c>
      <c r="D806" s="7" t="s">
        <v>1583</v>
      </c>
      <c r="E806" s="121" t="s">
        <v>6</v>
      </c>
      <c r="F806" s="30" t="s">
        <v>85</v>
      </c>
      <c r="G806" s="30" t="s">
        <v>55</v>
      </c>
      <c r="H806" s="174">
        <v>4000</v>
      </c>
      <c r="I806" s="40" t="s">
        <v>1550</v>
      </c>
      <c r="J806" s="118">
        <v>43570</v>
      </c>
      <c r="K806" s="39">
        <f t="shared" si="177"/>
        <v>43575</v>
      </c>
      <c r="L806" s="39">
        <f t="shared" si="181"/>
        <v>43582</v>
      </c>
      <c r="M806" s="39">
        <f t="shared" si="182"/>
        <v>43603</v>
      </c>
      <c r="N806" s="39">
        <f t="shared" si="178"/>
        <v>43610</v>
      </c>
      <c r="O806" s="39" t="s">
        <v>91</v>
      </c>
      <c r="P806" s="39" t="s">
        <v>91</v>
      </c>
      <c r="Q806" s="39" t="s">
        <v>91</v>
      </c>
      <c r="R806" s="39">
        <f t="shared" si="179"/>
        <v>43617</v>
      </c>
      <c r="S806" s="39">
        <f t="shared" si="180"/>
        <v>43624</v>
      </c>
      <c r="U806" s="45"/>
    </row>
    <row r="807" spans="1:21" ht="28.5" x14ac:dyDescent="0.25">
      <c r="A807" s="45"/>
      <c r="C807" s="4" t="s">
        <v>1584</v>
      </c>
      <c r="D807" s="7" t="s">
        <v>1585</v>
      </c>
      <c r="E807" s="121" t="s">
        <v>6</v>
      </c>
      <c r="F807" s="30" t="s">
        <v>85</v>
      </c>
      <c r="G807" s="30" t="s">
        <v>55</v>
      </c>
      <c r="H807" s="174">
        <v>2400</v>
      </c>
      <c r="I807" s="40" t="s">
        <v>1550</v>
      </c>
      <c r="J807" s="118">
        <v>43511</v>
      </c>
      <c r="K807" s="39">
        <f t="shared" si="177"/>
        <v>43516</v>
      </c>
      <c r="L807" s="39">
        <f t="shared" si="181"/>
        <v>43523</v>
      </c>
      <c r="M807" s="39">
        <f t="shared" si="182"/>
        <v>43544</v>
      </c>
      <c r="N807" s="39">
        <f t="shared" si="178"/>
        <v>43551</v>
      </c>
      <c r="O807" s="39" t="s">
        <v>91</v>
      </c>
      <c r="P807" s="39" t="s">
        <v>91</v>
      </c>
      <c r="Q807" s="39" t="s">
        <v>91</v>
      </c>
      <c r="R807" s="39">
        <f t="shared" si="179"/>
        <v>43558</v>
      </c>
      <c r="S807" s="39">
        <f t="shared" si="180"/>
        <v>43565</v>
      </c>
      <c r="U807" s="45"/>
    </row>
    <row r="808" spans="1:21" x14ac:dyDescent="0.25">
      <c r="A808" s="45"/>
      <c r="C808" s="4" t="s">
        <v>1586</v>
      </c>
      <c r="D808" s="7" t="s">
        <v>1587</v>
      </c>
      <c r="E808" s="121" t="s">
        <v>6</v>
      </c>
      <c r="F808" s="30" t="s">
        <v>85</v>
      </c>
      <c r="G808" s="30" t="s">
        <v>55</v>
      </c>
      <c r="H808" s="174">
        <v>21348</v>
      </c>
      <c r="I808" s="40" t="s">
        <v>1550</v>
      </c>
      <c r="J808" s="118">
        <v>43692</v>
      </c>
      <c r="K808" s="39">
        <f t="shared" si="177"/>
        <v>43697</v>
      </c>
      <c r="L808" s="39">
        <f t="shared" si="181"/>
        <v>43704</v>
      </c>
      <c r="M808" s="39">
        <f t="shared" si="182"/>
        <v>43725</v>
      </c>
      <c r="N808" s="39">
        <f t="shared" si="178"/>
        <v>43732</v>
      </c>
      <c r="O808" s="39" t="s">
        <v>91</v>
      </c>
      <c r="P808" s="39" t="s">
        <v>91</v>
      </c>
      <c r="Q808" s="39" t="s">
        <v>91</v>
      </c>
      <c r="R808" s="39">
        <f t="shared" si="179"/>
        <v>43739</v>
      </c>
      <c r="S808" s="39">
        <f t="shared" si="180"/>
        <v>43746</v>
      </c>
      <c r="U808" s="45"/>
    </row>
    <row r="809" spans="1:21" x14ac:dyDescent="0.25">
      <c r="A809" s="45"/>
      <c r="C809" s="4" t="s">
        <v>1588</v>
      </c>
      <c r="D809" s="7" t="s">
        <v>1589</v>
      </c>
      <c r="E809" s="121" t="s">
        <v>6</v>
      </c>
      <c r="F809" s="30" t="s">
        <v>85</v>
      </c>
      <c r="G809" s="30" t="s">
        <v>55</v>
      </c>
      <c r="H809" s="174">
        <v>10500</v>
      </c>
      <c r="I809" s="40" t="s">
        <v>1550</v>
      </c>
      <c r="J809" s="118">
        <v>43511</v>
      </c>
      <c r="K809" s="39">
        <f t="shared" si="177"/>
        <v>43516</v>
      </c>
      <c r="L809" s="39">
        <f t="shared" si="181"/>
        <v>43523</v>
      </c>
      <c r="M809" s="39">
        <f t="shared" si="182"/>
        <v>43544</v>
      </c>
      <c r="N809" s="39">
        <f t="shared" si="178"/>
        <v>43551</v>
      </c>
      <c r="O809" s="39" t="s">
        <v>91</v>
      </c>
      <c r="P809" s="39" t="s">
        <v>91</v>
      </c>
      <c r="Q809" s="39" t="s">
        <v>91</v>
      </c>
      <c r="R809" s="39">
        <f t="shared" si="179"/>
        <v>43558</v>
      </c>
      <c r="S809" s="39">
        <f t="shared" si="180"/>
        <v>43565</v>
      </c>
      <c r="U809" s="45"/>
    </row>
    <row r="810" spans="1:21" ht="28.5" x14ac:dyDescent="0.25">
      <c r="A810" s="45"/>
      <c r="C810" s="4" t="s">
        <v>1590</v>
      </c>
      <c r="D810" s="7" t="s">
        <v>1591</v>
      </c>
      <c r="E810" s="121" t="s">
        <v>6</v>
      </c>
      <c r="F810" s="30" t="s">
        <v>85</v>
      </c>
      <c r="G810" s="30" t="s">
        <v>55</v>
      </c>
      <c r="H810" s="174">
        <v>13104</v>
      </c>
      <c r="I810" s="40" t="s">
        <v>1550</v>
      </c>
      <c r="J810" s="118">
        <v>43511</v>
      </c>
      <c r="K810" s="39">
        <f t="shared" si="177"/>
        <v>43516</v>
      </c>
      <c r="L810" s="39">
        <f t="shared" si="181"/>
        <v>43523</v>
      </c>
      <c r="M810" s="39">
        <f t="shared" si="182"/>
        <v>43544</v>
      </c>
      <c r="N810" s="39">
        <f t="shared" si="178"/>
        <v>43551</v>
      </c>
      <c r="O810" s="39" t="s">
        <v>91</v>
      </c>
      <c r="P810" s="39" t="s">
        <v>91</v>
      </c>
      <c r="Q810" s="39" t="s">
        <v>91</v>
      </c>
      <c r="R810" s="39">
        <f t="shared" si="179"/>
        <v>43558</v>
      </c>
      <c r="S810" s="39">
        <f t="shared" si="180"/>
        <v>43565</v>
      </c>
      <c r="U810" s="45"/>
    </row>
    <row r="811" spans="1:21" ht="28.5" x14ac:dyDescent="0.25">
      <c r="A811" s="45"/>
      <c r="C811" s="4" t="s">
        <v>1592</v>
      </c>
      <c r="D811" s="7" t="s">
        <v>1593</v>
      </c>
      <c r="E811" s="121" t="s">
        <v>6</v>
      </c>
      <c r="F811" s="30" t="s">
        <v>85</v>
      </c>
      <c r="G811" s="30" t="s">
        <v>55</v>
      </c>
      <c r="H811" s="174">
        <v>1400</v>
      </c>
      <c r="I811" s="40" t="s">
        <v>1550</v>
      </c>
      <c r="J811" s="118">
        <v>43511</v>
      </c>
      <c r="K811" s="39">
        <f t="shared" si="177"/>
        <v>43516</v>
      </c>
      <c r="L811" s="39">
        <f t="shared" si="181"/>
        <v>43523</v>
      </c>
      <c r="M811" s="39">
        <f t="shared" si="182"/>
        <v>43544</v>
      </c>
      <c r="N811" s="39">
        <f t="shared" si="178"/>
        <v>43551</v>
      </c>
      <c r="O811" s="39" t="s">
        <v>91</v>
      </c>
      <c r="P811" s="39" t="s">
        <v>91</v>
      </c>
      <c r="Q811" s="39" t="s">
        <v>91</v>
      </c>
      <c r="R811" s="39">
        <f t="shared" si="179"/>
        <v>43558</v>
      </c>
      <c r="S811" s="39">
        <f t="shared" si="180"/>
        <v>43565</v>
      </c>
      <c r="U811" s="45"/>
    </row>
    <row r="812" spans="1:21" ht="28.5" x14ac:dyDescent="0.25">
      <c r="A812" s="45"/>
      <c r="C812" s="4" t="s">
        <v>1594</v>
      </c>
      <c r="D812" s="7" t="s">
        <v>1595</v>
      </c>
      <c r="E812" s="121" t="s">
        <v>6</v>
      </c>
      <c r="F812" s="30" t="s">
        <v>85</v>
      </c>
      <c r="G812" s="30" t="s">
        <v>55</v>
      </c>
      <c r="H812" s="174">
        <v>41260</v>
      </c>
      <c r="I812" s="40" t="s">
        <v>1550</v>
      </c>
      <c r="J812" s="118">
        <v>43723</v>
      </c>
      <c r="K812" s="39">
        <f t="shared" si="177"/>
        <v>43728</v>
      </c>
      <c r="L812" s="39">
        <f t="shared" si="181"/>
        <v>43735</v>
      </c>
      <c r="M812" s="39">
        <f t="shared" si="182"/>
        <v>43756</v>
      </c>
      <c r="N812" s="39">
        <f t="shared" si="178"/>
        <v>43763</v>
      </c>
      <c r="O812" s="39" t="s">
        <v>91</v>
      </c>
      <c r="P812" s="39" t="s">
        <v>91</v>
      </c>
      <c r="Q812" s="39" t="s">
        <v>91</v>
      </c>
      <c r="R812" s="39">
        <f t="shared" si="179"/>
        <v>43770</v>
      </c>
      <c r="S812" s="39">
        <f t="shared" si="180"/>
        <v>43777</v>
      </c>
      <c r="U812" s="45"/>
    </row>
    <row r="813" spans="1:21" ht="28.5" x14ac:dyDescent="0.25">
      <c r="A813" s="45"/>
      <c r="C813" s="4" t="s">
        <v>1596</v>
      </c>
      <c r="D813" s="7" t="s">
        <v>1597</v>
      </c>
      <c r="E813" s="121" t="s">
        <v>6</v>
      </c>
      <c r="F813" s="30" t="s">
        <v>85</v>
      </c>
      <c r="G813" s="30" t="s">
        <v>55</v>
      </c>
      <c r="H813" s="174">
        <v>7975</v>
      </c>
      <c r="I813" s="40" t="s">
        <v>1550</v>
      </c>
      <c r="J813" s="118">
        <v>43511</v>
      </c>
      <c r="K813" s="39">
        <f t="shared" si="177"/>
        <v>43516</v>
      </c>
      <c r="L813" s="39">
        <f t="shared" si="181"/>
        <v>43523</v>
      </c>
      <c r="M813" s="39">
        <f t="shared" si="182"/>
        <v>43544</v>
      </c>
      <c r="N813" s="39">
        <f t="shared" si="178"/>
        <v>43551</v>
      </c>
      <c r="O813" s="39" t="s">
        <v>91</v>
      </c>
      <c r="P813" s="39" t="s">
        <v>91</v>
      </c>
      <c r="Q813" s="39" t="s">
        <v>91</v>
      </c>
      <c r="R813" s="39">
        <f t="shared" si="179"/>
        <v>43558</v>
      </c>
      <c r="S813" s="39">
        <f t="shared" si="180"/>
        <v>43565</v>
      </c>
      <c r="U813" s="45"/>
    </row>
    <row r="814" spans="1:21" x14ac:dyDescent="0.25">
      <c r="A814" s="45"/>
      <c r="C814" s="319" t="s">
        <v>1598</v>
      </c>
      <c r="D814" s="7" t="s">
        <v>1599</v>
      </c>
      <c r="E814" s="121" t="s">
        <v>6</v>
      </c>
      <c r="F814" s="30" t="s">
        <v>85</v>
      </c>
      <c r="G814" s="30" t="s">
        <v>54</v>
      </c>
      <c r="H814" s="174">
        <v>50000</v>
      </c>
      <c r="I814" s="40" t="s">
        <v>1550</v>
      </c>
      <c r="J814" s="118">
        <v>43512</v>
      </c>
      <c r="K814" s="39">
        <f t="shared" si="177"/>
        <v>43517</v>
      </c>
      <c r="L814" s="39">
        <f t="shared" si="181"/>
        <v>43524</v>
      </c>
      <c r="M814" s="39">
        <f t="shared" si="182"/>
        <v>43545</v>
      </c>
      <c r="N814" s="39">
        <f t="shared" si="178"/>
        <v>43552</v>
      </c>
      <c r="O814" s="39" t="s">
        <v>91</v>
      </c>
      <c r="P814" s="39" t="s">
        <v>91</v>
      </c>
      <c r="Q814" s="39" t="s">
        <v>91</v>
      </c>
      <c r="R814" s="39">
        <f t="shared" si="179"/>
        <v>43559</v>
      </c>
      <c r="S814" s="39">
        <f t="shared" si="180"/>
        <v>43566</v>
      </c>
      <c r="U814" s="45"/>
    </row>
    <row r="815" spans="1:21" s="128" customFormat="1" ht="28.5" x14ac:dyDescent="0.25">
      <c r="A815" s="45"/>
      <c r="B815" s="113"/>
      <c r="C815" s="229" t="s">
        <v>2920</v>
      </c>
      <c r="D815" s="55" t="s">
        <v>2921</v>
      </c>
      <c r="E815" s="121" t="s">
        <v>6</v>
      </c>
      <c r="F815" s="30" t="s">
        <v>85</v>
      </c>
      <c r="G815" s="121" t="s">
        <v>54</v>
      </c>
      <c r="H815" s="212">
        <v>64300</v>
      </c>
      <c r="I815" s="110" t="s">
        <v>2787</v>
      </c>
      <c r="J815" s="231">
        <v>43511</v>
      </c>
      <c r="K815" s="211">
        <f t="shared" si="177"/>
        <v>43516</v>
      </c>
      <c r="L815" s="211">
        <f t="shared" si="181"/>
        <v>43523</v>
      </c>
      <c r="M815" s="211">
        <f t="shared" si="182"/>
        <v>43544</v>
      </c>
      <c r="N815" s="211">
        <f t="shared" si="178"/>
        <v>43551</v>
      </c>
      <c r="O815" s="211" t="s">
        <v>91</v>
      </c>
      <c r="P815" s="211" t="s">
        <v>91</v>
      </c>
      <c r="Q815" s="211" t="s">
        <v>91</v>
      </c>
      <c r="R815" s="211">
        <f t="shared" si="179"/>
        <v>43558</v>
      </c>
      <c r="S815" s="211">
        <f t="shared" si="180"/>
        <v>43565</v>
      </c>
      <c r="U815" s="45"/>
    </row>
    <row r="816" spans="1:21" s="128" customFormat="1" ht="28.5" x14ac:dyDescent="0.25">
      <c r="A816" s="45"/>
      <c r="B816" s="113"/>
      <c r="C816" s="229" t="s">
        <v>2922</v>
      </c>
      <c r="D816" s="55" t="s">
        <v>2923</v>
      </c>
      <c r="E816" s="121" t="s">
        <v>6</v>
      </c>
      <c r="F816" s="30" t="s">
        <v>85</v>
      </c>
      <c r="G816" s="121" t="s">
        <v>54</v>
      </c>
      <c r="H816" s="212">
        <v>78920</v>
      </c>
      <c r="I816" s="110" t="s">
        <v>2787</v>
      </c>
      <c r="J816" s="231">
        <v>43512</v>
      </c>
      <c r="K816" s="211">
        <f t="shared" si="177"/>
        <v>43517</v>
      </c>
      <c r="L816" s="211">
        <f t="shared" si="181"/>
        <v>43524</v>
      </c>
      <c r="M816" s="211">
        <f t="shared" si="182"/>
        <v>43545</v>
      </c>
      <c r="N816" s="211">
        <f t="shared" si="178"/>
        <v>43552</v>
      </c>
      <c r="O816" s="211" t="s">
        <v>91</v>
      </c>
      <c r="P816" s="211" t="s">
        <v>91</v>
      </c>
      <c r="Q816" s="211" t="s">
        <v>91</v>
      </c>
      <c r="R816" s="211">
        <f t="shared" si="179"/>
        <v>43559</v>
      </c>
      <c r="S816" s="211">
        <f t="shared" si="180"/>
        <v>43566</v>
      </c>
      <c r="U816" s="45"/>
    </row>
    <row r="817" spans="1:21" s="128" customFormat="1" ht="20.25" customHeight="1" x14ac:dyDescent="0.25">
      <c r="A817" s="45"/>
      <c r="B817" s="113"/>
      <c r="C817" s="229" t="s">
        <v>3072</v>
      </c>
      <c r="D817" s="55" t="s">
        <v>3073</v>
      </c>
      <c r="E817" s="121" t="s">
        <v>6</v>
      </c>
      <c r="F817" s="30" t="s">
        <v>85</v>
      </c>
      <c r="G817" s="121" t="s">
        <v>55</v>
      </c>
      <c r="H817" s="212">
        <v>8000</v>
      </c>
      <c r="I817" s="110" t="s">
        <v>1550</v>
      </c>
      <c r="J817" s="231">
        <v>43601</v>
      </c>
      <c r="K817" s="211">
        <f t="shared" si="177"/>
        <v>43606</v>
      </c>
      <c r="L817" s="211">
        <f t="shared" si="181"/>
        <v>43613</v>
      </c>
      <c r="M817" s="211">
        <f t="shared" si="182"/>
        <v>43634</v>
      </c>
      <c r="N817" s="211">
        <f t="shared" si="178"/>
        <v>43641</v>
      </c>
      <c r="O817" s="211" t="s">
        <v>91</v>
      </c>
      <c r="P817" s="211" t="s">
        <v>91</v>
      </c>
      <c r="Q817" s="211" t="s">
        <v>91</v>
      </c>
      <c r="R817" s="211">
        <f t="shared" si="179"/>
        <v>43648</v>
      </c>
      <c r="S817" s="211">
        <f t="shared" si="180"/>
        <v>43655</v>
      </c>
      <c r="U817" s="45"/>
    </row>
    <row r="818" spans="1:21" s="74" customFormat="1" ht="18" customHeight="1" x14ac:dyDescent="0.25">
      <c r="A818" s="247"/>
      <c r="B818" s="208"/>
      <c r="C818" s="409" t="s">
        <v>2203</v>
      </c>
      <c r="D818" s="409" t="s">
        <v>2204</v>
      </c>
      <c r="E818" s="82" t="s">
        <v>6</v>
      </c>
      <c r="F818" s="82" t="s">
        <v>85</v>
      </c>
      <c r="G818" s="82" t="s">
        <v>54</v>
      </c>
      <c r="H818" s="494">
        <v>3200</v>
      </c>
      <c r="I818" s="85" t="s">
        <v>321</v>
      </c>
      <c r="J818" s="411">
        <v>43620</v>
      </c>
      <c r="K818" s="411">
        <f t="shared" si="177"/>
        <v>43625</v>
      </c>
      <c r="L818" s="411">
        <f t="shared" si="181"/>
        <v>43632</v>
      </c>
      <c r="M818" s="411">
        <f t="shared" si="182"/>
        <v>43653</v>
      </c>
      <c r="N818" s="411">
        <f t="shared" si="178"/>
        <v>43660</v>
      </c>
      <c r="O818" s="411" t="s">
        <v>91</v>
      </c>
      <c r="P818" s="411" t="s">
        <v>91</v>
      </c>
      <c r="Q818" s="411" t="s">
        <v>91</v>
      </c>
      <c r="R818" s="411">
        <f t="shared" si="179"/>
        <v>43667</v>
      </c>
      <c r="S818" s="411">
        <f t="shared" si="180"/>
        <v>43674</v>
      </c>
      <c r="U818" s="45"/>
    </row>
    <row r="819" spans="1:21" s="74" customFormat="1" ht="30" x14ac:dyDescent="0.25">
      <c r="A819" s="247"/>
      <c r="B819" s="208"/>
      <c r="C819" s="409" t="s">
        <v>2205</v>
      </c>
      <c r="D819" s="409" t="s">
        <v>2206</v>
      </c>
      <c r="E819" s="82" t="s">
        <v>6</v>
      </c>
      <c r="F819" s="82" t="s">
        <v>85</v>
      </c>
      <c r="G819" s="82" t="s">
        <v>54</v>
      </c>
      <c r="H819" s="494">
        <v>20000</v>
      </c>
      <c r="I819" s="416" t="s">
        <v>2207</v>
      </c>
      <c r="J819" s="411">
        <v>43570</v>
      </c>
      <c r="K819" s="411">
        <f t="shared" si="177"/>
        <v>43575</v>
      </c>
      <c r="L819" s="411">
        <f t="shared" si="181"/>
        <v>43582</v>
      </c>
      <c r="M819" s="411">
        <f t="shared" si="182"/>
        <v>43603</v>
      </c>
      <c r="N819" s="411">
        <f t="shared" si="178"/>
        <v>43610</v>
      </c>
      <c r="O819" s="411" t="s">
        <v>91</v>
      </c>
      <c r="P819" s="411" t="s">
        <v>91</v>
      </c>
      <c r="Q819" s="411" t="s">
        <v>91</v>
      </c>
      <c r="R819" s="411">
        <f t="shared" si="179"/>
        <v>43617</v>
      </c>
      <c r="S819" s="411">
        <f t="shared" si="180"/>
        <v>43624</v>
      </c>
      <c r="U819" s="45"/>
    </row>
    <row r="820" spans="1:21" s="74" customFormat="1" ht="30" x14ac:dyDescent="0.2">
      <c r="A820" s="247"/>
      <c r="B820" s="208"/>
      <c r="C820" s="409" t="s">
        <v>2208</v>
      </c>
      <c r="D820" s="409" t="s">
        <v>2209</v>
      </c>
      <c r="E820" s="82" t="s">
        <v>6</v>
      </c>
      <c r="F820" s="82" t="s">
        <v>85</v>
      </c>
      <c r="G820" s="82" t="s">
        <v>54</v>
      </c>
      <c r="H820" s="494">
        <v>15000</v>
      </c>
      <c r="I820" s="417" t="s">
        <v>2210</v>
      </c>
      <c r="J820" s="411">
        <v>43742</v>
      </c>
      <c r="K820" s="411">
        <f t="shared" si="177"/>
        <v>43747</v>
      </c>
      <c r="L820" s="411">
        <f t="shared" si="181"/>
        <v>43754</v>
      </c>
      <c r="M820" s="411">
        <f t="shared" si="182"/>
        <v>43775</v>
      </c>
      <c r="N820" s="411">
        <f t="shared" si="178"/>
        <v>43782</v>
      </c>
      <c r="O820" s="411" t="s">
        <v>91</v>
      </c>
      <c r="P820" s="411" t="s">
        <v>91</v>
      </c>
      <c r="Q820" s="411" t="s">
        <v>91</v>
      </c>
      <c r="R820" s="411">
        <f t="shared" si="179"/>
        <v>43789</v>
      </c>
      <c r="S820" s="411">
        <f t="shared" si="180"/>
        <v>43796</v>
      </c>
      <c r="U820" s="45"/>
    </row>
    <row r="821" spans="1:21" s="74" customFormat="1" ht="30" x14ac:dyDescent="0.25">
      <c r="A821" s="247"/>
      <c r="B821" s="208"/>
      <c r="C821" s="409" t="s">
        <v>2211</v>
      </c>
      <c r="D821" s="409" t="s">
        <v>2212</v>
      </c>
      <c r="E821" s="82" t="s">
        <v>6</v>
      </c>
      <c r="F821" s="82" t="s">
        <v>85</v>
      </c>
      <c r="G821" s="82" t="s">
        <v>54</v>
      </c>
      <c r="H821" s="494">
        <v>15000</v>
      </c>
      <c r="I821" s="416" t="s">
        <v>2213</v>
      </c>
      <c r="J821" s="411">
        <v>43600</v>
      </c>
      <c r="K821" s="411">
        <f t="shared" si="177"/>
        <v>43605</v>
      </c>
      <c r="L821" s="411">
        <f t="shared" si="181"/>
        <v>43612</v>
      </c>
      <c r="M821" s="411">
        <f t="shared" si="182"/>
        <v>43633</v>
      </c>
      <c r="N821" s="411">
        <f t="shared" si="178"/>
        <v>43640</v>
      </c>
      <c r="O821" s="411" t="s">
        <v>91</v>
      </c>
      <c r="P821" s="411" t="s">
        <v>91</v>
      </c>
      <c r="Q821" s="411" t="s">
        <v>91</v>
      </c>
      <c r="R821" s="411">
        <f t="shared" si="179"/>
        <v>43647</v>
      </c>
      <c r="S821" s="411">
        <f t="shared" si="180"/>
        <v>43654</v>
      </c>
      <c r="U821" s="45"/>
    </row>
    <row r="822" spans="1:21" s="74" customFormat="1" ht="30" x14ac:dyDescent="0.25">
      <c r="A822" s="247"/>
      <c r="B822" s="208"/>
      <c r="C822" s="409" t="s">
        <v>2214</v>
      </c>
      <c r="D822" s="409" t="s">
        <v>2215</v>
      </c>
      <c r="E822" s="82" t="s">
        <v>6</v>
      </c>
      <c r="F822" s="82" t="s">
        <v>85</v>
      </c>
      <c r="G822" s="82" t="s">
        <v>54</v>
      </c>
      <c r="H822" s="494">
        <v>16980.32</v>
      </c>
      <c r="I822" s="418" t="s">
        <v>2216</v>
      </c>
      <c r="J822" s="411">
        <v>43742</v>
      </c>
      <c r="K822" s="411">
        <f t="shared" si="177"/>
        <v>43747</v>
      </c>
      <c r="L822" s="411">
        <f t="shared" si="181"/>
        <v>43754</v>
      </c>
      <c r="M822" s="411">
        <f t="shared" si="182"/>
        <v>43775</v>
      </c>
      <c r="N822" s="411">
        <f t="shared" si="178"/>
        <v>43782</v>
      </c>
      <c r="O822" s="411" t="s">
        <v>91</v>
      </c>
      <c r="P822" s="411" t="s">
        <v>91</v>
      </c>
      <c r="Q822" s="411" t="s">
        <v>91</v>
      </c>
      <c r="R822" s="411">
        <f t="shared" si="179"/>
        <v>43789</v>
      </c>
      <c r="S822" s="411">
        <f t="shared" si="180"/>
        <v>43796</v>
      </c>
      <c r="U822" s="45"/>
    </row>
    <row r="823" spans="1:21" s="74" customFormat="1" ht="45" x14ac:dyDescent="0.25">
      <c r="A823" s="247"/>
      <c r="B823" s="208"/>
      <c r="C823" s="409" t="s">
        <v>2217</v>
      </c>
      <c r="D823" s="409" t="s">
        <v>2218</v>
      </c>
      <c r="E823" s="82" t="s">
        <v>6</v>
      </c>
      <c r="F823" s="82" t="s">
        <v>85</v>
      </c>
      <c r="G823" s="82" t="s">
        <v>53</v>
      </c>
      <c r="H823" s="494">
        <v>400000</v>
      </c>
      <c r="I823" s="419" t="s">
        <v>2219</v>
      </c>
      <c r="J823" s="411">
        <v>43697</v>
      </c>
      <c r="K823" s="411">
        <f t="shared" si="177"/>
        <v>43702</v>
      </c>
      <c r="L823" s="411">
        <f t="shared" si="181"/>
        <v>43709</v>
      </c>
      <c r="M823" s="411">
        <f t="shared" si="182"/>
        <v>43730</v>
      </c>
      <c r="N823" s="411">
        <f t="shared" si="178"/>
        <v>43737</v>
      </c>
      <c r="O823" s="411" t="s">
        <v>91</v>
      </c>
      <c r="P823" s="411" t="s">
        <v>91</v>
      </c>
      <c r="Q823" s="411" t="s">
        <v>91</v>
      </c>
      <c r="R823" s="411">
        <f t="shared" si="179"/>
        <v>43744</v>
      </c>
      <c r="S823" s="411">
        <f t="shared" si="180"/>
        <v>43751</v>
      </c>
      <c r="U823" s="45"/>
    </row>
    <row r="824" spans="1:21" s="74" customFormat="1" ht="30" x14ac:dyDescent="0.25">
      <c r="A824" s="247"/>
      <c r="B824" s="208"/>
      <c r="C824" s="409" t="s">
        <v>2220</v>
      </c>
      <c r="D824" s="409" t="s">
        <v>2221</v>
      </c>
      <c r="E824" s="82" t="s">
        <v>6</v>
      </c>
      <c r="F824" s="82" t="s">
        <v>85</v>
      </c>
      <c r="G824" s="82" t="s">
        <v>54</v>
      </c>
      <c r="H824" s="494">
        <v>20000</v>
      </c>
      <c r="I824" s="416" t="s">
        <v>2222</v>
      </c>
      <c r="J824" s="411">
        <v>43620</v>
      </c>
      <c r="K824" s="411">
        <f t="shared" si="177"/>
        <v>43625</v>
      </c>
      <c r="L824" s="411">
        <f t="shared" si="181"/>
        <v>43632</v>
      </c>
      <c r="M824" s="411">
        <f t="shared" si="182"/>
        <v>43653</v>
      </c>
      <c r="N824" s="411">
        <f t="shared" si="178"/>
        <v>43660</v>
      </c>
      <c r="O824" s="411" t="s">
        <v>91</v>
      </c>
      <c r="P824" s="411" t="s">
        <v>91</v>
      </c>
      <c r="Q824" s="411" t="s">
        <v>91</v>
      </c>
      <c r="R824" s="411">
        <f t="shared" si="179"/>
        <v>43667</v>
      </c>
      <c r="S824" s="411">
        <f t="shared" si="180"/>
        <v>43674</v>
      </c>
      <c r="U824" s="45"/>
    </row>
    <row r="825" spans="1:21" s="74" customFormat="1" ht="20.25" customHeight="1" x14ac:dyDescent="0.25">
      <c r="A825" s="247"/>
      <c r="B825" s="208"/>
      <c r="C825" s="409" t="s">
        <v>2223</v>
      </c>
      <c r="D825" s="409" t="s">
        <v>2224</v>
      </c>
      <c r="E825" s="82" t="s">
        <v>6</v>
      </c>
      <c r="F825" s="82" t="s">
        <v>85</v>
      </c>
      <c r="G825" s="82" t="s">
        <v>54</v>
      </c>
      <c r="H825" s="494">
        <v>5000</v>
      </c>
      <c r="I825" s="420" t="s">
        <v>2225</v>
      </c>
      <c r="J825" s="411">
        <v>43570</v>
      </c>
      <c r="K825" s="411">
        <f t="shared" si="177"/>
        <v>43575</v>
      </c>
      <c r="L825" s="411">
        <f t="shared" si="181"/>
        <v>43582</v>
      </c>
      <c r="M825" s="411">
        <f>L825+21</f>
        <v>43603</v>
      </c>
      <c r="N825" s="411">
        <f t="shared" si="178"/>
        <v>43610</v>
      </c>
      <c r="O825" s="411" t="s">
        <v>91</v>
      </c>
      <c r="P825" s="411" t="s">
        <v>91</v>
      </c>
      <c r="Q825" s="411" t="s">
        <v>91</v>
      </c>
      <c r="R825" s="411">
        <f>N825+7</f>
        <v>43617</v>
      </c>
      <c r="S825" s="411">
        <f t="shared" si="180"/>
        <v>43624</v>
      </c>
      <c r="U825" s="45"/>
    </row>
    <row r="826" spans="1:21" s="74" customFormat="1" ht="18.75" customHeight="1" x14ac:dyDescent="0.25">
      <c r="A826" s="247"/>
      <c r="B826" s="208"/>
      <c r="C826" s="409" t="s">
        <v>2226</v>
      </c>
      <c r="D826" s="409" t="s">
        <v>2227</v>
      </c>
      <c r="E826" s="82" t="s">
        <v>6</v>
      </c>
      <c r="F826" s="82" t="s">
        <v>85</v>
      </c>
      <c r="G826" s="82" t="s">
        <v>54</v>
      </c>
      <c r="H826" s="494">
        <v>12000</v>
      </c>
      <c r="I826" s="421" t="s">
        <v>2228</v>
      </c>
      <c r="J826" s="411">
        <v>43742</v>
      </c>
      <c r="K826" s="411">
        <f t="shared" si="177"/>
        <v>43747</v>
      </c>
      <c r="L826" s="411">
        <f t="shared" si="181"/>
        <v>43754</v>
      </c>
      <c r="M826" s="411">
        <f>L826+21</f>
        <v>43775</v>
      </c>
      <c r="N826" s="411">
        <f t="shared" si="178"/>
        <v>43782</v>
      </c>
      <c r="O826" s="411" t="s">
        <v>91</v>
      </c>
      <c r="P826" s="411" t="s">
        <v>91</v>
      </c>
      <c r="Q826" s="411" t="s">
        <v>91</v>
      </c>
      <c r="R826" s="411">
        <f>N826+7</f>
        <v>43789</v>
      </c>
      <c r="S826" s="411">
        <f t="shared" si="180"/>
        <v>43796</v>
      </c>
      <c r="U826" s="45"/>
    </row>
    <row r="827" spans="1:21" s="74" customFormat="1" ht="45" x14ac:dyDescent="0.25">
      <c r="A827" s="247"/>
      <c r="B827" s="208"/>
      <c r="C827" s="409" t="s">
        <v>2229</v>
      </c>
      <c r="D827" s="409" t="s">
        <v>2230</v>
      </c>
      <c r="E827" s="82" t="s">
        <v>6</v>
      </c>
      <c r="F827" s="82" t="s">
        <v>85</v>
      </c>
      <c r="G827" s="82" t="s">
        <v>54</v>
      </c>
      <c r="H827" s="494">
        <v>21600</v>
      </c>
      <c r="I827" s="421" t="s">
        <v>2231</v>
      </c>
      <c r="J827" s="411">
        <v>43600</v>
      </c>
      <c r="K827" s="411">
        <f t="shared" si="177"/>
        <v>43605</v>
      </c>
      <c r="L827" s="411">
        <f t="shared" si="181"/>
        <v>43612</v>
      </c>
      <c r="M827" s="411">
        <f t="shared" ref="M827:M833" si="183">L827+21</f>
        <v>43633</v>
      </c>
      <c r="N827" s="411">
        <f t="shared" si="178"/>
        <v>43640</v>
      </c>
      <c r="O827" s="411" t="s">
        <v>91</v>
      </c>
      <c r="P827" s="411" t="s">
        <v>91</v>
      </c>
      <c r="Q827" s="411" t="s">
        <v>91</v>
      </c>
      <c r="R827" s="411">
        <f t="shared" ref="R827:R833" si="184">N827+7</f>
        <v>43647</v>
      </c>
      <c r="S827" s="411">
        <f t="shared" si="180"/>
        <v>43654</v>
      </c>
      <c r="U827" s="45"/>
    </row>
    <row r="828" spans="1:21" s="74" customFormat="1" ht="30" x14ac:dyDescent="0.25">
      <c r="A828" s="247"/>
      <c r="B828" s="208"/>
      <c r="C828" s="409" t="s">
        <v>2232</v>
      </c>
      <c r="D828" s="409" t="s">
        <v>2233</v>
      </c>
      <c r="E828" s="82" t="s">
        <v>6</v>
      </c>
      <c r="F828" s="82" t="s">
        <v>85</v>
      </c>
      <c r="G828" s="82" t="s">
        <v>53</v>
      </c>
      <c r="H828" s="494">
        <v>3225200</v>
      </c>
      <c r="I828" s="420" t="s">
        <v>2207</v>
      </c>
      <c r="J828" s="411">
        <v>43742</v>
      </c>
      <c r="K828" s="411">
        <f t="shared" si="177"/>
        <v>43747</v>
      </c>
      <c r="L828" s="411">
        <f t="shared" si="181"/>
        <v>43754</v>
      </c>
      <c r="M828" s="411">
        <f t="shared" si="183"/>
        <v>43775</v>
      </c>
      <c r="N828" s="411">
        <f t="shared" si="178"/>
        <v>43782</v>
      </c>
      <c r="O828" s="411" t="s">
        <v>91</v>
      </c>
      <c r="P828" s="411" t="s">
        <v>91</v>
      </c>
      <c r="Q828" s="411" t="s">
        <v>91</v>
      </c>
      <c r="R828" s="411">
        <f t="shared" si="184"/>
        <v>43789</v>
      </c>
      <c r="S828" s="411">
        <f t="shared" si="180"/>
        <v>43796</v>
      </c>
      <c r="U828" s="45"/>
    </row>
    <row r="829" spans="1:21" s="74" customFormat="1" ht="45" x14ac:dyDescent="0.25">
      <c r="A829" s="247"/>
      <c r="B829" s="208"/>
      <c r="C829" s="409" t="s">
        <v>2234</v>
      </c>
      <c r="D829" s="409" t="s">
        <v>2235</v>
      </c>
      <c r="E829" s="82" t="s">
        <v>6</v>
      </c>
      <c r="F829" s="82" t="s">
        <v>85</v>
      </c>
      <c r="G829" s="82" t="s">
        <v>53</v>
      </c>
      <c r="H829" s="494">
        <v>2130898</v>
      </c>
      <c r="I829" s="420" t="s">
        <v>2183</v>
      </c>
      <c r="J829" s="411">
        <v>43620</v>
      </c>
      <c r="K829" s="411">
        <f t="shared" si="177"/>
        <v>43625</v>
      </c>
      <c r="L829" s="411">
        <f t="shared" si="181"/>
        <v>43632</v>
      </c>
      <c r="M829" s="411">
        <f t="shared" si="183"/>
        <v>43653</v>
      </c>
      <c r="N829" s="411">
        <f t="shared" si="178"/>
        <v>43660</v>
      </c>
      <c r="O829" s="411" t="s">
        <v>91</v>
      </c>
      <c r="P829" s="411" t="s">
        <v>91</v>
      </c>
      <c r="Q829" s="411" t="s">
        <v>91</v>
      </c>
      <c r="R829" s="411">
        <f t="shared" si="184"/>
        <v>43667</v>
      </c>
      <c r="S829" s="411">
        <f t="shared" si="180"/>
        <v>43674</v>
      </c>
      <c r="U829" s="45"/>
    </row>
    <row r="830" spans="1:21" s="74" customFormat="1" ht="45" x14ac:dyDescent="0.25">
      <c r="A830" s="247"/>
      <c r="B830" s="208"/>
      <c r="C830" s="409" t="s">
        <v>2236</v>
      </c>
      <c r="D830" s="409" t="s">
        <v>2237</v>
      </c>
      <c r="E830" s="82" t="s">
        <v>6</v>
      </c>
      <c r="F830" s="82" t="s">
        <v>85</v>
      </c>
      <c r="G830" s="82" t="s">
        <v>53</v>
      </c>
      <c r="H830" s="494">
        <v>373317.1</v>
      </c>
      <c r="I830" s="421" t="s">
        <v>2183</v>
      </c>
      <c r="J830" s="411">
        <v>43570</v>
      </c>
      <c r="K830" s="411">
        <f t="shared" si="177"/>
        <v>43575</v>
      </c>
      <c r="L830" s="411">
        <f t="shared" si="181"/>
        <v>43582</v>
      </c>
      <c r="M830" s="411">
        <f t="shared" si="183"/>
        <v>43603</v>
      </c>
      <c r="N830" s="411">
        <f t="shared" si="178"/>
        <v>43610</v>
      </c>
      <c r="O830" s="411" t="s">
        <v>91</v>
      </c>
      <c r="P830" s="411" t="s">
        <v>91</v>
      </c>
      <c r="Q830" s="411" t="s">
        <v>91</v>
      </c>
      <c r="R830" s="411">
        <f t="shared" si="184"/>
        <v>43617</v>
      </c>
      <c r="S830" s="411">
        <f t="shared" si="180"/>
        <v>43624</v>
      </c>
      <c r="U830" s="45"/>
    </row>
    <row r="831" spans="1:21" s="74" customFormat="1" ht="30" x14ac:dyDescent="0.25">
      <c r="A831" s="247"/>
      <c r="B831" s="208"/>
      <c r="C831" s="409" t="s">
        <v>2238</v>
      </c>
      <c r="D831" s="409" t="s">
        <v>2239</v>
      </c>
      <c r="E831" s="82" t="s">
        <v>6</v>
      </c>
      <c r="F831" s="82" t="s">
        <v>85</v>
      </c>
      <c r="G831" s="82" t="s">
        <v>53</v>
      </c>
      <c r="H831" s="494">
        <v>1545687</v>
      </c>
      <c r="I831" s="421" t="s">
        <v>2183</v>
      </c>
      <c r="J831" s="411">
        <v>43742</v>
      </c>
      <c r="K831" s="411">
        <f t="shared" si="177"/>
        <v>43747</v>
      </c>
      <c r="L831" s="411">
        <f t="shared" si="181"/>
        <v>43754</v>
      </c>
      <c r="M831" s="411">
        <f t="shared" si="183"/>
        <v>43775</v>
      </c>
      <c r="N831" s="411">
        <f t="shared" si="178"/>
        <v>43782</v>
      </c>
      <c r="O831" s="411" t="s">
        <v>91</v>
      </c>
      <c r="P831" s="411" t="s">
        <v>91</v>
      </c>
      <c r="Q831" s="411" t="s">
        <v>91</v>
      </c>
      <c r="R831" s="411">
        <f t="shared" si="184"/>
        <v>43789</v>
      </c>
      <c r="S831" s="411">
        <f t="shared" si="180"/>
        <v>43796</v>
      </c>
      <c r="U831" s="45"/>
    </row>
    <row r="832" spans="1:21" s="74" customFormat="1" ht="30" x14ac:dyDescent="0.25">
      <c r="A832" s="247"/>
      <c r="B832" s="208"/>
      <c r="C832" s="207" t="s">
        <v>2240</v>
      </c>
      <c r="D832" s="409" t="s">
        <v>2241</v>
      </c>
      <c r="E832" s="82" t="s">
        <v>6</v>
      </c>
      <c r="F832" s="82" t="s">
        <v>85</v>
      </c>
      <c r="G832" s="82" t="s">
        <v>53</v>
      </c>
      <c r="H832" s="494">
        <v>123163.69</v>
      </c>
      <c r="I832" s="419" t="s">
        <v>2183</v>
      </c>
      <c r="J832" s="411">
        <v>43600</v>
      </c>
      <c r="K832" s="411">
        <f t="shared" si="177"/>
        <v>43605</v>
      </c>
      <c r="L832" s="411">
        <f t="shared" si="181"/>
        <v>43612</v>
      </c>
      <c r="M832" s="411">
        <f t="shared" si="183"/>
        <v>43633</v>
      </c>
      <c r="N832" s="411">
        <f t="shared" si="178"/>
        <v>43640</v>
      </c>
      <c r="O832" s="411" t="s">
        <v>91</v>
      </c>
      <c r="P832" s="411" t="s">
        <v>91</v>
      </c>
      <c r="Q832" s="411" t="s">
        <v>91</v>
      </c>
      <c r="R832" s="411">
        <f t="shared" si="184"/>
        <v>43647</v>
      </c>
      <c r="S832" s="411">
        <f t="shared" si="180"/>
        <v>43654</v>
      </c>
      <c r="U832" s="45"/>
    </row>
    <row r="833" spans="1:21" s="74" customFormat="1" ht="15" x14ac:dyDescent="0.25">
      <c r="A833" s="247"/>
      <c r="B833" s="208"/>
      <c r="C833" s="409" t="s">
        <v>2242</v>
      </c>
      <c r="D833" s="409" t="s">
        <v>2243</v>
      </c>
      <c r="E833" s="82" t="s">
        <v>6</v>
      </c>
      <c r="F833" s="82" t="s">
        <v>85</v>
      </c>
      <c r="G833" s="82" t="s">
        <v>54</v>
      </c>
      <c r="H833" s="494">
        <v>42520</v>
      </c>
      <c r="I833" s="419" t="s">
        <v>2183</v>
      </c>
      <c r="J833" s="411">
        <v>43742</v>
      </c>
      <c r="K833" s="411">
        <f t="shared" si="177"/>
        <v>43747</v>
      </c>
      <c r="L833" s="411">
        <f t="shared" si="181"/>
        <v>43754</v>
      </c>
      <c r="M833" s="411">
        <f t="shared" si="183"/>
        <v>43775</v>
      </c>
      <c r="N833" s="411">
        <f t="shared" si="178"/>
        <v>43782</v>
      </c>
      <c r="O833" s="411" t="s">
        <v>91</v>
      </c>
      <c r="P833" s="411" t="s">
        <v>91</v>
      </c>
      <c r="Q833" s="411" t="s">
        <v>91</v>
      </c>
      <c r="R833" s="411">
        <f t="shared" si="184"/>
        <v>43789</v>
      </c>
      <c r="S833" s="411">
        <f t="shared" si="180"/>
        <v>43796</v>
      </c>
      <c r="U833" s="45"/>
    </row>
    <row r="834" spans="1:21" s="74" customFormat="1" ht="60" x14ac:dyDescent="0.25">
      <c r="A834" s="247"/>
      <c r="B834" s="208"/>
      <c r="C834" s="409" t="s">
        <v>2244</v>
      </c>
      <c r="D834" s="409" t="s">
        <v>2245</v>
      </c>
      <c r="E834" s="82" t="s">
        <v>6</v>
      </c>
      <c r="F834" s="82" t="s">
        <v>85</v>
      </c>
      <c r="G834" s="82" t="s">
        <v>54</v>
      </c>
      <c r="H834" s="494">
        <v>7200</v>
      </c>
      <c r="I834" s="419" t="s">
        <v>2183</v>
      </c>
      <c r="J834" s="411">
        <v>43697</v>
      </c>
      <c r="K834" s="411">
        <f t="shared" si="177"/>
        <v>43702</v>
      </c>
      <c r="L834" s="411">
        <f t="shared" si="181"/>
        <v>43709</v>
      </c>
      <c r="M834" s="411">
        <f>L834+21</f>
        <v>43730</v>
      </c>
      <c r="N834" s="411">
        <f t="shared" si="178"/>
        <v>43737</v>
      </c>
      <c r="O834" s="411" t="s">
        <v>91</v>
      </c>
      <c r="P834" s="411" t="s">
        <v>91</v>
      </c>
      <c r="Q834" s="411" t="s">
        <v>91</v>
      </c>
      <c r="R834" s="411">
        <f>N834+7</f>
        <v>43744</v>
      </c>
      <c r="S834" s="411">
        <f t="shared" si="180"/>
        <v>43751</v>
      </c>
      <c r="U834" s="45"/>
    </row>
    <row r="835" spans="1:21" s="74" customFormat="1" ht="75" x14ac:dyDescent="0.25">
      <c r="A835" s="247"/>
      <c r="B835" s="208"/>
      <c r="C835" s="409" t="s">
        <v>2246</v>
      </c>
      <c r="D835" s="409" t="s">
        <v>2247</v>
      </c>
      <c r="E835" s="82" t="s">
        <v>6</v>
      </c>
      <c r="F835" s="82" t="s">
        <v>85</v>
      </c>
      <c r="G835" s="82" t="s">
        <v>54</v>
      </c>
      <c r="H835" s="494">
        <v>10000</v>
      </c>
      <c r="I835" s="422" t="s">
        <v>2248</v>
      </c>
      <c r="J835" s="411">
        <v>43620</v>
      </c>
      <c r="K835" s="411">
        <f t="shared" si="177"/>
        <v>43625</v>
      </c>
      <c r="L835" s="411">
        <f t="shared" si="181"/>
        <v>43632</v>
      </c>
      <c r="M835" s="411">
        <f>L835+21</f>
        <v>43653</v>
      </c>
      <c r="N835" s="411">
        <f t="shared" si="178"/>
        <v>43660</v>
      </c>
      <c r="O835" s="411" t="s">
        <v>91</v>
      </c>
      <c r="P835" s="411" t="s">
        <v>91</v>
      </c>
      <c r="Q835" s="411" t="s">
        <v>91</v>
      </c>
      <c r="R835" s="411">
        <f>N835+7</f>
        <v>43667</v>
      </c>
      <c r="S835" s="411">
        <f t="shared" si="180"/>
        <v>43674</v>
      </c>
      <c r="U835" s="45"/>
    </row>
    <row r="836" spans="1:21" s="74" customFormat="1" ht="60" x14ac:dyDescent="0.25">
      <c r="A836" s="247"/>
      <c r="B836" s="208"/>
      <c r="C836" s="409" t="s">
        <v>2249</v>
      </c>
      <c r="D836" s="409" t="s">
        <v>2250</v>
      </c>
      <c r="E836" s="82" t="s">
        <v>6</v>
      </c>
      <c r="F836" s="82" t="s">
        <v>85</v>
      </c>
      <c r="G836" s="82" t="s">
        <v>54</v>
      </c>
      <c r="H836" s="494">
        <v>10000</v>
      </c>
      <c r="I836" s="423" t="str">
        <f>'[4] Travel Plan'!$F$16</f>
        <v>PSD2004027</v>
      </c>
      <c r="J836" s="411">
        <v>43570</v>
      </c>
      <c r="K836" s="411">
        <f t="shared" si="177"/>
        <v>43575</v>
      </c>
      <c r="L836" s="411">
        <f t="shared" si="181"/>
        <v>43582</v>
      </c>
      <c r="M836" s="411">
        <f t="shared" ref="M836:M842" si="185">L836+21</f>
        <v>43603</v>
      </c>
      <c r="N836" s="411">
        <f t="shared" si="178"/>
        <v>43610</v>
      </c>
      <c r="O836" s="411" t="s">
        <v>91</v>
      </c>
      <c r="P836" s="411" t="s">
        <v>91</v>
      </c>
      <c r="Q836" s="411" t="s">
        <v>91</v>
      </c>
      <c r="R836" s="411">
        <f t="shared" ref="R836:R842" si="186">N836+7</f>
        <v>43617</v>
      </c>
      <c r="S836" s="411">
        <f t="shared" si="180"/>
        <v>43624</v>
      </c>
      <c r="U836" s="45"/>
    </row>
    <row r="837" spans="1:21" s="74" customFormat="1" ht="45" x14ac:dyDescent="0.25">
      <c r="A837" s="247"/>
      <c r="B837" s="208"/>
      <c r="C837" s="409" t="s">
        <v>2251</v>
      </c>
      <c r="D837" s="409" t="s">
        <v>2252</v>
      </c>
      <c r="E837" s="82" t="s">
        <v>6</v>
      </c>
      <c r="F837" s="82" t="s">
        <v>85</v>
      </c>
      <c r="G837" s="82" t="s">
        <v>54</v>
      </c>
      <c r="H837" s="494">
        <v>10000</v>
      </c>
      <c r="I837" s="419" t="str">
        <f>'[4] Travel Plan'!$F$11</f>
        <v>PSD2004014</v>
      </c>
      <c r="J837" s="411">
        <v>43742</v>
      </c>
      <c r="K837" s="411">
        <f t="shared" si="177"/>
        <v>43747</v>
      </c>
      <c r="L837" s="411">
        <f t="shared" si="181"/>
        <v>43754</v>
      </c>
      <c r="M837" s="411">
        <f t="shared" si="185"/>
        <v>43775</v>
      </c>
      <c r="N837" s="411">
        <f t="shared" si="178"/>
        <v>43782</v>
      </c>
      <c r="O837" s="411" t="s">
        <v>91</v>
      </c>
      <c r="P837" s="411" t="s">
        <v>91</v>
      </c>
      <c r="Q837" s="411" t="s">
        <v>91</v>
      </c>
      <c r="R837" s="411">
        <f t="shared" si="186"/>
        <v>43789</v>
      </c>
      <c r="S837" s="411">
        <f t="shared" si="180"/>
        <v>43796</v>
      </c>
      <c r="U837" s="45"/>
    </row>
    <row r="838" spans="1:21" s="74" customFormat="1" ht="60" x14ac:dyDescent="0.25">
      <c r="A838" s="247"/>
      <c r="B838" s="208"/>
      <c r="C838" s="409" t="s">
        <v>2253</v>
      </c>
      <c r="D838" s="409" t="s">
        <v>2254</v>
      </c>
      <c r="E838" s="82" t="s">
        <v>6</v>
      </c>
      <c r="F838" s="82" t="s">
        <v>85</v>
      </c>
      <c r="G838" s="82" t="s">
        <v>54</v>
      </c>
      <c r="H838" s="494">
        <v>10000</v>
      </c>
      <c r="I838" s="419" t="s">
        <v>2339</v>
      </c>
      <c r="J838" s="411">
        <v>43600</v>
      </c>
      <c r="K838" s="411">
        <f t="shared" si="177"/>
        <v>43605</v>
      </c>
      <c r="L838" s="411">
        <f t="shared" si="181"/>
        <v>43612</v>
      </c>
      <c r="M838" s="411">
        <f t="shared" si="185"/>
        <v>43633</v>
      </c>
      <c r="N838" s="411">
        <f t="shared" si="178"/>
        <v>43640</v>
      </c>
      <c r="O838" s="411" t="s">
        <v>91</v>
      </c>
      <c r="P838" s="411" t="s">
        <v>91</v>
      </c>
      <c r="Q838" s="411" t="s">
        <v>91</v>
      </c>
      <c r="R838" s="411">
        <f t="shared" si="186"/>
        <v>43647</v>
      </c>
      <c r="S838" s="411">
        <f t="shared" si="180"/>
        <v>43654</v>
      </c>
      <c r="U838" s="45"/>
    </row>
    <row r="839" spans="1:21" s="74" customFormat="1" ht="67.5" customHeight="1" x14ac:dyDescent="0.25">
      <c r="A839" s="247"/>
      <c r="B839" s="208"/>
      <c r="C839" s="409" t="s">
        <v>2255</v>
      </c>
      <c r="D839" s="409" t="s">
        <v>2256</v>
      </c>
      <c r="E839" s="82" t="s">
        <v>6</v>
      </c>
      <c r="F839" s="82" t="s">
        <v>85</v>
      </c>
      <c r="G839" s="82" t="s">
        <v>54</v>
      </c>
      <c r="H839" s="494">
        <v>10000</v>
      </c>
      <c r="I839" s="419" t="str">
        <f>'[4] Travel Plan'!$F$13</f>
        <v>PSD2004013</v>
      </c>
      <c r="J839" s="411">
        <v>43742</v>
      </c>
      <c r="K839" s="411">
        <f t="shared" si="177"/>
        <v>43747</v>
      </c>
      <c r="L839" s="411">
        <f t="shared" si="181"/>
        <v>43754</v>
      </c>
      <c r="M839" s="411">
        <f t="shared" si="185"/>
        <v>43775</v>
      </c>
      <c r="N839" s="411">
        <f t="shared" si="178"/>
        <v>43782</v>
      </c>
      <c r="O839" s="411" t="s">
        <v>91</v>
      </c>
      <c r="P839" s="411" t="s">
        <v>91</v>
      </c>
      <c r="Q839" s="411" t="s">
        <v>91</v>
      </c>
      <c r="R839" s="411">
        <f t="shared" si="186"/>
        <v>43789</v>
      </c>
      <c r="S839" s="411">
        <f t="shared" si="180"/>
        <v>43796</v>
      </c>
      <c r="U839" s="45"/>
    </row>
    <row r="840" spans="1:21" s="74" customFormat="1" ht="60" x14ac:dyDescent="0.25">
      <c r="A840" s="247"/>
      <c r="B840" s="208"/>
      <c r="C840" s="409" t="s">
        <v>2257</v>
      </c>
      <c r="D840" s="409" t="s">
        <v>2258</v>
      </c>
      <c r="E840" s="82" t="s">
        <v>6</v>
      </c>
      <c r="F840" s="82" t="s">
        <v>85</v>
      </c>
      <c r="G840" s="82" t="s">
        <v>54</v>
      </c>
      <c r="H840" s="494">
        <v>10000</v>
      </c>
      <c r="I840" s="424" t="s">
        <v>2248</v>
      </c>
      <c r="J840" s="411">
        <v>43620</v>
      </c>
      <c r="K840" s="411">
        <f t="shared" si="177"/>
        <v>43625</v>
      </c>
      <c r="L840" s="411">
        <f t="shared" si="181"/>
        <v>43632</v>
      </c>
      <c r="M840" s="411">
        <f t="shared" si="185"/>
        <v>43653</v>
      </c>
      <c r="N840" s="411">
        <f t="shared" si="178"/>
        <v>43660</v>
      </c>
      <c r="O840" s="411" t="s">
        <v>91</v>
      </c>
      <c r="P840" s="411" t="s">
        <v>91</v>
      </c>
      <c r="Q840" s="411" t="s">
        <v>91</v>
      </c>
      <c r="R840" s="411">
        <f t="shared" si="186"/>
        <v>43667</v>
      </c>
      <c r="S840" s="411">
        <f t="shared" si="180"/>
        <v>43674</v>
      </c>
      <c r="U840" s="45"/>
    </row>
    <row r="841" spans="1:21" s="74" customFormat="1" ht="51" customHeight="1" x14ac:dyDescent="0.25">
      <c r="A841" s="247"/>
      <c r="B841" s="208"/>
      <c r="C841" s="409" t="s">
        <v>2259</v>
      </c>
      <c r="D841" s="409" t="s">
        <v>2260</v>
      </c>
      <c r="E841" s="82" t="s">
        <v>6</v>
      </c>
      <c r="F841" s="82" t="s">
        <v>85</v>
      </c>
      <c r="G841" s="82" t="s">
        <v>54</v>
      </c>
      <c r="H841" s="494">
        <v>10000</v>
      </c>
      <c r="I841" s="423" t="str">
        <f>[5]Sheet2!$E$203</f>
        <v>PSD2005004</v>
      </c>
      <c r="J841" s="411">
        <v>43570</v>
      </c>
      <c r="K841" s="411">
        <f t="shared" si="177"/>
        <v>43575</v>
      </c>
      <c r="L841" s="411">
        <f t="shared" si="181"/>
        <v>43582</v>
      </c>
      <c r="M841" s="411">
        <f t="shared" si="185"/>
        <v>43603</v>
      </c>
      <c r="N841" s="411">
        <f t="shared" si="178"/>
        <v>43610</v>
      </c>
      <c r="O841" s="411" t="s">
        <v>91</v>
      </c>
      <c r="P841" s="411" t="s">
        <v>91</v>
      </c>
      <c r="Q841" s="411" t="s">
        <v>91</v>
      </c>
      <c r="R841" s="411">
        <f t="shared" si="186"/>
        <v>43617</v>
      </c>
      <c r="S841" s="411">
        <f t="shared" si="180"/>
        <v>43624</v>
      </c>
      <c r="U841" s="45"/>
    </row>
    <row r="842" spans="1:21" s="74" customFormat="1" ht="60" x14ac:dyDescent="0.25">
      <c r="A842" s="247"/>
      <c r="B842" s="208"/>
      <c r="C842" s="409" t="s">
        <v>2261</v>
      </c>
      <c r="D842" s="409" t="s">
        <v>2262</v>
      </c>
      <c r="E842" s="82" t="s">
        <v>6</v>
      </c>
      <c r="F842" s="82" t="s">
        <v>85</v>
      </c>
      <c r="G842" s="82" t="s">
        <v>54</v>
      </c>
      <c r="H842" s="494">
        <v>10000</v>
      </c>
      <c r="I842" s="422" t="s">
        <v>2263</v>
      </c>
      <c r="J842" s="411">
        <v>43742</v>
      </c>
      <c r="K842" s="411">
        <f t="shared" si="177"/>
        <v>43747</v>
      </c>
      <c r="L842" s="411">
        <f t="shared" si="181"/>
        <v>43754</v>
      </c>
      <c r="M842" s="411">
        <f t="shared" si="185"/>
        <v>43775</v>
      </c>
      <c r="N842" s="411">
        <f t="shared" si="178"/>
        <v>43782</v>
      </c>
      <c r="O842" s="411" t="s">
        <v>91</v>
      </c>
      <c r="P842" s="411" t="s">
        <v>91</v>
      </c>
      <c r="Q842" s="411" t="s">
        <v>91</v>
      </c>
      <c r="R842" s="411">
        <f t="shared" si="186"/>
        <v>43789</v>
      </c>
      <c r="S842" s="411">
        <f t="shared" si="180"/>
        <v>43796</v>
      </c>
      <c r="U842" s="45"/>
    </row>
    <row r="843" spans="1:21" s="74" customFormat="1" ht="60" x14ac:dyDescent="0.25">
      <c r="A843" s="247"/>
      <c r="B843" s="208"/>
      <c r="C843" s="409" t="s">
        <v>2264</v>
      </c>
      <c r="D843" s="409" t="s">
        <v>2265</v>
      </c>
      <c r="E843" s="82" t="s">
        <v>6</v>
      </c>
      <c r="F843" s="82" t="s">
        <v>85</v>
      </c>
      <c r="G843" s="82" t="s">
        <v>54</v>
      </c>
      <c r="H843" s="494">
        <v>25000</v>
      </c>
      <c r="I843" s="423" t="str">
        <f>[5]Sheet2!$E$132</f>
        <v>PSD2004001</v>
      </c>
      <c r="J843" s="411">
        <v>43600</v>
      </c>
      <c r="K843" s="411">
        <f t="shared" si="177"/>
        <v>43605</v>
      </c>
      <c r="L843" s="411">
        <f t="shared" si="181"/>
        <v>43612</v>
      </c>
      <c r="M843" s="411">
        <f>L843+21</f>
        <v>43633</v>
      </c>
      <c r="N843" s="411">
        <f t="shared" si="178"/>
        <v>43640</v>
      </c>
      <c r="O843" s="411" t="s">
        <v>91</v>
      </c>
      <c r="P843" s="411" t="s">
        <v>91</v>
      </c>
      <c r="Q843" s="411" t="s">
        <v>91</v>
      </c>
      <c r="R843" s="411">
        <f>N843+7</f>
        <v>43647</v>
      </c>
      <c r="S843" s="411">
        <f t="shared" si="180"/>
        <v>43654</v>
      </c>
      <c r="U843" s="45"/>
    </row>
    <row r="844" spans="1:21" s="74" customFormat="1" ht="60" x14ac:dyDescent="0.25">
      <c r="A844" s="247"/>
      <c r="B844" s="208"/>
      <c r="C844" s="409" t="s">
        <v>2266</v>
      </c>
      <c r="D844" s="409" t="s">
        <v>2267</v>
      </c>
      <c r="E844" s="82" t="s">
        <v>6</v>
      </c>
      <c r="F844" s="82" t="s">
        <v>85</v>
      </c>
      <c r="G844" s="82" t="s">
        <v>54</v>
      </c>
      <c r="H844" s="494">
        <v>5000</v>
      </c>
      <c r="I844" s="424" t="s">
        <v>2268</v>
      </c>
      <c r="J844" s="411">
        <v>43742</v>
      </c>
      <c r="K844" s="411">
        <f t="shared" si="177"/>
        <v>43747</v>
      </c>
      <c r="L844" s="411">
        <f t="shared" si="181"/>
        <v>43754</v>
      </c>
      <c r="M844" s="411">
        <f>L844+21</f>
        <v>43775</v>
      </c>
      <c r="N844" s="411">
        <f t="shared" si="178"/>
        <v>43782</v>
      </c>
      <c r="O844" s="411" t="s">
        <v>91</v>
      </c>
      <c r="P844" s="411" t="s">
        <v>91</v>
      </c>
      <c r="Q844" s="411" t="s">
        <v>91</v>
      </c>
      <c r="R844" s="411">
        <f>N844+7</f>
        <v>43789</v>
      </c>
      <c r="S844" s="411">
        <f t="shared" si="180"/>
        <v>43796</v>
      </c>
      <c r="U844" s="45"/>
    </row>
    <row r="845" spans="1:21" s="74" customFormat="1" ht="15" x14ac:dyDescent="0.25">
      <c r="A845" s="247"/>
      <c r="B845" s="208"/>
      <c r="C845" s="409" t="s">
        <v>2269</v>
      </c>
      <c r="D845" s="409" t="s">
        <v>2270</v>
      </c>
      <c r="E845" s="82" t="s">
        <v>6</v>
      </c>
      <c r="F845" s="82" t="s">
        <v>85</v>
      </c>
      <c r="G845" s="82" t="s">
        <v>54</v>
      </c>
      <c r="H845" s="494" t="s">
        <v>2271</v>
      </c>
      <c r="I845" s="423" t="str">
        <f>[5]Sheet2!$E$135</f>
        <v>PSD2004004</v>
      </c>
      <c r="J845" s="411">
        <v>43697</v>
      </c>
      <c r="K845" s="411">
        <f t="shared" si="177"/>
        <v>43702</v>
      </c>
      <c r="L845" s="411">
        <f t="shared" si="181"/>
        <v>43709</v>
      </c>
      <c r="M845" s="411">
        <f t="shared" ref="M845:M851" si="187">L845+21</f>
        <v>43730</v>
      </c>
      <c r="N845" s="411">
        <f t="shared" si="178"/>
        <v>43737</v>
      </c>
      <c r="O845" s="411" t="s">
        <v>91</v>
      </c>
      <c r="P845" s="411" t="s">
        <v>91</v>
      </c>
      <c r="Q845" s="411" t="s">
        <v>91</v>
      </c>
      <c r="R845" s="411">
        <f t="shared" ref="R845:R851" si="188">N845+7</f>
        <v>43744</v>
      </c>
      <c r="S845" s="411">
        <f t="shared" si="180"/>
        <v>43751</v>
      </c>
      <c r="U845" s="45"/>
    </row>
    <row r="846" spans="1:21" s="74" customFormat="1" ht="30" x14ac:dyDescent="0.25">
      <c r="A846" s="247"/>
      <c r="B846" s="208"/>
      <c r="C846" s="409" t="s">
        <v>2272</v>
      </c>
      <c r="D846" s="409" t="s">
        <v>2273</v>
      </c>
      <c r="E846" s="82" t="s">
        <v>6</v>
      </c>
      <c r="F846" s="82" t="s">
        <v>85</v>
      </c>
      <c r="G846" s="82" t="s">
        <v>53</v>
      </c>
      <c r="H846" s="494" t="s">
        <v>2274</v>
      </c>
      <c r="I846" s="422" t="s">
        <v>2275</v>
      </c>
      <c r="J846" s="411">
        <v>43620</v>
      </c>
      <c r="K846" s="411">
        <f t="shared" si="177"/>
        <v>43625</v>
      </c>
      <c r="L846" s="411">
        <f t="shared" si="181"/>
        <v>43632</v>
      </c>
      <c r="M846" s="411">
        <f t="shared" si="187"/>
        <v>43653</v>
      </c>
      <c r="N846" s="411">
        <f t="shared" si="178"/>
        <v>43660</v>
      </c>
      <c r="O846" s="411" t="s">
        <v>91</v>
      </c>
      <c r="P846" s="411" t="s">
        <v>91</v>
      </c>
      <c r="Q846" s="411" t="s">
        <v>91</v>
      </c>
      <c r="R846" s="411">
        <f t="shared" si="188"/>
        <v>43667</v>
      </c>
      <c r="S846" s="411">
        <f t="shared" si="180"/>
        <v>43674</v>
      </c>
      <c r="U846" s="45"/>
    </row>
    <row r="847" spans="1:21" s="74" customFormat="1" ht="15" x14ac:dyDescent="0.25">
      <c r="A847" s="247"/>
      <c r="B847" s="208"/>
      <c r="C847" s="409" t="s">
        <v>2276</v>
      </c>
      <c r="D847" s="409" t="s">
        <v>2277</v>
      </c>
      <c r="E847" s="82" t="s">
        <v>6</v>
      </c>
      <c r="F847" s="82" t="s">
        <v>85</v>
      </c>
      <c r="G847" s="82" t="s">
        <v>54</v>
      </c>
      <c r="H847" s="494" t="s">
        <v>3793</v>
      </c>
      <c r="I847" s="422" t="s">
        <v>2278</v>
      </c>
      <c r="J847" s="411">
        <v>43570</v>
      </c>
      <c r="K847" s="411">
        <f t="shared" si="177"/>
        <v>43575</v>
      </c>
      <c r="L847" s="411">
        <f t="shared" si="181"/>
        <v>43582</v>
      </c>
      <c r="M847" s="411">
        <f t="shared" si="187"/>
        <v>43603</v>
      </c>
      <c r="N847" s="411">
        <f t="shared" si="178"/>
        <v>43610</v>
      </c>
      <c r="O847" s="411" t="s">
        <v>91</v>
      </c>
      <c r="P847" s="411" t="s">
        <v>91</v>
      </c>
      <c r="Q847" s="411" t="s">
        <v>91</v>
      </c>
      <c r="R847" s="411">
        <f t="shared" si="188"/>
        <v>43617</v>
      </c>
      <c r="S847" s="411">
        <f t="shared" si="180"/>
        <v>43624</v>
      </c>
      <c r="U847" s="45"/>
    </row>
    <row r="848" spans="1:21" s="74" customFormat="1" ht="45" x14ac:dyDescent="0.25">
      <c r="A848" s="247"/>
      <c r="B848" s="208"/>
      <c r="C848" s="409" t="s">
        <v>2279</v>
      </c>
      <c r="D848" s="409" t="s">
        <v>2280</v>
      </c>
      <c r="E848" s="82" t="s">
        <v>6</v>
      </c>
      <c r="F848" s="82" t="s">
        <v>85</v>
      </c>
      <c r="G848" s="82" t="s">
        <v>54</v>
      </c>
      <c r="H848" s="494">
        <v>5576</v>
      </c>
      <c r="I848" s="422" t="s">
        <v>2281</v>
      </c>
      <c r="J848" s="411">
        <v>43742</v>
      </c>
      <c r="K848" s="411">
        <f t="shared" si="177"/>
        <v>43747</v>
      </c>
      <c r="L848" s="411">
        <f t="shared" si="181"/>
        <v>43754</v>
      </c>
      <c r="M848" s="411">
        <f t="shared" si="187"/>
        <v>43775</v>
      </c>
      <c r="N848" s="411">
        <f t="shared" si="178"/>
        <v>43782</v>
      </c>
      <c r="O848" s="411" t="s">
        <v>91</v>
      </c>
      <c r="P848" s="411" t="s">
        <v>91</v>
      </c>
      <c r="Q848" s="411" t="s">
        <v>91</v>
      </c>
      <c r="R848" s="411">
        <f t="shared" si="188"/>
        <v>43789</v>
      </c>
      <c r="S848" s="411">
        <f t="shared" si="180"/>
        <v>43796</v>
      </c>
      <c r="U848" s="45"/>
    </row>
    <row r="849" spans="1:21" s="74" customFormat="1" ht="45" x14ac:dyDescent="0.25">
      <c r="A849" s="247"/>
      <c r="B849" s="208"/>
      <c r="C849" s="409" t="s">
        <v>2282</v>
      </c>
      <c r="D849" s="409" t="s">
        <v>2283</v>
      </c>
      <c r="E849" s="82" t="s">
        <v>6</v>
      </c>
      <c r="F849" s="82" t="s">
        <v>85</v>
      </c>
      <c r="G849" s="82" t="s">
        <v>54</v>
      </c>
      <c r="H849" s="494">
        <v>11210</v>
      </c>
      <c r="I849" s="422" t="s">
        <v>2284</v>
      </c>
      <c r="J849" s="411">
        <v>43600</v>
      </c>
      <c r="K849" s="411">
        <f t="shared" si="177"/>
        <v>43605</v>
      </c>
      <c r="L849" s="411">
        <f t="shared" si="181"/>
        <v>43612</v>
      </c>
      <c r="M849" s="411">
        <f t="shared" si="187"/>
        <v>43633</v>
      </c>
      <c r="N849" s="411">
        <f t="shared" si="178"/>
        <v>43640</v>
      </c>
      <c r="O849" s="411" t="s">
        <v>91</v>
      </c>
      <c r="P849" s="411" t="s">
        <v>91</v>
      </c>
      <c r="Q849" s="411" t="s">
        <v>91</v>
      </c>
      <c r="R849" s="411">
        <f t="shared" si="188"/>
        <v>43647</v>
      </c>
      <c r="S849" s="411">
        <f t="shared" si="180"/>
        <v>43654</v>
      </c>
      <c r="U849" s="45"/>
    </row>
    <row r="850" spans="1:21" s="74" customFormat="1" ht="45" x14ac:dyDescent="0.25">
      <c r="A850" s="247"/>
      <c r="B850" s="208"/>
      <c r="C850" s="409" t="s">
        <v>2285</v>
      </c>
      <c r="D850" s="409" t="s">
        <v>2286</v>
      </c>
      <c r="E850" s="82" t="s">
        <v>6</v>
      </c>
      <c r="F850" s="82" t="s">
        <v>85</v>
      </c>
      <c r="G850" s="82" t="s">
        <v>54</v>
      </c>
      <c r="H850" s="494">
        <v>4500</v>
      </c>
      <c r="I850" s="422" t="s">
        <v>2287</v>
      </c>
      <c r="J850" s="411">
        <v>43742</v>
      </c>
      <c r="K850" s="411">
        <f t="shared" si="177"/>
        <v>43747</v>
      </c>
      <c r="L850" s="411">
        <f t="shared" si="181"/>
        <v>43754</v>
      </c>
      <c r="M850" s="411">
        <f t="shared" si="187"/>
        <v>43775</v>
      </c>
      <c r="N850" s="411">
        <f t="shared" si="178"/>
        <v>43782</v>
      </c>
      <c r="O850" s="411" t="s">
        <v>91</v>
      </c>
      <c r="P850" s="411" t="s">
        <v>91</v>
      </c>
      <c r="Q850" s="411" t="s">
        <v>91</v>
      </c>
      <c r="R850" s="411">
        <f t="shared" si="188"/>
        <v>43789</v>
      </c>
      <c r="S850" s="411">
        <f t="shared" si="180"/>
        <v>43796</v>
      </c>
      <c r="U850" s="45"/>
    </row>
    <row r="851" spans="1:21" s="74" customFormat="1" ht="60" x14ac:dyDescent="0.25">
      <c r="A851" s="247"/>
      <c r="B851" s="208"/>
      <c r="C851" s="409" t="s">
        <v>2288</v>
      </c>
      <c r="D851" s="409" t="s">
        <v>2289</v>
      </c>
      <c r="E851" s="82" t="s">
        <v>6</v>
      </c>
      <c r="F851" s="82" t="s">
        <v>85</v>
      </c>
      <c r="G851" s="82" t="s">
        <v>54</v>
      </c>
      <c r="H851" s="494">
        <v>10060</v>
      </c>
      <c r="I851" s="422" t="s">
        <v>2172</v>
      </c>
      <c r="J851" s="411">
        <v>43620</v>
      </c>
      <c r="K851" s="411">
        <f t="shared" si="177"/>
        <v>43625</v>
      </c>
      <c r="L851" s="411">
        <f t="shared" si="181"/>
        <v>43632</v>
      </c>
      <c r="M851" s="411">
        <f t="shared" si="187"/>
        <v>43653</v>
      </c>
      <c r="N851" s="411">
        <f t="shared" si="178"/>
        <v>43660</v>
      </c>
      <c r="O851" s="411" t="s">
        <v>91</v>
      </c>
      <c r="P851" s="411" t="s">
        <v>91</v>
      </c>
      <c r="Q851" s="411" t="s">
        <v>91</v>
      </c>
      <c r="R851" s="411">
        <f t="shared" si="188"/>
        <v>43667</v>
      </c>
      <c r="S851" s="411">
        <f t="shared" si="180"/>
        <v>43674</v>
      </c>
      <c r="U851" s="45"/>
    </row>
    <row r="852" spans="1:21" s="74" customFormat="1" ht="60" x14ac:dyDescent="0.25">
      <c r="A852" s="247"/>
      <c r="B852" s="208"/>
      <c r="C852" s="409" t="s">
        <v>2290</v>
      </c>
      <c r="D852" s="409" t="s">
        <v>2291</v>
      </c>
      <c r="E852" s="82" t="s">
        <v>6</v>
      </c>
      <c r="F852" s="82" t="s">
        <v>85</v>
      </c>
      <c r="G852" s="82" t="s">
        <v>54</v>
      </c>
      <c r="H852" s="494">
        <v>10952</v>
      </c>
      <c r="I852" s="422" t="s">
        <v>2292</v>
      </c>
      <c r="J852" s="411">
        <v>43570</v>
      </c>
      <c r="K852" s="411">
        <f t="shared" si="177"/>
        <v>43575</v>
      </c>
      <c r="L852" s="411">
        <f t="shared" si="181"/>
        <v>43582</v>
      </c>
      <c r="M852" s="411">
        <f>L852+21</f>
        <v>43603</v>
      </c>
      <c r="N852" s="411">
        <f t="shared" si="178"/>
        <v>43610</v>
      </c>
      <c r="O852" s="411" t="s">
        <v>91</v>
      </c>
      <c r="P852" s="411" t="s">
        <v>91</v>
      </c>
      <c r="Q852" s="411" t="s">
        <v>91</v>
      </c>
      <c r="R852" s="411">
        <f>N852+7</f>
        <v>43617</v>
      </c>
      <c r="S852" s="411">
        <f t="shared" si="180"/>
        <v>43624</v>
      </c>
      <c r="U852" s="45"/>
    </row>
    <row r="853" spans="1:21" s="74" customFormat="1" ht="45" x14ac:dyDescent="0.25">
      <c r="A853" s="247"/>
      <c r="B853" s="208"/>
      <c r="C853" s="409" t="s">
        <v>2293</v>
      </c>
      <c r="D853" s="409" t="s">
        <v>2294</v>
      </c>
      <c r="E853" s="82" t="s">
        <v>6</v>
      </c>
      <c r="F853" s="82" t="s">
        <v>85</v>
      </c>
      <c r="G853" s="82" t="s">
        <v>54</v>
      </c>
      <c r="H853" s="494">
        <v>2250</v>
      </c>
      <c r="I853" s="422" t="s">
        <v>2295</v>
      </c>
      <c r="J853" s="411">
        <v>43742</v>
      </c>
      <c r="K853" s="411">
        <f t="shared" ref="K853:K916" si="189">J853+5</f>
        <v>43747</v>
      </c>
      <c r="L853" s="411">
        <f t="shared" si="181"/>
        <v>43754</v>
      </c>
      <c r="M853" s="411">
        <f>L853+21</f>
        <v>43775</v>
      </c>
      <c r="N853" s="411">
        <f t="shared" ref="N853:N916" si="190">M853+7</f>
        <v>43782</v>
      </c>
      <c r="O853" s="411" t="s">
        <v>91</v>
      </c>
      <c r="P853" s="411" t="s">
        <v>91</v>
      </c>
      <c r="Q853" s="411" t="s">
        <v>91</v>
      </c>
      <c r="R853" s="411">
        <f>N853+7</f>
        <v>43789</v>
      </c>
      <c r="S853" s="411">
        <f t="shared" ref="S853:S916" si="191">R853+7</f>
        <v>43796</v>
      </c>
      <c r="U853" s="45"/>
    </row>
    <row r="854" spans="1:21" s="74" customFormat="1" ht="30" x14ac:dyDescent="0.25">
      <c r="A854" s="247"/>
      <c r="B854" s="208"/>
      <c r="C854" s="409" t="s">
        <v>2296</v>
      </c>
      <c r="D854" s="409" t="s">
        <v>2297</v>
      </c>
      <c r="E854" s="82" t="s">
        <v>6</v>
      </c>
      <c r="F854" s="82" t="s">
        <v>85</v>
      </c>
      <c r="G854" s="82" t="s">
        <v>54</v>
      </c>
      <c r="H854" s="494">
        <v>6300</v>
      </c>
      <c r="I854" s="422" t="s">
        <v>2298</v>
      </c>
      <c r="J854" s="411">
        <v>43600</v>
      </c>
      <c r="K854" s="411">
        <f t="shared" si="189"/>
        <v>43605</v>
      </c>
      <c r="L854" s="411">
        <f t="shared" si="181"/>
        <v>43612</v>
      </c>
      <c r="M854" s="411">
        <f t="shared" ref="M854:M860" si="192">L854+21</f>
        <v>43633</v>
      </c>
      <c r="N854" s="411">
        <f t="shared" si="190"/>
        <v>43640</v>
      </c>
      <c r="O854" s="411" t="s">
        <v>91</v>
      </c>
      <c r="P854" s="411" t="s">
        <v>91</v>
      </c>
      <c r="Q854" s="411" t="s">
        <v>91</v>
      </c>
      <c r="R854" s="411">
        <f t="shared" ref="R854:R860" si="193">N854+7</f>
        <v>43647</v>
      </c>
      <c r="S854" s="411">
        <f t="shared" si="191"/>
        <v>43654</v>
      </c>
      <c r="U854" s="45"/>
    </row>
    <row r="855" spans="1:21" s="74" customFormat="1" ht="60" x14ac:dyDescent="0.25">
      <c r="A855" s="247"/>
      <c r="B855" s="208"/>
      <c r="C855" s="409" t="s">
        <v>2299</v>
      </c>
      <c r="D855" s="409" t="s">
        <v>2300</v>
      </c>
      <c r="E855" s="82" t="s">
        <v>6</v>
      </c>
      <c r="F855" s="82" t="s">
        <v>85</v>
      </c>
      <c r="G855" s="82" t="s">
        <v>54</v>
      </c>
      <c r="H855" s="494">
        <v>2000</v>
      </c>
      <c r="I855" s="422" t="s">
        <v>2301</v>
      </c>
      <c r="J855" s="411">
        <v>43742</v>
      </c>
      <c r="K855" s="411">
        <f t="shared" si="189"/>
        <v>43747</v>
      </c>
      <c r="L855" s="411">
        <f t="shared" si="181"/>
        <v>43754</v>
      </c>
      <c r="M855" s="411">
        <f t="shared" si="192"/>
        <v>43775</v>
      </c>
      <c r="N855" s="411">
        <f t="shared" si="190"/>
        <v>43782</v>
      </c>
      <c r="O855" s="411" t="s">
        <v>91</v>
      </c>
      <c r="P855" s="411" t="s">
        <v>91</v>
      </c>
      <c r="Q855" s="411" t="s">
        <v>91</v>
      </c>
      <c r="R855" s="411">
        <f t="shared" si="193"/>
        <v>43789</v>
      </c>
      <c r="S855" s="411">
        <f t="shared" si="191"/>
        <v>43796</v>
      </c>
      <c r="U855" s="45"/>
    </row>
    <row r="856" spans="1:21" s="74" customFormat="1" ht="45" x14ac:dyDescent="0.25">
      <c r="A856" s="247"/>
      <c r="B856" s="208"/>
      <c r="C856" s="409" t="s">
        <v>2302</v>
      </c>
      <c r="D856" s="409" t="s">
        <v>2303</v>
      </c>
      <c r="E856" s="82" t="s">
        <v>6</v>
      </c>
      <c r="F856" s="82" t="s">
        <v>85</v>
      </c>
      <c r="G856" s="82" t="s">
        <v>54</v>
      </c>
      <c r="H856" s="494">
        <v>1200</v>
      </c>
      <c r="I856" s="422" t="s">
        <v>2304</v>
      </c>
      <c r="J856" s="411">
        <v>43697</v>
      </c>
      <c r="K856" s="411">
        <f t="shared" si="189"/>
        <v>43702</v>
      </c>
      <c r="L856" s="411">
        <f t="shared" si="181"/>
        <v>43709</v>
      </c>
      <c r="M856" s="411">
        <f t="shared" si="192"/>
        <v>43730</v>
      </c>
      <c r="N856" s="411">
        <f t="shared" si="190"/>
        <v>43737</v>
      </c>
      <c r="O856" s="411" t="s">
        <v>91</v>
      </c>
      <c r="P856" s="411" t="s">
        <v>91</v>
      </c>
      <c r="Q856" s="411" t="s">
        <v>91</v>
      </c>
      <c r="R856" s="411">
        <f t="shared" si="193"/>
        <v>43744</v>
      </c>
      <c r="S856" s="411">
        <f t="shared" si="191"/>
        <v>43751</v>
      </c>
      <c r="U856" s="45"/>
    </row>
    <row r="857" spans="1:21" s="74" customFormat="1" ht="60" x14ac:dyDescent="0.25">
      <c r="A857" s="247"/>
      <c r="B857" s="208"/>
      <c r="C857" s="409" t="s">
        <v>2305</v>
      </c>
      <c r="D857" s="409" t="s">
        <v>2306</v>
      </c>
      <c r="E857" s="82" t="s">
        <v>6</v>
      </c>
      <c r="F857" s="82" t="s">
        <v>85</v>
      </c>
      <c r="G857" s="82" t="s">
        <v>54</v>
      </c>
      <c r="H857" s="494">
        <v>800</v>
      </c>
      <c r="I857" s="422" t="s">
        <v>2307</v>
      </c>
      <c r="J857" s="411">
        <v>43620</v>
      </c>
      <c r="K857" s="411">
        <f t="shared" si="189"/>
        <v>43625</v>
      </c>
      <c r="L857" s="411">
        <f t="shared" si="181"/>
        <v>43632</v>
      </c>
      <c r="M857" s="411">
        <f t="shared" si="192"/>
        <v>43653</v>
      </c>
      <c r="N857" s="411">
        <f t="shared" si="190"/>
        <v>43660</v>
      </c>
      <c r="O857" s="411" t="s">
        <v>91</v>
      </c>
      <c r="P857" s="411" t="s">
        <v>91</v>
      </c>
      <c r="Q857" s="411" t="s">
        <v>91</v>
      </c>
      <c r="R857" s="411">
        <f t="shared" si="193"/>
        <v>43667</v>
      </c>
      <c r="S857" s="411">
        <f t="shared" si="191"/>
        <v>43674</v>
      </c>
      <c r="U857" s="45"/>
    </row>
    <row r="858" spans="1:21" s="74" customFormat="1" ht="30" x14ac:dyDescent="0.25">
      <c r="A858" s="247"/>
      <c r="B858" s="208"/>
      <c r="C858" s="409" t="s">
        <v>2308</v>
      </c>
      <c r="D858" s="409" t="s">
        <v>2309</v>
      </c>
      <c r="E858" s="82" t="s">
        <v>6</v>
      </c>
      <c r="F858" s="82" t="s">
        <v>85</v>
      </c>
      <c r="G858" s="82" t="s">
        <v>54</v>
      </c>
      <c r="H858" s="494">
        <v>18000</v>
      </c>
      <c r="I858" s="422" t="s">
        <v>2310</v>
      </c>
      <c r="J858" s="411">
        <v>43570</v>
      </c>
      <c r="K858" s="411">
        <f t="shared" si="189"/>
        <v>43575</v>
      </c>
      <c r="L858" s="411">
        <f t="shared" ref="L858:L921" si="194">K858+7</f>
        <v>43582</v>
      </c>
      <c r="M858" s="411">
        <f t="shared" si="192"/>
        <v>43603</v>
      </c>
      <c r="N858" s="411">
        <f t="shared" si="190"/>
        <v>43610</v>
      </c>
      <c r="O858" s="411" t="s">
        <v>91</v>
      </c>
      <c r="P858" s="411" t="s">
        <v>91</v>
      </c>
      <c r="Q858" s="411" t="s">
        <v>91</v>
      </c>
      <c r="R858" s="411">
        <f t="shared" si="193"/>
        <v>43617</v>
      </c>
      <c r="S858" s="411">
        <f t="shared" si="191"/>
        <v>43624</v>
      </c>
      <c r="U858" s="45"/>
    </row>
    <row r="859" spans="1:21" s="74" customFormat="1" ht="45" x14ac:dyDescent="0.25">
      <c r="A859" s="247"/>
      <c r="B859" s="208"/>
      <c r="C859" s="409" t="s">
        <v>2311</v>
      </c>
      <c r="D859" s="409" t="s">
        <v>2312</v>
      </c>
      <c r="E859" s="82" t="s">
        <v>6</v>
      </c>
      <c r="F859" s="82" t="s">
        <v>85</v>
      </c>
      <c r="G859" s="82" t="s">
        <v>54</v>
      </c>
      <c r="H859" s="494">
        <v>1200</v>
      </c>
      <c r="I859" s="422" t="s">
        <v>2313</v>
      </c>
      <c r="J859" s="411">
        <v>43742</v>
      </c>
      <c r="K859" s="411">
        <f t="shared" si="189"/>
        <v>43747</v>
      </c>
      <c r="L859" s="411">
        <f t="shared" si="194"/>
        <v>43754</v>
      </c>
      <c r="M859" s="411">
        <f t="shared" si="192"/>
        <v>43775</v>
      </c>
      <c r="N859" s="411">
        <f t="shared" si="190"/>
        <v>43782</v>
      </c>
      <c r="O859" s="411" t="s">
        <v>91</v>
      </c>
      <c r="P859" s="411" t="s">
        <v>91</v>
      </c>
      <c r="Q859" s="411" t="s">
        <v>91</v>
      </c>
      <c r="R859" s="411">
        <f t="shared" si="193"/>
        <v>43789</v>
      </c>
      <c r="S859" s="411">
        <f t="shared" si="191"/>
        <v>43796</v>
      </c>
      <c r="U859" s="45"/>
    </row>
    <row r="860" spans="1:21" s="74" customFormat="1" ht="75" x14ac:dyDescent="0.25">
      <c r="A860" s="247"/>
      <c r="B860" s="208"/>
      <c r="C860" s="409" t="s">
        <v>2314</v>
      </c>
      <c r="D860" s="409" t="s">
        <v>2315</v>
      </c>
      <c r="E860" s="82" t="s">
        <v>6</v>
      </c>
      <c r="F860" s="82" t="s">
        <v>85</v>
      </c>
      <c r="G860" s="82" t="s">
        <v>54</v>
      </c>
      <c r="H860" s="494">
        <v>3200</v>
      </c>
      <c r="I860" s="422" t="s">
        <v>2316</v>
      </c>
      <c r="J860" s="411">
        <v>43600</v>
      </c>
      <c r="K860" s="411">
        <f t="shared" si="189"/>
        <v>43605</v>
      </c>
      <c r="L860" s="411">
        <f t="shared" si="194"/>
        <v>43612</v>
      </c>
      <c r="M860" s="411">
        <f t="shared" si="192"/>
        <v>43633</v>
      </c>
      <c r="N860" s="411">
        <f t="shared" si="190"/>
        <v>43640</v>
      </c>
      <c r="O860" s="411" t="s">
        <v>91</v>
      </c>
      <c r="P860" s="411" t="s">
        <v>91</v>
      </c>
      <c r="Q860" s="411" t="s">
        <v>91</v>
      </c>
      <c r="R860" s="411">
        <f t="shared" si="193"/>
        <v>43647</v>
      </c>
      <c r="S860" s="411">
        <f t="shared" si="191"/>
        <v>43654</v>
      </c>
      <c r="U860" s="45"/>
    </row>
    <row r="861" spans="1:21" s="74" customFormat="1" ht="60" x14ac:dyDescent="0.25">
      <c r="A861" s="247"/>
      <c r="B861" s="208"/>
      <c r="C861" s="409" t="s">
        <v>2317</v>
      </c>
      <c r="D861" s="409" t="s">
        <v>2318</v>
      </c>
      <c r="E861" s="82" t="s">
        <v>6</v>
      </c>
      <c r="F861" s="82" t="s">
        <v>85</v>
      </c>
      <c r="G861" s="82" t="s">
        <v>54</v>
      </c>
      <c r="H861" s="494">
        <v>58500</v>
      </c>
      <c r="I861" s="422" t="s">
        <v>2319</v>
      </c>
      <c r="J861" s="411">
        <v>43742</v>
      </c>
      <c r="K861" s="411">
        <f t="shared" si="189"/>
        <v>43747</v>
      </c>
      <c r="L861" s="411">
        <f t="shared" si="194"/>
        <v>43754</v>
      </c>
      <c r="M861" s="411">
        <f>L861+21</f>
        <v>43775</v>
      </c>
      <c r="N861" s="411">
        <f t="shared" si="190"/>
        <v>43782</v>
      </c>
      <c r="O861" s="411" t="s">
        <v>91</v>
      </c>
      <c r="P861" s="411" t="s">
        <v>91</v>
      </c>
      <c r="Q861" s="411" t="s">
        <v>91</v>
      </c>
      <c r="R861" s="411">
        <f>N861+7</f>
        <v>43789</v>
      </c>
      <c r="S861" s="411">
        <f t="shared" si="191"/>
        <v>43796</v>
      </c>
      <c r="U861" s="45"/>
    </row>
    <row r="862" spans="1:21" s="74" customFormat="1" ht="45" x14ac:dyDescent="0.25">
      <c r="A862" s="247"/>
      <c r="B862" s="208"/>
      <c r="C862" s="409" t="s">
        <v>2320</v>
      </c>
      <c r="D862" s="409" t="s">
        <v>2321</v>
      </c>
      <c r="E862" s="82" t="s">
        <v>6</v>
      </c>
      <c r="F862" s="82" t="s">
        <v>85</v>
      </c>
      <c r="G862" s="82" t="s">
        <v>54</v>
      </c>
      <c r="H862" s="494">
        <v>1600</v>
      </c>
      <c r="I862" s="422" t="s">
        <v>2322</v>
      </c>
      <c r="J862" s="411">
        <v>43620</v>
      </c>
      <c r="K862" s="411">
        <f t="shared" si="189"/>
        <v>43625</v>
      </c>
      <c r="L862" s="411">
        <f t="shared" si="194"/>
        <v>43632</v>
      </c>
      <c r="M862" s="411">
        <f>L862+21</f>
        <v>43653</v>
      </c>
      <c r="N862" s="411">
        <f t="shared" si="190"/>
        <v>43660</v>
      </c>
      <c r="O862" s="411" t="s">
        <v>91</v>
      </c>
      <c r="P862" s="411" t="s">
        <v>91</v>
      </c>
      <c r="Q862" s="411" t="s">
        <v>91</v>
      </c>
      <c r="R862" s="411">
        <f>N862+7</f>
        <v>43667</v>
      </c>
      <c r="S862" s="411">
        <f t="shared" si="191"/>
        <v>43674</v>
      </c>
      <c r="U862" s="45"/>
    </row>
    <row r="863" spans="1:21" s="74" customFormat="1" ht="69" customHeight="1" x14ac:dyDescent="0.25">
      <c r="A863" s="247"/>
      <c r="B863" s="208"/>
      <c r="C863" s="409" t="s">
        <v>2323</v>
      </c>
      <c r="D863" s="409" t="s">
        <v>2324</v>
      </c>
      <c r="E863" s="82" t="s">
        <v>6</v>
      </c>
      <c r="F863" s="82" t="s">
        <v>85</v>
      </c>
      <c r="G863" s="82" t="s">
        <v>54</v>
      </c>
      <c r="H863" s="494">
        <v>1420</v>
      </c>
      <c r="I863" s="422" t="s">
        <v>2188</v>
      </c>
      <c r="J863" s="411">
        <v>43570</v>
      </c>
      <c r="K863" s="411">
        <f t="shared" si="189"/>
        <v>43575</v>
      </c>
      <c r="L863" s="411">
        <f t="shared" si="194"/>
        <v>43582</v>
      </c>
      <c r="M863" s="411">
        <f t="shared" ref="M863:M869" si="195">L863+21</f>
        <v>43603</v>
      </c>
      <c r="N863" s="411">
        <f t="shared" si="190"/>
        <v>43610</v>
      </c>
      <c r="O863" s="411" t="s">
        <v>91</v>
      </c>
      <c r="P863" s="411" t="s">
        <v>91</v>
      </c>
      <c r="Q863" s="411" t="s">
        <v>91</v>
      </c>
      <c r="R863" s="411">
        <f t="shared" ref="R863:R869" si="196">N863+7</f>
        <v>43617</v>
      </c>
      <c r="S863" s="411">
        <f t="shared" si="191"/>
        <v>43624</v>
      </c>
      <c r="U863" s="45"/>
    </row>
    <row r="864" spans="1:21" s="74" customFormat="1" ht="71.25" customHeight="1" x14ac:dyDescent="0.25">
      <c r="A864" s="247"/>
      <c r="B864" s="208"/>
      <c r="C864" s="409" t="s">
        <v>2325</v>
      </c>
      <c r="D864" s="409" t="s">
        <v>2326</v>
      </c>
      <c r="E864" s="82" t="s">
        <v>6</v>
      </c>
      <c r="F864" s="82" t="s">
        <v>85</v>
      </c>
      <c r="G864" s="82" t="s">
        <v>54</v>
      </c>
      <c r="H864" s="494">
        <v>22434</v>
      </c>
      <c r="I864" s="422" t="s">
        <v>2327</v>
      </c>
      <c r="J864" s="411">
        <v>43742</v>
      </c>
      <c r="K864" s="411">
        <f t="shared" si="189"/>
        <v>43747</v>
      </c>
      <c r="L864" s="411">
        <f t="shared" si="194"/>
        <v>43754</v>
      </c>
      <c r="M864" s="411">
        <f t="shared" si="195"/>
        <v>43775</v>
      </c>
      <c r="N864" s="411">
        <f t="shared" si="190"/>
        <v>43782</v>
      </c>
      <c r="O864" s="411" t="s">
        <v>91</v>
      </c>
      <c r="P864" s="411" t="s">
        <v>91</v>
      </c>
      <c r="Q864" s="411" t="s">
        <v>91</v>
      </c>
      <c r="R864" s="411">
        <f t="shared" si="196"/>
        <v>43789</v>
      </c>
      <c r="S864" s="411">
        <f t="shared" si="191"/>
        <v>43796</v>
      </c>
      <c r="U864" s="45"/>
    </row>
    <row r="865" spans="1:21" s="74" customFormat="1" ht="45" x14ac:dyDescent="0.25">
      <c r="A865" s="247"/>
      <c r="B865" s="208"/>
      <c r="C865" s="409" t="s">
        <v>2328</v>
      </c>
      <c r="D865" s="409" t="s">
        <v>2329</v>
      </c>
      <c r="E865" s="82" t="s">
        <v>6</v>
      </c>
      <c r="F865" s="82" t="s">
        <v>85</v>
      </c>
      <c r="G865" s="82" t="s">
        <v>54</v>
      </c>
      <c r="H865" s="494">
        <v>4875</v>
      </c>
      <c r="I865" s="422" t="s">
        <v>2330</v>
      </c>
      <c r="J865" s="411">
        <v>43600</v>
      </c>
      <c r="K865" s="411">
        <f t="shared" si="189"/>
        <v>43605</v>
      </c>
      <c r="L865" s="411">
        <f t="shared" si="194"/>
        <v>43612</v>
      </c>
      <c r="M865" s="411">
        <f t="shared" si="195"/>
        <v>43633</v>
      </c>
      <c r="N865" s="411">
        <f t="shared" si="190"/>
        <v>43640</v>
      </c>
      <c r="O865" s="411" t="s">
        <v>91</v>
      </c>
      <c r="P865" s="411" t="s">
        <v>91</v>
      </c>
      <c r="Q865" s="411" t="s">
        <v>91</v>
      </c>
      <c r="R865" s="411">
        <f t="shared" si="196"/>
        <v>43647</v>
      </c>
      <c r="S865" s="411">
        <f t="shared" si="191"/>
        <v>43654</v>
      </c>
      <c r="U865" s="45"/>
    </row>
    <row r="866" spans="1:21" s="74" customFormat="1" ht="60" x14ac:dyDescent="0.25">
      <c r="A866" s="247"/>
      <c r="B866" s="208"/>
      <c r="C866" s="409" t="s">
        <v>2331</v>
      </c>
      <c r="D866" s="409" t="s">
        <v>2332</v>
      </c>
      <c r="E866" s="82" t="s">
        <v>6</v>
      </c>
      <c r="F866" s="82" t="s">
        <v>85</v>
      </c>
      <c r="G866" s="82" t="s">
        <v>54</v>
      </c>
      <c r="H866" s="494">
        <v>30000</v>
      </c>
      <c r="I866" s="422" t="s">
        <v>2333</v>
      </c>
      <c r="J866" s="411">
        <v>43742</v>
      </c>
      <c r="K866" s="411">
        <f t="shared" si="189"/>
        <v>43747</v>
      </c>
      <c r="L866" s="411">
        <f t="shared" si="194"/>
        <v>43754</v>
      </c>
      <c r="M866" s="411">
        <f t="shared" si="195"/>
        <v>43775</v>
      </c>
      <c r="N866" s="411">
        <f t="shared" si="190"/>
        <v>43782</v>
      </c>
      <c r="O866" s="411" t="s">
        <v>91</v>
      </c>
      <c r="P866" s="411" t="s">
        <v>91</v>
      </c>
      <c r="Q866" s="411" t="s">
        <v>91</v>
      </c>
      <c r="R866" s="411">
        <f t="shared" si="196"/>
        <v>43789</v>
      </c>
      <c r="S866" s="411">
        <f t="shared" si="191"/>
        <v>43796</v>
      </c>
      <c r="U866" s="45"/>
    </row>
    <row r="867" spans="1:21" s="74" customFormat="1" ht="45" x14ac:dyDescent="0.25">
      <c r="A867" s="247"/>
      <c r="B867" s="208"/>
      <c r="C867" s="409" t="s">
        <v>2334</v>
      </c>
      <c r="D867" s="409" t="s">
        <v>2335</v>
      </c>
      <c r="E867" s="82" t="s">
        <v>6</v>
      </c>
      <c r="F867" s="82" t="s">
        <v>85</v>
      </c>
      <c r="G867" s="82" t="s">
        <v>54</v>
      </c>
      <c r="H867" s="494">
        <v>25680</v>
      </c>
      <c r="I867" s="422" t="s">
        <v>2336</v>
      </c>
      <c r="J867" s="411">
        <v>43697</v>
      </c>
      <c r="K867" s="411">
        <f t="shared" si="189"/>
        <v>43702</v>
      </c>
      <c r="L867" s="411">
        <f t="shared" si="194"/>
        <v>43709</v>
      </c>
      <c r="M867" s="411">
        <f t="shared" si="195"/>
        <v>43730</v>
      </c>
      <c r="N867" s="411">
        <f t="shared" si="190"/>
        <v>43737</v>
      </c>
      <c r="O867" s="411" t="s">
        <v>91</v>
      </c>
      <c r="P867" s="411" t="s">
        <v>91</v>
      </c>
      <c r="Q867" s="411" t="s">
        <v>91</v>
      </c>
      <c r="R867" s="411">
        <f t="shared" si="196"/>
        <v>43744</v>
      </c>
      <c r="S867" s="411">
        <f t="shared" si="191"/>
        <v>43751</v>
      </c>
      <c r="U867" s="45"/>
    </row>
    <row r="868" spans="1:21" s="74" customFormat="1" ht="45" x14ac:dyDescent="0.25">
      <c r="A868" s="247"/>
      <c r="B868" s="208"/>
      <c r="C868" s="409" t="s">
        <v>2337</v>
      </c>
      <c r="D868" s="409" t="s">
        <v>2338</v>
      </c>
      <c r="E868" s="82" t="s">
        <v>6</v>
      </c>
      <c r="F868" s="82" t="s">
        <v>85</v>
      </c>
      <c r="G868" s="82" t="s">
        <v>54</v>
      </c>
      <c r="H868" s="494">
        <v>1800</v>
      </c>
      <c r="I868" s="422" t="s">
        <v>2339</v>
      </c>
      <c r="J868" s="411">
        <v>43620</v>
      </c>
      <c r="K868" s="411">
        <f t="shared" si="189"/>
        <v>43625</v>
      </c>
      <c r="L868" s="411">
        <f t="shared" si="194"/>
        <v>43632</v>
      </c>
      <c r="M868" s="411">
        <f t="shared" si="195"/>
        <v>43653</v>
      </c>
      <c r="N868" s="411">
        <f t="shared" si="190"/>
        <v>43660</v>
      </c>
      <c r="O868" s="411" t="s">
        <v>91</v>
      </c>
      <c r="P868" s="411" t="s">
        <v>91</v>
      </c>
      <c r="Q868" s="411" t="s">
        <v>91</v>
      </c>
      <c r="R868" s="411">
        <f t="shared" si="196"/>
        <v>43667</v>
      </c>
      <c r="S868" s="411">
        <f t="shared" si="191"/>
        <v>43674</v>
      </c>
      <c r="U868" s="45"/>
    </row>
    <row r="869" spans="1:21" s="74" customFormat="1" ht="45" x14ac:dyDescent="0.25">
      <c r="A869" s="247"/>
      <c r="B869" s="208"/>
      <c r="C869" s="409" t="s">
        <v>2340</v>
      </c>
      <c r="D869" s="409" t="s">
        <v>2341</v>
      </c>
      <c r="E869" s="82" t="s">
        <v>6</v>
      </c>
      <c r="F869" s="82" t="s">
        <v>85</v>
      </c>
      <c r="G869" s="82" t="s">
        <v>54</v>
      </c>
      <c r="H869" s="494">
        <v>5000</v>
      </c>
      <c r="I869" s="422" t="s">
        <v>2342</v>
      </c>
      <c r="J869" s="411">
        <v>43570</v>
      </c>
      <c r="K869" s="411">
        <f t="shared" si="189"/>
        <v>43575</v>
      </c>
      <c r="L869" s="411">
        <f t="shared" si="194"/>
        <v>43582</v>
      </c>
      <c r="M869" s="411">
        <f t="shared" si="195"/>
        <v>43603</v>
      </c>
      <c r="N869" s="411">
        <f t="shared" si="190"/>
        <v>43610</v>
      </c>
      <c r="O869" s="411" t="s">
        <v>91</v>
      </c>
      <c r="P869" s="411" t="s">
        <v>91</v>
      </c>
      <c r="Q869" s="411" t="s">
        <v>91</v>
      </c>
      <c r="R869" s="411">
        <f t="shared" si="196"/>
        <v>43617</v>
      </c>
      <c r="S869" s="411">
        <f t="shared" si="191"/>
        <v>43624</v>
      </c>
      <c r="U869" s="45"/>
    </row>
    <row r="870" spans="1:21" s="74" customFormat="1" ht="45" x14ac:dyDescent="0.25">
      <c r="A870" s="247"/>
      <c r="B870" s="208"/>
      <c r="C870" s="409" t="s">
        <v>2343</v>
      </c>
      <c r="D870" s="409" t="s">
        <v>2344</v>
      </c>
      <c r="E870" s="82" t="s">
        <v>6</v>
      </c>
      <c r="F870" s="82" t="s">
        <v>85</v>
      </c>
      <c r="G870" s="82" t="s">
        <v>54</v>
      </c>
      <c r="H870" s="494">
        <v>1408</v>
      </c>
      <c r="I870" s="422" t="s">
        <v>2345</v>
      </c>
      <c r="J870" s="411">
        <v>43742</v>
      </c>
      <c r="K870" s="411">
        <f t="shared" si="189"/>
        <v>43747</v>
      </c>
      <c r="L870" s="411">
        <f t="shared" si="194"/>
        <v>43754</v>
      </c>
      <c r="M870" s="411">
        <f>L870+21</f>
        <v>43775</v>
      </c>
      <c r="N870" s="411">
        <f t="shared" si="190"/>
        <v>43782</v>
      </c>
      <c r="O870" s="411" t="s">
        <v>91</v>
      </c>
      <c r="P870" s="411" t="s">
        <v>91</v>
      </c>
      <c r="Q870" s="411" t="s">
        <v>91</v>
      </c>
      <c r="R870" s="411">
        <f>N870+7</f>
        <v>43789</v>
      </c>
      <c r="S870" s="411">
        <f t="shared" si="191"/>
        <v>43796</v>
      </c>
      <c r="U870" s="45"/>
    </row>
    <row r="871" spans="1:21" s="74" customFormat="1" ht="45" x14ac:dyDescent="0.25">
      <c r="A871" s="247"/>
      <c r="B871" s="208"/>
      <c r="C871" s="409" t="s">
        <v>2346</v>
      </c>
      <c r="D871" s="409" t="s">
        <v>2347</v>
      </c>
      <c r="E871" s="82" t="s">
        <v>6</v>
      </c>
      <c r="F871" s="82" t="s">
        <v>85</v>
      </c>
      <c r="G871" s="82" t="s">
        <v>54</v>
      </c>
      <c r="H871" s="494">
        <v>12976</v>
      </c>
      <c r="I871" s="422" t="s">
        <v>2348</v>
      </c>
      <c r="J871" s="411">
        <v>43600</v>
      </c>
      <c r="K871" s="411">
        <f t="shared" si="189"/>
        <v>43605</v>
      </c>
      <c r="L871" s="411">
        <f t="shared" si="194"/>
        <v>43612</v>
      </c>
      <c r="M871" s="411">
        <f>L871+21</f>
        <v>43633</v>
      </c>
      <c r="N871" s="411">
        <f t="shared" si="190"/>
        <v>43640</v>
      </c>
      <c r="O871" s="411" t="s">
        <v>91</v>
      </c>
      <c r="P871" s="411" t="s">
        <v>91</v>
      </c>
      <c r="Q871" s="411" t="s">
        <v>91</v>
      </c>
      <c r="R871" s="411">
        <f>N871+7</f>
        <v>43647</v>
      </c>
      <c r="S871" s="411">
        <f t="shared" si="191"/>
        <v>43654</v>
      </c>
      <c r="U871" s="45"/>
    </row>
    <row r="872" spans="1:21" s="74" customFormat="1" ht="60" x14ac:dyDescent="0.25">
      <c r="A872" s="247"/>
      <c r="B872" s="208"/>
      <c r="C872" s="409" t="s">
        <v>2349</v>
      </c>
      <c r="D872" s="409" t="s">
        <v>2350</v>
      </c>
      <c r="E872" s="82" t="s">
        <v>6</v>
      </c>
      <c r="F872" s="82" t="s">
        <v>85</v>
      </c>
      <c r="G872" s="82" t="s">
        <v>54</v>
      </c>
      <c r="H872" s="494">
        <v>15200</v>
      </c>
      <c r="I872" s="422" t="s">
        <v>2351</v>
      </c>
      <c r="J872" s="411">
        <v>43742</v>
      </c>
      <c r="K872" s="411">
        <f t="shared" si="189"/>
        <v>43747</v>
      </c>
      <c r="L872" s="411">
        <f t="shared" si="194"/>
        <v>43754</v>
      </c>
      <c r="M872" s="411">
        <f t="shared" ref="M872:M878" si="197">L872+21</f>
        <v>43775</v>
      </c>
      <c r="N872" s="411">
        <f t="shared" si="190"/>
        <v>43782</v>
      </c>
      <c r="O872" s="411" t="s">
        <v>91</v>
      </c>
      <c r="P872" s="411" t="s">
        <v>91</v>
      </c>
      <c r="Q872" s="411" t="s">
        <v>91</v>
      </c>
      <c r="R872" s="411">
        <f t="shared" ref="R872:R878" si="198">N872+7</f>
        <v>43789</v>
      </c>
      <c r="S872" s="411">
        <f t="shared" si="191"/>
        <v>43796</v>
      </c>
      <c r="U872" s="45"/>
    </row>
    <row r="873" spans="1:21" s="74" customFormat="1" ht="30" x14ac:dyDescent="0.25">
      <c r="A873" s="247"/>
      <c r="B873" s="208"/>
      <c r="C873" s="409" t="s">
        <v>2352</v>
      </c>
      <c r="D873" s="409" t="s">
        <v>2353</v>
      </c>
      <c r="E873" s="82" t="s">
        <v>6</v>
      </c>
      <c r="F873" s="82" t="s">
        <v>85</v>
      </c>
      <c r="G873" s="82" t="s">
        <v>54</v>
      </c>
      <c r="H873" s="494">
        <v>32267</v>
      </c>
      <c r="I873" s="422" t="s">
        <v>2354</v>
      </c>
      <c r="J873" s="411">
        <v>43620</v>
      </c>
      <c r="K873" s="411">
        <f t="shared" si="189"/>
        <v>43625</v>
      </c>
      <c r="L873" s="411">
        <f t="shared" si="194"/>
        <v>43632</v>
      </c>
      <c r="M873" s="411">
        <f t="shared" si="197"/>
        <v>43653</v>
      </c>
      <c r="N873" s="411">
        <f t="shared" si="190"/>
        <v>43660</v>
      </c>
      <c r="O873" s="411" t="s">
        <v>91</v>
      </c>
      <c r="P873" s="411" t="s">
        <v>91</v>
      </c>
      <c r="Q873" s="411" t="s">
        <v>91</v>
      </c>
      <c r="R873" s="411">
        <f t="shared" si="198"/>
        <v>43667</v>
      </c>
      <c r="S873" s="411">
        <f t="shared" si="191"/>
        <v>43674</v>
      </c>
      <c r="U873" s="45"/>
    </row>
    <row r="874" spans="1:21" s="74" customFormat="1" ht="30" x14ac:dyDescent="0.25">
      <c r="A874" s="247"/>
      <c r="B874" s="208"/>
      <c r="C874" s="409" t="s">
        <v>2355</v>
      </c>
      <c r="D874" s="409" t="s">
        <v>2356</v>
      </c>
      <c r="E874" s="82" t="s">
        <v>6</v>
      </c>
      <c r="F874" s="82" t="s">
        <v>85</v>
      </c>
      <c r="G874" s="82" t="s">
        <v>54</v>
      </c>
      <c r="H874" s="494">
        <v>4160</v>
      </c>
      <c r="I874" s="422" t="s">
        <v>2357</v>
      </c>
      <c r="J874" s="411">
        <v>43570</v>
      </c>
      <c r="K874" s="411">
        <f t="shared" si="189"/>
        <v>43575</v>
      </c>
      <c r="L874" s="411">
        <f t="shared" si="194"/>
        <v>43582</v>
      </c>
      <c r="M874" s="411">
        <f t="shared" si="197"/>
        <v>43603</v>
      </c>
      <c r="N874" s="411">
        <f t="shared" si="190"/>
        <v>43610</v>
      </c>
      <c r="O874" s="411" t="s">
        <v>91</v>
      </c>
      <c r="P874" s="411" t="s">
        <v>91</v>
      </c>
      <c r="Q874" s="411" t="s">
        <v>91</v>
      </c>
      <c r="R874" s="411">
        <f t="shared" si="198"/>
        <v>43617</v>
      </c>
      <c r="S874" s="411">
        <f t="shared" si="191"/>
        <v>43624</v>
      </c>
      <c r="U874" s="45"/>
    </row>
    <row r="875" spans="1:21" s="74" customFormat="1" ht="30" x14ac:dyDescent="0.25">
      <c r="A875" s="247"/>
      <c r="B875" s="208"/>
      <c r="C875" s="409" t="s">
        <v>2358</v>
      </c>
      <c r="D875" s="409" t="s">
        <v>2359</v>
      </c>
      <c r="E875" s="82" t="s">
        <v>6</v>
      </c>
      <c r="F875" s="82" t="s">
        <v>85</v>
      </c>
      <c r="G875" s="82" t="s">
        <v>54</v>
      </c>
      <c r="H875" s="494">
        <v>2000</v>
      </c>
      <c r="I875" s="422" t="s">
        <v>2360</v>
      </c>
      <c r="J875" s="411">
        <v>43742</v>
      </c>
      <c r="K875" s="411">
        <f t="shared" si="189"/>
        <v>43747</v>
      </c>
      <c r="L875" s="411">
        <f t="shared" si="194"/>
        <v>43754</v>
      </c>
      <c r="M875" s="411">
        <f t="shared" si="197"/>
        <v>43775</v>
      </c>
      <c r="N875" s="411">
        <f t="shared" si="190"/>
        <v>43782</v>
      </c>
      <c r="O875" s="411" t="s">
        <v>91</v>
      </c>
      <c r="P875" s="411" t="s">
        <v>91</v>
      </c>
      <c r="Q875" s="411" t="s">
        <v>91</v>
      </c>
      <c r="R875" s="411">
        <f t="shared" si="198"/>
        <v>43789</v>
      </c>
      <c r="S875" s="411">
        <f t="shared" si="191"/>
        <v>43796</v>
      </c>
      <c r="U875" s="45"/>
    </row>
    <row r="876" spans="1:21" s="74" customFormat="1" ht="30" x14ac:dyDescent="0.25">
      <c r="A876" s="247"/>
      <c r="B876" s="208"/>
      <c r="C876" s="409" t="s">
        <v>2361</v>
      </c>
      <c r="D876" s="409" t="s">
        <v>2362</v>
      </c>
      <c r="E876" s="82" t="s">
        <v>6</v>
      </c>
      <c r="F876" s="82" t="s">
        <v>85</v>
      </c>
      <c r="G876" s="82" t="s">
        <v>54</v>
      </c>
      <c r="H876" s="494">
        <v>7843</v>
      </c>
      <c r="I876" s="422" t="s">
        <v>2363</v>
      </c>
      <c r="J876" s="411">
        <v>43600</v>
      </c>
      <c r="K876" s="411">
        <f t="shared" si="189"/>
        <v>43605</v>
      </c>
      <c r="L876" s="411">
        <f t="shared" si="194"/>
        <v>43612</v>
      </c>
      <c r="M876" s="411">
        <f t="shared" si="197"/>
        <v>43633</v>
      </c>
      <c r="N876" s="411">
        <f t="shared" si="190"/>
        <v>43640</v>
      </c>
      <c r="O876" s="411" t="s">
        <v>91</v>
      </c>
      <c r="P876" s="411" t="s">
        <v>91</v>
      </c>
      <c r="Q876" s="411" t="s">
        <v>91</v>
      </c>
      <c r="R876" s="411">
        <f t="shared" si="198"/>
        <v>43647</v>
      </c>
      <c r="S876" s="411">
        <f t="shared" si="191"/>
        <v>43654</v>
      </c>
      <c r="U876" s="45"/>
    </row>
    <row r="877" spans="1:21" s="74" customFormat="1" ht="30" x14ac:dyDescent="0.25">
      <c r="A877" s="247"/>
      <c r="B877" s="208"/>
      <c r="C877" s="409" t="s">
        <v>2364</v>
      </c>
      <c r="D877" s="409" t="s">
        <v>2365</v>
      </c>
      <c r="E877" s="82" t="s">
        <v>6</v>
      </c>
      <c r="F877" s="82" t="s">
        <v>85</v>
      </c>
      <c r="G877" s="82" t="s">
        <v>54</v>
      </c>
      <c r="H877" s="494">
        <v>4108</v>
      </c>
      <c r="I877" s="422" t="s">
        <v>2366</v>
      </c>
      <c r="J877" s="411">
        <v>43742</v>
      </c>
      <c r="K877" s="411">
        <f t="shared" si="189"/>
        <v>43747</v>
      </c>
      <c r="L877" s="411">
        <f t="shared" si="194"/>
        <v>43754</v>
      </c>
      <c r="M877" s="411">
        <f t="shared" si="197"/>
        <v>43775</v>
      </c>
      <c r="N877" s="411">
        <f t="shared" si="190"/>
        <v>43782</v>
      </c>
      <c r="O877" s="411" t="s">
        <v>91</v>
      </c>
      <c r="P877" s="411" t="s">
        <v>91</v>
      </c>
      <c r="Q877" s="411" t="s">
        <v>91</v>
      </c>
      <c r="R877" s="411">
        <f t="shared" si="198"/>
        <v>43789</v>
      </c>
      <c r="S877" s="411">
        <f t="shared" si="191"/>
        <v>43796</v>
      </c>
      <c r="U877" s="45"/>
    </row>
    <row r="878" spans="1:21" s="74" customFormat="1" ht="30" x14ac:dyDescent="0.25">
      <c r="A878" s="247"/>
      <c r="B878" s="208"/>
      <c r="C878" s="409" t="s">
        <v>2367</v>
      </c>
      <c r="D878" s="409" t="s">
        <v>2368</v>
      </c>
      <c r="E878" s="82" t="s">
        <v>6</v>
      </c>
      <c r="F878" s="82" t="s">
        <v>85</v>
      </c>
      <c r="G878" s="82" t="s">
        <v>54</v>
      </c>
      <c r="H878" s="494">
        <v>2400</v>
      </c>
      <c r="I878" s="422" t="s">
        <v>2369</v>
      </c>
      <c r="J878" s="411">
        <v>43697</v>
      </c>
      <c r="K878" s="411">
        <f t="shared" si="189"/>
        <v>43702</v>
      </c>
      <c r="L878" s="411">
        <f t="shared" si="194"/>
        <v>43709</v>
      </c>
      <c r="M878" s="411">
        <f t="shared" si="197"/>
        <v>43730</v>
      </c>
      <c r="N878" s="411">
        <f t="shared" si="190"/>
        <v>43737</v>
      </c>
      <c r="O878" s="411" t="s">
        <v>91</v>
      </c>
      <c r="P878" s="411" t="s">
        <v>91</v>
      </c>
      <c r="Q878" s="411" t="s">
        <v>91</v>
      </c>
      <c r="R878" s="411">
        <f t="shared" si="198"/>
        <v>43744</v>
      </c>
      <c r="S878" s="411">
        <f t="shared" si="191"/>
        <v>43751</v>
      </c>
      <c r="U878" s="45"/>
    </row>
    <row r="879" spans="1:21" s="74" customFormat="1" ht="30" x14ac:dyDescent="0.25">
      <c r="A879" s="247"/>
      <c r="B879" s="208"/>
      <c r="C879" s="409" t="s">
        <v>2370</v>
      </c>
      <c r="D879" s="409" t="s">
        <v>2371</v>
      </c>
      <c r="E879" s="82" t="s">
        <v>6</v>
      </c>
      <c r="F879" s="82" t="s">
        <v>85</v>
      </c>
      <c r="G879" s="82" t="s">
        <v>54</v>
      </c>
      <c r="H879" s="494">
        <v>1200</v>
      </c>
      <c r="I879" s="422" t="s">
        <v>2372</v>
      </c>
      <c r="J879" s="411">
        <v>43620</v>
      </c>
      <c r="K879" s="411">
        <f t="shared" si="189"/>
        <v>43625</v>
      </c>
      <c r="L879" s="411">
        <f t="shared" si="194"/>
        <v>43632</v>
      </c>
      <c r="M879" s="411">
        <f>L879+21</f>
        <v>43653</v>
      </c>
      <c r="N879" s="411">
        <f t="shared" si="190"/>
        <v>43660</v>
      </c>
      <c r="O879" s="411" t="s">
        <v>91</v>
      </c>
      <c r="P879" s="411" t="s">
        <v>91</v>
      </c>
      <c r="Q879" s="411" t="s">
        <v>91</v>
      </c>
      <c r="R879" s="411">
        <f>N879+7</f>
        <v>43667</v>
      </c>
      <c r="S879" s="411">
        <f t="shared" si="191"/>
        <v>43674</v>
      </c>
      <c r="U879" s="45"/>
    </row>
    <row r="880" spans="1:21" s="74" customFormat="1" ht="30" x14ac:dyDescent="0.25">
      <c r="A880" s="247"/>
      <c r="B880" s="208"/>
      <c r="C880" s="409" t="s">
        <v>2373</v>
      </c>
      <c r="D880" s="409" t="s">
        <v>2374</v>
      </c>
      <c r="E880" s="82" t="s">
        <v>6</v>
      </c>
      <c r="F880" s="82" t="s">
        <v>85</v>
      </c>
      <c r="G880" s="82" t="s">
        <v>54</v>
      </c>
      <c r="H880" s="494">
        <v>567</v>
      </c>
      <c r="I880" s="422" t="s">
        <v>2375</v>
      </c>
      <c r="J880" s="411">
        <v>43570</v>
      </c>
      <c r="K880" s="411">
        <f t="shared" si="189"/>
        <v>43575</v>
      </c>
      <c r="L880" s="411">
        <f t="shared" si="194"/>
        <v>43582</v>
      </c>
      <c r="M880" s="411">
        <f>L880+21</f>
        <v>43603</v>
      </c>
      <c r="N880" s="411">
        <f t="shared" si="190"/>
        <v>43610</v>
      </c>
      <c r="O880" s="411" t="s">
        <v>91</v>
      </c>
      <c r="P880" s="411" t="s">
        <v>91</v>
      </c>
      <c r="Q880" s="411" t="s">
        <v>91</v>
      </c>
      <c r="R880" s="411">
        <f>N880+7</f>
        <v>43617</v>
      </c>
      <c r="S880" s="411">
        <f t="shared" si="191"/>
        <v>43624</v>
      </c>
      <c r="U880" s="45"/>
    </row>
    <row r="881" spans="1:21" s="74" customFormat="1" ht="45" x14ac:dyDescent="0.25">
      <c r="A881" s="247"/>
      <c r="B881" s="208"/>
      <c r="C881" s="409" t="s">
        <v>2376</v>
      </c>
      <c r="D881" s="409" t="s">
        <v>2377</v>
      </c>
      <c r="E881" s="82" t="s">
        <v>6</v>
      </c>
      <c r="F881" s="82" t="s">
        <v>85</v>
      </c>
      <c r="G881" s="82" t="s">
        <v>54</v>
      </c>
      <c r="H881" s="494">
        <v>10800</v>
      </c>
      <c r="I881" s="422" t="s">
        <v>2378</v>
      </c>
      <c r="J881" s="411">
        <v>43742</v>
      </c>
      <c r="K881" s="411">
        <f t="shared" si="189"/>
        <v>43747</v>
      </c>
      <c r="L881" s="411">
        <f t="shared" si="194"/>
        <v>43754</v>
      </c>
      <c r="M881" s="411">
        <f t="shared" ref="M881:M887" si="199">L881+21</f>
        <v>43775</v>
      </c>
      <c r="N881" s="411">
        <f t="shared" si="190"/>
        <v>43782</v>
      </c>
      <c r="O881" s="411" t="s">
        <v>91</v>
      </c>
      <c r="P881" s="411" t="s">
        <v>91</v>
      </c>
      <c r="Q881" s="411" t="s">
        <v>91</v>
      </c>
      <c r="R881" s="411">
        <f t="shared" ref="R881:R887" si="200">N881+7</f>
        <v>43789</v>
      </c>
      <c r="S881" s="411">
        <f t="shared" si="191"/>
        <v>43796</v>
      </c>
      <c r="U881" s="45"/>
    </row>
    <row r="882" spans="1:21" s="74" customFormat="1" ht="30" x14ac:dyDescent="0.25">
      <c r="A882" s="247"/>
      <c r="B882" s="208"/>
      <c r="C882" s="409" t="s">
        <v>2379</v>
      </c>
      <c r="D882" s="409" t="s">
        <v>2380</v>
      </c>
      <c r="E882" s="82" t="s">
        <v>6</v>
      </c>
      <c r="F882" s="82" t="s">
        <v>85</v>
      </c>
      <c r="G882" s="82" t="s">
        <v>54</v>
      </c>
      <c r="H882" s="494">
        <v>27340</v>
      </c>
      <c r="I882" s="422" t="s">
        <v>2381</v>
      </c>
      <c r="J882" s="411">
        <v>43600</v>
      </c>
      <c r="K882" s="411">
        <f t="shared" si="189"/>
        <v>43605</v>
      </c>
      <c r="L882" s="411">
        <f t="shared" si="194"/>
        <v>43612</v>
      </c>
      <c r="M882" s="411">
        <f t="shared" si="199"/>
        <v>43633</v>
      </c>
      <c r="N882" s="411">
        <f t="shared" si="190"/>
        <v>43640</v>
      </c>
      <c r="O882" s="411" t="s">
        <v>91</v>
      </c>
      <c r="P882" s="411" t="s">
        <v>91</v>
      </c>
      <c r="Q882" s="411" t="s">
        <v>91</v>
      </c>
      <c r="R882" s="411">
        <f t="shared" si="200"/>
        <v>43647</v>
      </c>
      <c r="S882" s="411">
        <f t="shared" si="191"/>
        <v>43654</v>
      </c>
      <c r="U882" s="45"/>
    </row>
    <row r="883" spans="1:21" s="74" customFormat="1" ht="30" x14ac:dyDescent="0.25">
      <c r="A883" s="247"/>
      <c r="B883" s="208"/>
      <c r="C883" s="409" t="s">
        <v>2382</v>
      </c>
      <c r="D883" s="409" t="s">
        <v>2383</v>
      </c>
      <c r="E883" s="82" t="s">
        <v>6</v>
      </c>
      <c r="F883" s="82" t="s">
        <v>85</v>
      </c>
      <c r="G883" s="82" t="s">
        <v>54</v>
      </c>
      <c r="H883" s="494">
        <v>12726</v>
      </c>
      <c r="I883" s="422" t="s">
        <v>2384</v>
      </c>
      <c r="J883" s="411">
        <v>43742</v>
      </c>
      <c r="K883" s="411">
        <f t="shared" si="189"/>
        <v>43747</v>
      </c>
      <c r="L883" s="411">
        <f t="shared" si="194"/>
        <v>43754</v>
      </c>
      <c r="M883" s="411">
        <f t="shared" si="199"/>
        <v>43775</v>
      </c>
      <c r="N883" s="411">
        <f t="shared" si="190"/>
        <v>43782</v>
      </c>
      <c r="O883" s="411" t="s">
        <v>91</v>
      </c>
      <c r="P883" s="411" t="s">
        <v>91</v>
      </c>
      <c r="Q883" s="411" t="s">
        <v>91</v>
      </c>
      <c r="R883" s="411">
        <f t="shared" si="200"/>
        <v>43789</v>
      </c>
      <c r="S883" s="411">
        <f t="shared" si="191"/>
        <v>43796</v>
      </c>
      <c r="U883" s="45"/>
    </row>
    <row r="884" spans="1:21" s="74" customFormat="1" ht="75" x14ac:dyDescent="0.25">
      <c r="A884" s="247"/>
      <c r="B884" s="208"/>
      <c r="C884" s="409" t="s">
        <v>2385</v>
      </c>
      <c r="D884" s="409" t="s">
        <v>2386</v>
      </c>
      <c r="E884" s="82" t="s">
        <v>6</v>
      </c>
      <c r="F884" s="82" t="s">
        <v>85</v>
      </c>
      <c r="G884" s="82" t="s">
        <v>53</v>
      </c>
      <c r="H884" s="494">
        <v>200000</v>
      </c>
      <c r="I884" s="422" t="s">
        <v>2387</v>
      </c>
      <c r="J884" s="411">
        <v>43466</v>
      </c>
      <c r="K884" s="411">
        <f t="shared" si="189"/>
        <v>43471</v>
      </c>
      <c r="L884" s="411">
        <f t="shared" si="194"/>
        <v>43478</v>
      </c>
      <c r="M884" s="411">
        <f t="shared" si="199"/>
        <v>43499</v>
      </c>
      <c r="N884" s="411">
        <f t="shared" si="190"/>
        <v>43506</v>
      </c>
      <c r="O884" s="411" t="s">
        <v>91</v>
      </c>
      <c r="P884" s="411" t="s">
        <v>91</v>
      </c>
      <c r="Q884" s="411" t="s">
        <v>91</v>
      </c>
      <c r="R884" s="411">
        <f t="shared" si="200"/>
        <v>43513</v>
      </c>
      <c r="S884" s="411">
        <f t="shared" si="191"/>
        <v>43520</v>
      </c>
      <c r="U884" s="45"/>
    </row>
    <row r="885" spans="1:21" s="74" customFormat="1" ht="60" x14ac:dyDescent="0.25">
      <c r="A885" s="247"/>
      <c r="B885" s="208"/>
      <c r="C885" s="409" t="s">
        <v>2388</v>
      </c>
      <c r="D885" s="409" t="s">
        <v>2389</v>
      </c>
      <c r="E885" s="82" t="s">
        <v>6</v>
      </c>
      <c r="F885" s="82" t="s">
        <v>85</v>
      </c>
      <c r="G885" s="82" t="s">
        <v>53</v>
      </c>
      <c r="H885" s="494">
        <v>120000</v>
      </c>
      <c r="I885" s="425" t="s">
        <v>2390</v>
      </c>
      <c r="J885" s="411">
        <v>43620</v>
      </c>
      <c r="K885" s="411">
        <f t="shared" si="189"/>
        <v>43625</v>
      </c>
      <c r="L885" s="411">
        <f t="shared" si="194"/>
        <v>43632</v>
      </c>
      <c r="M885" s="411">
        <f t="shared" si="199"/>
        <v>43653</v>
      </c>
      <c r="N885" s="411">
        <f t="shared" si="190"/>
        <v>43660</v>
      </c>
      <c r="O885" s="411" t="s">
        <v>91</v>
      </c>
      <c r="P885" s="411" t="s">
        <v>91</v>
      </c>
      <c r="Q885" s="411" t="s">
        <v>91</v>
      </c>
      <c r="R885" s="411">
        <f t="shared" si="200"/>
        <v>43667</v>
      </c>
      <c r="S885" s="411">
        <f t="shared" si="191"/>
        <v>43674</v>
      </c>
      <c r="U885" s="45"/>
    </row>
    <row r="886" spans="1:21" s="74" customFormat="1" ht="60" x14ac:dyDescent="0.25">
      <c r="A886" s="247"/>
      <c r="B886" s="208"/>
      <c r="C886" s="409" t="s">
        <v>2391</v>
      </c>
      <c r="D886" s="409" t="s">
        <v>2392</v>
      </c>
      <c r="E886" s="82" t="s">
        <v>6</v>
      </c>
      <c r="F886" s="82" t="s">
        <v>85</v>
      </c>
      <c r="G886" s="82" t="s">
        <v>53</v>
      </c>
      <c r="H886" s="494">
        <v>110000</v>
      </c>
      <c r="I886" s="425" t="s">
        <v>2390</v>
      </c>
      <c r="J886" s="411">
        <v>43570</v>
      </c>
      <c r="K886" s="411">
        <f t="shared" si="189"/>
        <v>43575</v>
      </c>
      <c r="L886" s="411">
        <f t="shared" si="194"/>
        <v>43582</v>
      </c>
      <c r="M886" s="411">
        <f t="shared" si="199"/>
        <v>43603</v>
      </c>
      <c r="N886" s="411">
        <f t="shared" si="190"/>
        <v>43610</v>
      </c>
      <c r="O886" s="411" t="s">
        <v>91</v>
      </c>
      <c r="P886" s="411" t="s">
        <v>91</v>
      </c>
      <c r="Q886" s="411" t="s">
        <v>91</v>
      </c>
      <c r="R886" s="411">
        <f t="shared" si="200"/>
        <v>43617</v>
      </c>
      <c r="S886" s="411">
        <f t="shared" si="191"/>
        <v>43624</v>
      </c>
      <c r="U886" s="45"/>
    </row>
    <row r="887" spans="1:21" s="74" customFormat="1" ht="60" x14ac:dyDescent="0.25">
      <c r="A887" s="247"/>
      <c r="B887" s="208"/>
      <c r="C887" s="409" t="s">
        <v>2393</v>
      </c>
      <c r="D887" s="409" t="s">
        <v>2394</v>
      </c>
      <c r="E887" s="82" t="s">
        <v>6</v>
      </c>
      <c r="F887" s="82" t="s">
        <v>85</v>
      </c>
      <c r="G887" s="82" t="s">
        <v>54</v>
      </c>
      <c r="H887" s="494">
        <v>60000</v>
      </c>
      <c r="I887" s="425" t="s">
        <v>2395</v>
      </c>
      <c r="J887" s="411">
        <v>43742</v>
      </c>
      <c r="K887" s="411">
        <f t="shared" si="189"/>
        <v>43747</v>
      </c>
      <c r="L887" s="411">
        <f t="shared" si="194"/>
        <v>43754</v>
      </c>
      <c r="M887" s="411">
        <f t="shared" si="199"/>
        <v>43775</v>
      </c>
      <c r="N887" s="411">
        <f t="shared" si="190"/>
        <v>43782</v>
      </c>
      <c r="O887" s="411" t="s">
        <v>91</v>
      </c>
      <c r="P887" s="411" t="s">
        <v>91</v>
      </c>
      <c r="Q887" s="411" t="s">
        <v>91</v>
      </c>
      <c r="R887" s="411">
        <f t="shared" si="200"/>
        <v>43789</v>
      </c>
      <c r="S887" s="411">
        <f t="shared" si="191"/>
        <v>43796</v>
      </c>
      <c r="U887" s="45"/>
    </row>
    <row r="888" spans="1:21" s="74" customFormat="1" ht="30" x14ac:dyDescent="0.25">
      <c r="A888" s="247"/>
      <c r="B888" s="208"/>
      <c r="C888" s="409" t="s">
        <v>2396</v>
      </c>
      <c r="D888" s="409" t="s">
        <v>2397</v>
      </c>
      <c r="E888" s="82" t="s">
        <v>6</v>
      </c>
      <c r="F888" s="82" t="s">
        <v>85</v>
      </c>
      <c r="G888" s="82" t="s">
        <v>54</v>
      </c>
      <c r="H888" s="494">
        <v>20000</v>
      </c>
      <c r="I888" s="426" t="s">
        <v>2398</v>
      </c>
      <c r="J888" s="411">
        <v>43600</v>
      </c>
      <c r="K888" s="411">
        <f t="shared" si="189"/>
        <v>43605</v>
      </c>
      <c r="L888" s="411">
        <f t="shared" si="194"/>
        <v>43612</v>
      </c>
      <c r="M888" s="411">
        <f>L888+21</f>
        <v>43633</v>
      </c>
      <c r="N888" s="411">
        <f t="shared" si="190"/>
        <v>43640</v>
      </c>
      <c r="O888" s="411" t="s">
        <v>91</v>
      </c>
      <c r="P888" s="411" t="s">
        <v>91</v>
      </c>
      <c r="Q888" s="411" t="s">
        <v>91</v>
      </c>
      <c r="R888" s="411">
        <f>N888+7</f>
        <v>43647</v>
      </c>
      <c r="S888" s="411">
        <f t="shared" si="191"/>
        <v>43654</v>
      </c>
      <c r="U888" s="45"/>
    </row>
    <row r="889" spans="1:21" s="74" customFormat="1" ht="45" x14ac:dyDescent="0.25">
      <c r="A889" s="247"/>
      <c r="B889" s="208"/>
      <c r="C889" s="409" t="s">
        <v>2399</v>
      </c>
      <c r="D889" s="409" t="s">
        <v>2400</v>
      </c>
      <c r="E889" s="82" t="s">
        <v>6</v>
      </c>
      <c r="F889" s="82" t="s">
        <v>85</v>
      </c>
      <c r="G889" s="82" t="s">
        <v>54</v>
      </c>
      <c r="H889" s="494">
        <v>53000</v>
      </c>
      <c r="I889" s="426" t="s">
        <v>2398</v>
      </c>
      <c r="J889" s="411">
        <v>43742</v>
      </c>
      <c r="K889" s="411">
        <f t="shared" si="189"/>
        <v>43747</v>
      </c>
      <c r="L889" s="411">
        <f t="shared" si="194"/>
        <v>43754</v>
      </c>
      <c r="M889" s="411">
        <f>L889+21</f>
        <v>43775</v>
      </c>
      <c r="N889" s="411">
        <f t="shared" si="190"/>
        <v>43782</v>
      </c>
      <c r="O889" s="411" t="s">
        <v>91</v>
      </c>
      <c r="P889" s="411" t="s">
        <v>91</v>
      </c>
      <c r="Q889" s="411" t="s">
        <v>91</v>
      </c>
      <c r="R889" s="411">
        <f>N889+7</f>
        <v>43789</v>
      </c>
      <c r="S889" s="411">
        <f t="shared" si="191"/>
        <v>43796</v>
      </c>
      <c r="U889" s="45"/>
    </row>
    <row r="890" spans="1:21" s="74" customFormat="1" ht="60" x14ac:dyDescent="0.25">
      <c r="A890" s="247"/>
      <c r="B890" s="208"/>
      <c r="C890" s="409" t="s">
        <v>2401</v>
      </c>
      <c r="D890" s="409" t="s">
        <v>2402</v>
      </c>
      <c r="E890" s="82" t="s">
        <v>6</v>
      </c>
      <c r="F890" s="82" t="s">
        <v>85</v>
      </c>
      <c r="G890" s="82" t="s">
        <v>53</v>
      </c>
      <c r="H890" s="494">
        <v>200000</v>
      </c>
      <c r="I890" s="425" t="s">
        <v>112</v>
      </c>
      <c r="J890" s="411">
        <v>43697</v>
      </c>
      <c r="K890" s="411">
        <f t="shared" si="189"/>
        <v>43702</v>
      </c>
      <c r="L890" s="411">
        <f t="shared" si="194"/>
        <v>43709</v>
      </c>
      <c r="M890" s="411">
        <f t="shared" ref="M890:M896" si="201">L890+21</f>
        <v>43730</v>
      </c>
      <c r="N890" s="411">
        <f t="shared" si="190"/>
        <v>43737</v>
      </c>
      <c r="O890" s="411" t="s">
        <v>91</v>
      </c>
      <c r="P890" s="411" t="s">
        <v>91</v>
      </c>
      <c r="Q890" s="411" t="s">
        <v>91</v>
      </c>
      <c r="R890" s="411">
        <f t="shared" ref="R890:R896" si="202">N890+7</f>
        <v>43744</v>
      </c>
      <c r="S890" s="411">
        <f t="shared" si="191"/>
        <v>43751</v>
      </c>
      <c r="U890" s="45"/>
    </row>
    <row r="891" spans="1:21" s="74" customFormat="1" ht="60" x14ac:dyDescent="0.25">
      <c r="A891" s="247"/>
      <c r="B891" s="208"/>
      <c r="C891" s="409" t="s">
        <v>2393</v>
      </c>
      <c r="D891" s="409" t="s">
        <v>2403</v>
      </c>
      <c r="E891" s="82" t="s">
        <v>6</v>
      </c>
      <c r="F891" s="82" t="s">
        <v>85</v>
      </c>
      <c r="G891" s="82" t="s">
        <v>54</v>
      </c>
      <c r="H891" s="494">
        <v>60000</v>
      </c>
      <c r="I891" s="425" t="s">
        <v>2395</v>
      </c>
      <c r="J891" s="411">
        <v>43620</v>
      </c>
      <c r="K891" s="411">
        <f t="shared" si="189"/>
        <v>43625</v>
      </c>
      <c r="L891" s="411">
        <f t="shared" si="194"/>
        <v>43632</v>
      </c>
      <c r="M891" s="411">
        <f t="shared" si="201"/>
        <v>43653</v>
      </c>
      <c r="N891" s="411">
        <f t="shared" si="190"/>
        <v>43660</v>
      </c>
      <c r="O891" s="411" t="s">
        <v>91</v>
      </c>
      <c r="P891" s="411" t="s">
        <v>91</v>
      </c>
      <c r="Q891" s="411" t="s">
        <v>91</v>
      </c>
      <c r="R891" s="411">
        <f t="shared" si="202"/>
        <v>43667</v>
      </c>
      <c r="S891" s="411">
        <f t="shared" si="191"/>
        <v>43674</v>
      </c>
      <c r="U891" s="45"/>
    </row>
    <row r="892" spans="1:21" s="74" customFormat="1" ht="30" x14ac:dyDescent="0.25">
      <c r="A892" s="247"/>
      <c r="B892" s="208"/>
      <c r="C892" s="409" t="s">
        <v>2396</v>
      </c>
      <c r="D892" s="409" t="s">
        <v>2404</v>
      </c>
      <c r="E892" s="82" t="s">
        <v>6</v>
      </c>
      <c r="F892" s="82" t="s">
        <v>85</v>
      </c>
      <c r="G892" s="82" t="s">
        <v>54</v>
      </c>
      <c r="H892" s="494">
        <v>20000</v>
      </c>
      <c r="I892" s="426" t="s">
        <v>2398</v>
      </c>
      <c r="J892" s="411">
        <v>43570</v>
      </c>
      <c r="K892" s="411">
        <f t="shared" si="189"/>
        <v>43575</v>
      </c>
      <c r="L892" s="411">
        <f t="shared" si="194"/>
        <v>43582</v>
      </c>
      <c r="M892" s="411">
        <f t="shared" si="201"/>
        <v>43603</v>
      </c>
      <c r="N892" s="411">
        <f t="shared" si="190"/>
        <v>43610</v>
      </c>
      <c r="O892" s="411" t="s">
        <v>91</v>
      </c>
      <c r="P892" s="411" t="s">
        <v>91</v>
      </c>
      <c r="Q892" s="411" t="s">
        <v>91</v>
      </c>
      <c r="R892" s="411">
        <f t="shared" si="202"/>
        <v>43617</v>
      </c>
      <c r="S892" s="411">
        <f t="shared" si="191"/>
        <v>43624</v>
      </c>
      <c r="U892" s="45"/>
    </row>
    <row r="893" spans="1:21" s="74" customFormat="1" ht="30" x14ac:dyDescent="0.25">
      <c r="A893" s="247"/>
      <c r="B893" s="208"/>
      <c r="C893" s="409" t="s">
        <v>2405</v>
      </c>
      <c r="D893" s="409" t="s">
        <v>2406</v>
      </c>
      <c r="E893" s="82" t="s">
        <v>6</v>
      </c>
      <c r="F893" s="82" t="s">
        <v>85</v>
      </c>
      <c r="G893" s="82" t="s">
        <v>54</v>
      </c>
      <c r="H893" s="494">
        <v>15000</v>
      </c>
      <c r="I893" s="426" t="s">
        <v>2398</v>
      </c>
      <c r="J893" s="411">
        <v>43742</v>
      </c>
      <c r="K893" s="411">
        <f t="shared" si="189"/>
        <v>43747</v>
      </c>
      <c r="L893" s="411">
        <f t="shared" si="194"/>
        <v>43754</v>
      </c>
      <c r="M893" s="411">
        <f t="shared" si="201"/>
        <v>43775</v>
      </c>
      <c r="N893" s="411">
        <f t="shared" si="190"/>
        <v>43782</v>
      </c>
      <c r="O893" s="411" t="s">
        <v>91</v>
      </c>
      <c r="P893" s="411" t="s">
        <v>91</v>
      </c>
      <c r="Q893" s="411" t="s">
        <v>91</v>
      </c>
      <c r="R893" s="411">
        <f t="shared" si="202"/>
        <v>43789</v>
      </c>
      <c r="S893" s="411">
        <f t="shared" si="191"/>
        <v>43796</v>
      </c>
      <c r="U893" s="45"/>
    </row>
    <row r="894" spans="1:21" s="74" customFormat="1" ht="45" x14ac:dyDescent="0.25">
      <c r="A894" s="247"/>
      <c r="B894" s="208"/>
      <c r="C894" s="409" t="s">
        <v>2399</v>
      </c>
      <c r="D894" s="409" t="s">
        <v>2407</v>
      </c>
      <c r="E894" s="82" t="s">
        <v>6</v>
      </c>
      <c r="F894" s="82" t="s">
        <v>85</v>
      </c>
      <c r="G894" s="82" t="s">
        <v>54</v>
      </c>
      <c r="H894" s="494">
        <v>53000</v>
      </c>
      <c r="I894" s="426" t="s">
        <v>2408</v>
      </c>
      <c r="J894" s="411">
        <v>43600</v>
      </c>
      <c r="K894" s="411">
        <f t="shared" si="189"/>
        <v>43605</v>
      </c>
      <c r="L894" s="411">
        <f t="shared" si="194"/>
        <v>43612</v>
      </c>
      <c r="M894" s="411">
        <f t="shared" si="201"/>
        <v>43633</v>
      </c>
      <c r="N894" s="411">
        <f t="shared" si="190"/>
        <v>43640</v>
      </c>
      <c r="O894" s="411" t="s">
        <v>91</v>
      </c>
      <c r="P894" s="411" t="s">
        <v>91</v>
      </c>
      <c r="Q894" s="411" t="s">
        <v>91</v>
      </c>
      <c r="R894" s="411">
        <f t="shared" si="202"/>
        <v>43647</v>
      </c>
      <c r="S894" s="411">
        <f t="shared" si="191"/>
        <v>43654</v>
      </c>
      <c r="U894" s="45"/>
    </row>
    <row r="895" spans="1:21" s="74" customFormat="1" ht="45" x14ac:dyDescent="0.2">
      <c r="A895" s="247"/>
      <c r="B895" s="208"/>
      <c r="C895" s="409" t="s">
        <v>2409</v>
      </c>
      <c r="D895" s="409" t="s">
        <v>2410</v>
      </c>
      <c r="E895" s="82" t="s">
        <v>6</v>
      </c>
      <c r="F895" s="82" t="s">
        <v>85</v>
      </c>
      <c r="G895" s="82" t="s">
        <v>54</v>
      </c>
      <c r="H895" s="494">
        <v>6000</v>
      </c>
      <c r="I895" s="427" t="s">
        <v>112</v>
      </c>
      <c r="J895" s="411">
        <v>43742</v>
      </c>
      <c r="K895" s="411">
        <f t="shared" si="189"/>
        <v>43747</v>
      </c>
      <c r="L895" s="411">
        <f t="shared" si="194"/>
        <v>43754</v>
      </c>
      <c r="M895" s="411">
        <f t="shared" si="201"/>
        <v>43775</v>
      </c>
      <c r="N895" s="411">
        <f t="shared" si="190"/>
        <v>43782</v>
      </c>
      <c r="O895" s="411" t="s">
        <v>91</v>
      </c>
      <c r="P895" s="411" t="s">
        <v>91</v>
      </c>
      <c r="Q895" s="411" t="s">
        <v>91</v>
      </c>
      <c r="R895" s="411">
        <f t="shared" si="202"/>
        <v>43789</v>
      </c>
      <c r="S895" s="411">
        <f t="shared" si="191"/>
        <v>43796</v>
      </c>
      <c r="U895" s="45"/>
    </row>
    <row r="896" spans="1:21" s="74" customFormat="1" ht="60" x14ac:dyDescent="0.2">
      <c r="A896" s="247"/>
      <c r="B896" s="208"/>
      <c r="C896" s="409" t="s">
        <v>2411</v>
      </c>
      <c r="D896" s="409" t="s">
        <v>2412</v>
      </c>
      <c r="E896" s="82" t="s">
        <v>6</v>
      </c>
      <c r="F896" s="82" t="s">
        <v>85</v>
      </c>
      <c r="G896" s="82" t="s">
        <v>54</v>
      </c>
      <c r="H896" s="494">
        <v>8500</v>
      </c>
      <c r="I896" s="427" t="s">
        <v>2413</v>
      </c>
      <c r="J896" s="411">
        <v>43620</v>
      </c>
      <c r="K896" s="411">
        <f t="shared" si="189"/>
        <v>43625</v>
      </c>
      <c r="L896" s="411">
        <f t="shared" si="194"/>
        <v>43632</v>
      </c>
      <c r="M896" s="411">
        <f t="shared" si="201"/>
        <v>43653</v>
      </c>
      <c r="N896" s="411">
        <f t="shared" si="190"/>
        <v>43660</v>
      </c>
      <c r="O896" s="411" t="s">
        <v>91</v>
      </c>
      <c r="P896" s="411" t="s">
        <v>91</v>
      </c>
      <c r="Q896" s="411" t="s">
        <v>91</v>
      </c>
      <c r="R896" s="411">
        <f t="shared" si="202"/>
        <v>43667</v>
      </c>
      <c r="S896" s="411">
        <f t="shared" si="191"/>
        <v>43674</v>
      </c>
      <c r="U896" s="45"/>
    </row>
    <row r="897" spans="1:21" s="74" customFormat="1" ht="45" x14ac:dyDescent="0.2">
      <c r="A897" s="247"/>
      <c r="B897" s="208"/>
      <c r="C897" s="409" t="s">
        <v>2414</v>
      </c>
      <c r="D897" s="409" t="s">
        <v>2415</v>
      </c>
      <c r="E897" s="82" t="s">
        <v>6</v>
      </c>
      <c r="F897" s="82" t="s">
        <v>85</v>
      </c>
      <c r="G897" s="82" t="s">
        <v>54</v>
      </c>
      <c r="H897" s="494">
        <v>8500</v>
      </c>
      <c r="I897" s="427" t="s">
        <v>2416</v>
      </c>
      <c r="J897" s="411">
        <v>43570</v>
      </c>
      <c r="K897" s="411">
        <f t="shared" si="189"/>
        <v>43575</v>
      </c>
      <c r="L897" s="411">
        <f t="shared" si="194"/>
        <v>43582</v>
      </c>
      <c r="M897" s="411">
        <f>L897+21</f>
        <v>43603</v>
      </c>
      <c r="N897" s="411">
        <f t="shared" si="190"/>
        <v>43610</v>
      </c>
      <c r="O897" s="411" t="s">
        <v>91</v>
      </c>
      <c r="P897" s="411" t="s">
        <v>91</v>
      </c>
      <c r="Q897" s="411" t="s">
        <v>91</v>
      </c>
      <c r="R897" s="411">
        <f>N897+7</f>
        <v>43617</v>
      </c>
      <c r="S897" s="411">
        <f t="shared" si="191"/>
        <v>43624</v>
      </c>
      <c r="U897" s="45"/>
    </row>
    <row r="898" spans="1:21" s="74" customFormat="1" ht="60" x14ac:dyDescent="0.2">
      <c r="A898" s="247"/>
      <c r="B898" s="208"/>
      <c r="C898" s="409" t="s">
        <v>2417</v>
      </c>
      <c r="D898" s="409" t="s">
        <v>2418</v>
      </c>
      <c r="E898" s="82" t="s">
        <v>6</v>
      </c>
      <c r="F898" s="82" t="s">
        <v>85</v>
      </c>
      <c r="G898" s="82" t="s">
        <v>54</v>
      </c>
      <c r="H898" s="494">
        <v>8500</v>
      </c>
      <c r="I898" s="427" t="s">
        <v>2416</v>
      </c>
      <c r="J898" s="411">
        <v>43742</v>
      </c>
      <c r="K898" s="411">
        <f t="shared" si="189"/>
        <v>43747</v>
      </c>
      <c r="L898" s="411">
        <f t="shared" si="194"/>
        <v>43754</v>
      </c>
      <c r="M898" s="411">
        <f>L898+21</f>
        <v>43775</v>
      </c>
      <c r="N898" s="411">
        <f t="shared" si="190"/>
        <v>43782</v>
      </c>
      <c r="O898" s="411" t="s">
        <v>91</v>
      </c>
      <c r="P898" s="411" t="s">
        <v>91</v>
      </c>
      <c r="Q898" s="411" t="s">
        <v>91</v>
      </c>
      <c r="R898" s="411">
        <f>N898+7</f>
        <v>43789</v>
      </c>
      <c r="S898" s="411">
        <f t="shared" si="191"/>
        <v>43796</v>
      </c>
      <c r="U898" s="45"/>
    </row>
    <row r="899" spans="1:21" s="74" customFormat="1" ht="60" x14ac:dyDescent="0.2">
      <c r="A899" s="247"/>
      <c r="B899" s="208"/>
      <c r="C899" s="409" t="s">
        <v>2419</v>
      </c>
      <c r="D899" s="409" t="s">
        <v>2420</v>
      </c>
      <c r="E899" s="82" t="s">
        <v>6</v>
      </c>
      <c r="F899" s="82" t="s">
        <v>85</v>
      </c>
      <c r="G899" s="82" t="s">
        <v>54</v>
      </c>
      <c r="H899" s="494">
        <v>5462</v>
      </c>
      <c r="I899" s="427" t="s">
        <v>2421</v>
      </c>
      <c r="J899" s="411">
        <v>43600</v>
      </c>
      <c r="K899" s="411">
        <f t="shared" si="189"/>
        <v>43605</v>
      </c>
      <c r="L899" s="411">
        <f t="shared" si="194"/>
        <v>43612</v>
      </c>
      <c r="M899" s="411">
        <f t="shared" ref="M899:M905" si="203">L899+21</f>
        <v>43633</v>
      </c>
      <c r="N899" s="411">
        <f t="shared" si="190"/>
        <v>43640</v>
      </c>
      <c r="O899" s="411" t="s">
        <v>91</v>
      </c>
      <c r="P899" s="411" t="s">
        <v>91</v>
      </c>
      <c r="Q899" s="411" t="s">
        <v>91</v>
      </c>
      <c r="R899" s="411">
        <f t="shared" ref="R899:R905" si="204">N899+7</f>
        <v>43647</v>
      </c>
      <c r="S899" s="411">
        <f t="shared" si="191"/>
        <v>43654</v>
      </c>
      <c r="U899" s="45"/>
    </row>
    <row r="900" spans="1:21" s="74" customFormat="1" ht="60" x14ac:dyDescent="0.2">
      <c r="A900" s="247"/>
      <c r="B900" s="208"/>
      <c r="C900" s="409" t="s">
        <v>2422</v>
      </c>
      <c r="D900" s="409" t="s">
        <v>2423</v>
      </c>
      <c r="E900" s="82" t="s">
        <v>6</v>
      </c>
      <c r="F900" s="82" t="s">
        <v>85</v>
      </c>
      <c r="G900" s="82" t="s">
        <v>54</v>
      </c>
      <c r="H900" s="494">
        <v>3000</v>
      </c>
      <c r="I900" s="427" t="s">
        <v>2198</v>
      </c>
      <c r="J900" s="411">
        <v>43742</v>
      </c>
      <c r="K900" s="411">
        <f t="shared" si="189"/>
        <v>43747</v>
      </c>
      <c r="L900" s="411">
        <f t="shared" si="194"/>
        <v>43754</v>
      </c>
      <c r="M900" s="411">
        <f t="shared" si="203"/>
        <v>43775</v>
      </c>
      <c r="N900" s="411">
        <f t="shared" si="190"/>
        <v>43782</v>
      </c>
      <c r="O900" s="411" t="s">
        <v>91</v>
      </c>
      <c r="P900" s="411" t="s">
        <v>91</v>
      </c>
      <c r="Q900" s="411" t="s">
        <v>91</v>
      </c>
      <c r="R900" s="411">
        <f t="shared" si="204"/>
        <v>43789</v>
      </c>
      <c r="S900" s="411">
        <f t="shared" si="191"/>
        <v>43796</v>
      </c>
      <c r="U900" s="45"/>
    </row>
    <row r="901" spans="1:21" s="74" customFormat="1" ht="60" x14ac:dyDescent="0.2">
      <c r="A901" s="247"/>
      <c r="B901" s="208"/>
      <c r="C901" s="409" t="s">
        <v>2424</v>
      </c>
      <c r="D901" s="409" t="s">
        <v>2425</v>
      </c>
      <c r="E901" s="82" t="s">
        <v>6</v>
      </c>
      <c r="F901" s="82" t="s">
        <v>85</v>
      </c>
      <c r="G901" s="82" t="s">
        <v>54</v>
      </c>
      <c r="H901" s="494">
        <v>8500</v>
      </c>
      <c r="I901" s="427" t="s">
        <v>2198</v>
      </c>
      <c r="J901" s="411">
        <v>43697</v>
      </c>
      <c r="K901" s="411">
        <f t="shared" si="189"/>
        <v>43702</v>
      </c>
      <c r="L901" s="411">
        <f t="shared" si="194"/>
        <v>43709</v>
      </c>
      <c r="M901" s="411">
        <f t="shared" si="203"/>
        <v>43730</v>
      </c>
      <c r="N901" s="411">
        <f t="shared" si="190"/>
        <v>43737</v>
      </c>
      <c r="O901" s="411" t="s">
        <v>91</v>
      </c>
      <c r="P901" s="411" t="s">
        <v>91</v>
      </c>
      <c r="Q901" s="411" t="s">
        <v>91</v>
      </c>
      <c r="R901" s="411">
        <f t="shared" si="204"/>
        <v>43744</v>
      </c>
      <c r="S901" s="411">
        <f t="shared" si="191"/>
        <v>43751</v>
      </c>
      <c r="U901" s="45"/>
    </row>
    <row r="902" spans="1:21" s="74" customFormat="1" ht="60" x14ac:dyDescent="0.2">
      <c r="A902" s="247"/>
      <c r="B902" s="208"/>
      <c r="C902" s="409" t="s">
        <v>2426</v>
      </c>
      <c r="D902" s="409" t="s">
        <v>2427</v>
      </c>
      <c r="E902" s="82" t="s">
        <v>6</v>
      </c>
      <c r="F902" s="82" t="s">
        <v>85</v>
      </c>
      <c r="G902" s="82" t="s">
        <v>54</v>
      </c>
      <c r="H902" s="494">
        <v>40000</v>
      </c>
      <c r="I902" s="427" t="s">
        <v>2198</v>
      </c>
      <c r="J902" s="411">
        <v>43620</v>
      </c>
      <c r="K902" s="411">
        <f t="shared" si="189"/>
        <v>43625</v>
      </c>
      <c r="L902" s="411">
        <f t="shared" si="194"/>
        <v>43632</v>
      </c>
      <c r="M902" s="411">
        <f t="shared" si="203"/>
        <v>43653</v>
      </c>
      <c r="N902" s="411">
        <f t="shared" si="190"/>
        <v>43660</v>
      </c>
      <c r="O902" s="411" t="s">
        <v>91</v>
      </c>
      <c r="P902" s="411" t="s">
        <v>91</v>
      </c>
      <c r="Q902" s="411" t="s">
        <v>91</v>
      </c>
      <c r="R902" s="411">
        <f t="shared" si="204"/>
        <v>43667</v>
      </c>
      <c r="S902" s="411">
        <f t="shared" si="191"/>
        <v>43674</v>
      </c>
      <c r="U902" s="45"/>
    </row>
    <row r="903" spans="1:21" s="74" customFormat="1" ht="30" x14ac:dyDescent="0.2">
      <c r="A903" s="247"/>
      <c r="B903" s="208"/>
      <c r="C903" s="409" t="s">
        <v>2428</v>
      </c>
      <c r="D903" s="409" t="s">
        <v>2429</v>
      </c>
      <c r="E903" s="82" t="s">
        <v>6</v>
      </c>
      <c r="F903" s="82" t="s">
        <v>85</v>
      </c>
      <c r="G903" s="82" t="s">
        <v>54</v>
      </c>
      <c r="H903" s="494" t="s">
        <v>3794</v>
      </c>
      <c r="I903" s="427" t="s">
        <v>2430</v>
      </c>
      <c r="J903" s="411">
        <v>43570</v>
      </c>
      <c r="K903" s="411">
        <f t="shared" si="189"/>
        <v>43575</v>
      </c>
      <c r="L903" s="411">
        <f t="shared" si="194"/>
        <v>43582</v>
      </c>
      <c r="M903" s="411">
        <f t="shared" si="203"/>
        <v>43603</v>
      </c>
      <c r="N903" s="411">
        <f t="shared" si="190"/>
        <v>43610</v>
      </c>
      <c r="O903" s="411" t="s">
        <v>91</v>
      </c>
      <c r="P903" s="411" t="s">
        <v>91</v>
      </c>
      <c r="Q903" s="411" t="s">
        <v>91</v>
      </c>
      <c r="R903" s="411">
        <f t="shared" si="204"/>
        <v>43617</v>
      </c>
      <c r="S903" s="411">
        <f t="shared" si="191"/>
        <v>43624</v>
      </c>
      <c r="U903" s="45"/>
    </row>
    <row r="904" spans="1:21" s="74" customFormat="1" ht="30" x14ac:dyDescent="0.2">
      <c r="A904" s="247"/>
      <c r="B904" s="208"/>
      <c r="C904" s="409" t="s">
        <v>2431</v>
      </c>
      <c r="D904" s="409" t="s">
        <v>2432</v>
      </c>
      <c r="E904" s="82" t="s">
        <v>6</v>
      </c>
      <c r="F904" s="82" t="s">
        <v>85</v>
      </c>
      <c r="G904" s="82" t="s">
        <v>54</v>
      </c>
      <c r="H904" s="494" t="s">
        <v>3795</v>
      </c>
      <c r="I904" s="427" t="s">
        <v>2433</v>
      </c>
      <c r="J904" s="411">
        <v>43742</v>
      </c>
      <c r="K904" s="411">
        <f t="shared" si="189"/>
        <v>43747</v>
      </c>
      <c r="L904" s="411">
        <f t="shared" si="194"/>
        <v>43754</v>
      </c>
      <c r="M904" s="411">
        <f t="shared" si="203"/>
        <v>43775</v>
      </c>
      <c r="N904" s="411">
        <f t="shared" si="190"/>
        <v>43782</v>
      </c>
      <c r="O904" s="411" t="s">
        <v>91</v>
      </c>
      <c r="P904" s="411" t="s">
        <v>91</v>
      </c>
      <c r="Q904" s="411" t="s">
        <v>91</v>
      </c>
      <c r="R904" s="411">
        <f t="shared" si="204"/>
        <v>43789</v>
      </c>
      <c r="S904" s="411">
        <f t="shared" si="191"/>
        <v>43796</v>
      </c>
      <c r="U904" s="45"/>
    </row>
    <row r="905" spans="1:21" s="74" customFormat="1" ht="45" x14ac:dyDescent="0.2">
      <c r="A905" s="247"/>
      <c r="B905" s="208"/>
      <c r="C905" s="409" t="s">
        <v>2434</v>
      </c>
      <c r="D905" s="409" t="s">
        <v>2435</v>
      </c>
      <c r="E905" s="82" t="s">
        <v>6</v>
      </c>
      <c r="F905" s="82" t="s">
        <v>85</v>
      </c>
      <c r="G905" s="82" t="s">
        <v>54</v>
      </c>
      <c r="H905" s="494" t="s">
        <v>3796</v>
      </c>
      <c r="I905" s="427" t="s">
        <v>2436</v>
      </c>
      <c r="J905" s="411">
        <v>43600</v>
      </c>
      <c r="K905" s="411">
        <f t="shared" si="189"/>
        <v>43605</v>
      </c>
      <c r="L905" s="411">
        <f t="shared" si="194"/>
        <v>43612</v>
      </c>
      <c r="M905" s="411">
        <f t="shared" si="203"/>
        <v>43633</v>
      </c>
      <c r="N905" s="411">
        <f t="shared" si="190"/>
        <v>43640</v>
      </c>
      <c r="O905" s="411" t="s">
        <v>91</v>
      </c>
      <c r="P905" s="411" t="s">
        <v>91</v>
      </c>
      <c r="Q905" s="411" t="s">
        <v>91</v>
      </c>
      <c r="R905" s="411">
        <f t="shared" si="204"/>
        <v>43647</v>
      </c>
      <c r="S905" s="411">
        <f t="shared" si="191"/>
        <v>43654</v>
      </c>
      <c r="U905" s="45"/>
    </row>
    <row r="906" spans="1:21" s="74" customFormat="1" ht="30" x14ac:dyDescent="0.2">
      <c r="A906" s="247"/>
      <c r="B906" s="208"/>
      <c r="C906" s="409" t="s">
        <v>2437</v>
      </c>
      <c r="D906" s="409" t="s">
        <v>2438</v>
      </c>
      <c r="E906" s="82" t="s">
        <v>6</v>
      </c>
      <c r="F906" s="82" t="s">
        <v>85</v>
      </c>
      <c r="G906" s="82" t="s">
        <v>54</v>
      </c>
      <c r="H906" s="494">
        <v>3375</v>
      </c>
      <c r="I906" s="427" t="s">
        <v>2439</v>
      </c>
      <c r="J906" s="411">
        <v>43742</v>
      </c>
      <c r="K906" s="411">
        <f t="shared" si="189"/>
        <v>43747</v>
      </c>
      <c r="L906" s="411">
        <f t="shared" si="194"/>
        <v>43754</v>
      </c>
      <c r="M906" s="411">
        <f>L906+21</f>
        <v>43775</v>
      </c>
      <c r="N906" s="411">
        <f t="shared" si="190"/>
        <v>43782</v>
      </c>
      <c r="O906" s="411" t="s">
        <v>91</v>
      </c>
      <c r="P906" s="411" t="s">
        <v>91</v>
      </c>
      <c r="Q906" s="411" t="s">
        <v>91</v>
      </c>
      <c r="R906" s="411">
        <f>N906+7</f>
        <v>43789</v>
      </c>
      <c r="S906" s="411">
        <f t="shared" si="191"/>
        <v>43796</v>
      </c>
      <c r="U906" s="45"/>
    </row>
    <row r="907" spans="1:21" s="74" customFormat="1" ht="30" x14ac:dyDescent="0.2">
      <c r="A907" s="247"/>
      <c r="B907" s="208"/>
      <c r="C907" s="409" t="s">
        <v>2440</v>
      </c>
      <c r="D907" s="409" t="s">
        <v>2441</v>
      </c>
      <c r="E907" s="82" t="s">
        <v>6</v>
      </c>
      <c r="F907" s="82" t="s">
        <v>85</v>
      </c>
      <c r="G907" s="82" t="s">
        <v>54</v>
      </c>
      <c r="H907" s="494">
        <v>3375</v>
      </c>
      <c r="I907" s="427" t="s">
        <v>2442</v>
      </c>
      <c r="J907" s="411">
        <v>43620</v>
      </c>
      <c r="K907" s="411">
        <f t="shared" si="189"/>
        <v>43625</v>
      </c>
      <c r="L907" s="411">
        <f t="shared" si="194"/>
        <v>43632</v>
      </c>
      <c r="M907" s="411">
        <f>L907+21</f>
        <v>43653</v>
      </c>
      <c r="N907" s="411">
        <f t="shared" si="190"/>
        <v>43660</v>
      </c>
      <c r="O907" s="411" t="s">
        <v>91</v>
      </c>
      <c r="P907" s="411" t="s">
        <v>91</v>
      </c>
      <c r="Q907" s="411" t="s">
        <v>91</v>
      </c>
      <c r="R907" s="411">
        <f>N907+7</f>
        <v>43667</v>
      </c>
      <c r="S907" s="411">
        <f t="shared" si="191"/>
        <v>43674</v>
      </c>
      <c r="U907" s="45"/>
    </row>
    <row r="908" spans="1:21" s="74" customFormat="1" ht="45" x14ac:dyDescent="0.2">
      <c r="A908" s="247"/>
      <c r="B908" s="208"/>
      <c r="C908" s="409" t="s">
        <v>2443</v>
      </c>
      <c r="D908" s="409" t="s">
        <v>2444</v>
      </c>
      <c r="E908" s="82" t="s">
        <v>6</v>
      </c>
      <c r="F908" s="82" t="s">
        <v>85</v>
      </c>
      <c r="G908" s="82" t="s">
        <v>54</v>
      </c>
      <c r="H908" s="494">
        <v>15000</v>
      </c>
      <c r="I908" s="427" t="s">
        <v>2442</v>
      </c>
      <c r="J908" s="411">
        <v>43570</v>
      </c>
      <c r="K908" s="411">
        <f t="shared" si="189"/>
        <v>43575</v>
      </c>
      <c r="L908" s="411">
        <f t="shared" si="194"/>
        <v>43582</v>
      </c>
      <c r="M908" s="411">
        <f t="shared" ref="M908:M914" si="205">L908+21</f>
        <v>43603</v>
      </c>
      <c r="N908" s="411">
        <f t="shared" si="190"/>
        <v>43610</v>
      </c>
      <c r="O908" s="411" t="s">
        <v>91</v>
      </c>
      <c r="P908" s="411" t="s">
        <v>91</v>
      </c>
      <c r="Q908" s="411" t="s">
        <v>91</v>
      </c>
      <c r="R908" s="411">
        <f t="shared" ref="R908:R914" si="206">N908+7</f>
        <v>43617</v>
      </c>
      <c r="S908" s="411">
        <f t="shared" si="191"/>
        <v>43624</v>
      </c>
      <c r="U908" s="45"/>
    </row>
    <row r="909" spans="1:21" s="74" customFormat="1" ht="45" x14ac:dyDescent="0.2">
      <c r="A909" s="247"/>
      <c r="B909" s="208"/>
      <c r="C909" s="409" t="s">
        <v>2445</v>
      </c>
      <c r="D909" s="409" t="s">
        <v>2446</v>
      </c>
      <c r="E909" s="82" t="s">
        <v>6</v>
      </c>
      <c r="F909" s="82" t="s">
        <v>85</v>
      </c>
      <c r="G909" s="82" t="s">
        <v>54</v>
      </c>
      <c r="H909" s="494" t="s">
        <v>2447</v>
      </c>
      <c r="I909" s="427" t="s">
        <v>2398</v>
      </c>
      <c r="J909" s="411">
        <v>43742</v>
      </c>
      <c r="K909" s="411">
        <f t="shared" si="189"/>
        <v>43747</v>
      </c>
      <c r="L909" s="411">
        <f t="shared" si="194"/>
        <v>43754</v>
      </c>
      <c r="M909" s="411">
        <f t="shared" si="205"/>
        <v>43775</v>
      </c>
      <c r="N909" s="411">
        <f t="shared" si="190"/>
        <v>43782</v>
      </c>
      <c r="O909" s="411" t="s">
        <v>91</v>
      </c>
      <c r="P909" s="411" t="s">
        <v>91</v>
      </c>
      <c r="Q909" s="411" t="s">
        <v>91</v>
      </c>
      <c r="R909" s="411">
        <f t="shared" si="206"/>
        <v>43789</v>
      </c>
      <c r="S909" s="411">
        <f t="shared" si="191"/>
        <v>43796</v>
      </c>
      <c r="U909" s="45"/>
    </row>
    <row r="910" spans="1:21" s="74" customFormat="1" ht="30" x14ac:dyDescent="0.2">
      <c r="A910" s="247"/>
      <c r="B910" s="208"/>
      <c r="C910" s="409" t="s">
        <v>2448</v>
      </c>
      <c r="D910" s="409" t="s">
        <v>2449</v>
      </c>
      <c r="E910" s="82" t="s">
        <v>6</v>
      </c>
      <c r="F910" s="82" t="s">
        <v>85</v>
      </c>
      <c r="G910" s="82" t="s">
        <v>54</v>
      </c>
      <c r="H910" s="494">
        <v>1120</v>
      </c>
      <c r="I910" s="427" t="s">
        <v>2442</v>
      </c>
      <c r="J910" s="411">
        <v>43600</v>
      </c>
      <c r="K910" s="411">
        <f t="shared" si="189"/>
        <v>43605</v>
      </c>
      <c r="L910" s="411">
        <f t="shared" si="194"/>
        <v>43612</v>
      </c>
      <c r="M910" s="411">
        <f t="shared" si="205"/>
        <v>43633</v>
      </c>
      <c r="N910" s="411">
        <f t="shared" si="190"/>
        <v>43640</v>
      </c>
      <c r="O910" s="411" t="s">
        <v>91</v>
      </c>
      <c r="P910" s="411" t="s">
        <v>91</v>
      </c>
      <c r="Q910" s="411" t="s">
        <v>91</v>
      </c>
      <c r="R910" s="411">
        <f t="shared" si="206"/>
        <v>43647</v>
      </c>
      <c r="S910" s="411">
        <f t="shared" si="191"/>
        <v>43654</v>
      </c>
      <c r="U910" s="45"/>
    </row>
    <row r="911" spans="1:21" s="74" customFormat="1" ht="45" x14ac:dyDescent="0.25">
      <c r="A911" s="247"/>
      <c r="B911" s="208"/>
      <c r="C911" s="409" t="s">
        <v>2450</v>
      </c>
      <c r="D911" s="409" t="s">
        <v>2451</v>
      </c>
      <c r="E911" s="82" t="s">
        <v>6</v>
      </c>
      <c r="F911" s="82" t="s">
        <v>85</v>
      </c>
      <c r="G911" s="82" t="s">
        <v>54</v>
      </c>
      <c r="H911" s="494">
        <v>800</v>
      </c>
      <c r="I911" s="419" t="s">
        <v>2452</v>
      </c>
      <c r="J911" s="411">
        <v>43742</v>
      </c>
      <c r="K911" s="411">
        <f t="shared" si="189"/>
        <v>43747</v>
      </c>
      <c r="L911" s="411">
        <f t="shared" si="194"/>
        <v>43754</v>
      </c>
      <c r="M911" s="411">
        <f t="shared" si="205"/>
        <v>43775</v>
      </c>
      <c r="N911" s="411">
        <f t="shared" si="190"/>
        <v>43782</v>
      </c>
      <c r="O911" s="411" t="s">
        <v>91</v>
      </c>
      <c r="P911" s="411" t="s">
        <v>91</v>
      </c>
      <c r="Q911" s="411" t="s">
        <v>91</v>
      </c>
      <c r="R911" s="411">
        <f t="shared" si="206"/>
        <v>43789</v>
      </c>
      <c r="S911" s="411">
        <f t="shared" si="191"/>
        <v>43796</v>
      </c>
      <c r="U911" s="45"/>
    </row>
    <row r="912" spans="1:21" s="74" customFormat="1" ht="30" x14ac:dyDescent="0.25">
      <c r="A912" s="247"/>
      <c r="B912" s="208"/>
      <c r="C912" s="409" t="s">
        <v>2453</v>
      </c>
      <c r="D912" s="409" t="s">
        <v>2454</v>
      </c>
      <c r="E912" s="82" t="s">
        <v>6</v>
      </c>
      <c r="F912" s="82" t="s">
        <v>85</v>
      </c>
      <c r="G912" s="82" t="s">
        <v>54</v>
      </c>
      <c r="H912" s="494">
        <v>320</v>
      </c>
      <c r="I912" s="419" t="s">
        <v>2452</v>
      </c>
      <c r="J912" s="411">
        <v>43697</v>
      </c>
      <c r="K912" s="411">
        <f t="shared" si="189"/>
        <v>43702</v>
      </c>
      <c r="L912" s="411">
        <f t="shared" si="194"/>
        <v>43709</v>
      </c>
      <c r="M912" s="411">
        <f t="shared" si="205"/>
        <v>43730</v>
      </c>
      <c r="N912" s="411">
        <f t="shared" si="190"/>
        <v>43737</v>
      </c>
      <c r="O912" s="411" t="s">
        <v>91</v>
      </c>
      <c r="P912" s="411" t="s">
        <v>91</v>
      </c>
      <c r="Q912" s="411" t="s">
        <v>91</v>
      </c>
      <c r="R912" s="411">
        <f t="shared" si="206"/>
        <v>43744</v>
      </c>
      <c r="S912" s="411">
        <f t="shared" si="191"/>
        <v>43751</v>
      </c>
      <c r="U912" s="45"/>
    </row>
    <row r="913" spans="1:21" s="74" customFormat="1" ht="60" x14ac:dyDescent="0.25">
      <c r="A913" s="247"/>
      <c r="B913" s="208"/>
      <c r="C913" s="409" t="s">
        <v>2455</v>
      </c>
      <c r="D913" s="409" t="s">
        <v>2456</v>
      </c>
      <c r="E913" s="82" t="s">
        <v>6</v>
      </c>
      <c r="F913" s="82" t="s">
        <v>85</v>
      </c>
      <c r="G913" s="82" t="s">
        <v>54</v>
      </c>
      <c r="H913" s="494">
        <v>500</v>
      </c>
      <c r="I913" s="419" t="s">
        <v>2452</v>
      </c>
      <c r="J913" s="411">
        <v>43620</v>
      </c>
      <c r="K913" s="411">
        <f t="shared" si="189"/>
        <v>43625</v>
      </c>
      <c r="L913" s="411">
        <f t="shared" si="194"/>
        <v>43632</v>
      </c>
      <c r="M913" s="411">
        <f t="shared" si="205"/>
        <v>43653</v>
      </c>
      <c r="N913" s="411">
        <f t="shared" si="190"/>
        <v>43660</v>
      </c>
      <c r="O913" s="411" t="s">
        <v>91</v>
      </c>
      <c r="P913" s="411" t="s">
        <v>91</v>
      </c>
      <c r="Q913" s="411" t="s">
        <v>91</v>
      </c>
      <c r="R913" s="411">
        <f t="shared" si="206"/>
        <v>43667</v>
      </c>
      <c r="S913" s="411">
        <f t="shared" si="191"/>
        <v>43674</v>
      </c>
      <c r="U913" s="45"/>
    </row>
    <row r="914" spans="1:21" s="74" customFormat="1" ht="45" x14ac:dyDescent="0.25">
      <c r="A914" s="247"/>
      <c r="B914" s="208"/>
      <c r="C914" s="409" t="s">
        <v>2457</v>
      </c>
      <c r="D914" s="409" t="s">
        <v>2458</v>
      </c>
      <c r="E914" s="82" t="s">
        <v>6</v>
      </c>
      <c r="F914" s="82" t="s">
        <v>85</v>
      </c>
      <c r="G914" s="82" t="s">
        <v>54</v>
      </c>
      <c r="H914" s="494">
        <v>735</v>
      </c>
      <c r="I914" s="419" t="s">
        <v>2194</v>
      </c>
      <c r="J914" s="411">
        <v>43570</v>
      </c>
      <c r="K914" s="411">
        <f t="shared" si="189"/>
        <v>43575</v>
      </c>
      <c r="L914" s="411">
        <f t="shared" si="194"/>
        <v>43582</v>
      </c>
      <c r="M914" s="411">
        <f t="shared" si="205"/>
        <v>43603</v>
      </c>
      <c r="N914" s="411">
        <f t="shared" si="190"/>
        <v>43610</v>
      </c>
      <c r="O914" s="411" t="s">
        <v>91</v>
      </c>
      <c r="P914" s="411" t="s">
        <v>91</v>
      </c>
      <c r="Q914" s="411" t="s">
        <v>91</v>
      </c>
      <c r="R914" s="411">
        <f t="shared" si="206"/>
        <v>43617</v>
      </c>
      <c r="S914" s="411">
        <f t="shared" si="191"/>
        <v>43624</v>
      </c>
      <c r="U914" s="45"/>
    </row>
    <row r="915" spans="1:21" s="74" customFormat="1" ht="45" x14ac:dyDescent="0.25">
      <c r="A915" s="247"/>
      <c r="B915" s="208"/>
      <c r="C915" s="409" t="s">
        <v>2459</v>
      </c>
      <c r="D915" s="409" t="s">
        <v>2460</v>
      </c>
      <c r="E915" s="82" t="s">
        <v>6</v>
      </c>
      <c r="F915" s="82" t="s">
        <v>85</v>
      </c>
      <c r="G915" s="82" t="s">
        <v>54</v>
      </c>
      <c r="H915" s="494">
        <v>3000</v>
      </c>
      <c r="I915" s="419" t="s">
        <v>2194</v>
      </c>
      <c r="J915" s="411">
        <v>43742</v>
      </c>
      <c r="K915" s="411">
        <f t="shared" si="189"/>
        <v>43747</v>
      </c>
      <c r="L915" s="411">
        <f t="shared" si="194"/>
        <v>43754</v>
      </c>
      <c r="M915" s="411">
        <f>L915+21</f>
        <v>43775</v>
      </c>
      <c r="N915" s="411">
        <f t="shared" si="190"/>
        <v>43782</v>
      </c>
      <c r="O915" s="411" t="s">
        <v>91</v>
      </c>
      <c r="P915" s="411" t="s">
        <v>91</v>
      </c>
      <c r="Q915" s="411" t="s">
        <v>91</v>
      </c>
      <c r="R915" s="411">
        <f>N915+7</f>
        <v>43789</v>
      </c>
      <c r="S915" s="411">
        <f t="shared" si="191"/>
        <v>43796</v>
      </c>
      <c r="U915" s="45"/>
    </row>
    <row r="916" spans="1:21" s="74" customFormat="1" ht="30" x14ac:dyDescent="0.25">
      <c r="A916" s="247"/>
      <c r="B916" s="208"/>
      <c r="C916" s="409" t="s">
        <v>2461</v>
      </c>
      <c r="D916" s="409" t="s">
        <v>2462</v>
      </c>
      <c r="E916" s="82" t="s">
        <v>6</v>
      </c>
      <c r="F916" s="82" t="s">
        <v>85</v>
      </c>
      <c r="G916" s="82" t="s">
        <v>54</v>
      </c>
      <c r="H916" s="494">
        <v>2750</v>
      </c>
      <c r="I916" s="419" t="s">
        <v>2194</v>
      </c>
      <c r="J916" s="411">
        <v>43600</v>
      </c>
      <c r="K916" s="411">
        <f t="shared" si="189"/>
        <v>43605</v>
      </c>
      <c r="L916" s="411">
        <f t="shared" si="194"/>
        <v>43612</v>
      </c>
      <c r="M916" s="411">
        <f>L916+21</f>
        <v>43633</v>
      </c>
      <c r="N916" s="411">
        <f t="shared" si="190"/>
        <v>43640</v>
      </c>
      <c r="O916" s="411" t="s">
        <v>91</v>
      </c>
      <c r="P916" s="411" t="s">
        <v>91</v>
      </c>
      <c r="Q916" s="411" t="s">
        <v>91</v>
      </c>
      <c r="R916" s="411">
        <f>N916+7</f>
        <v>43647</v>
      </c>
      <c r="S916" s="411">
        <f t="shared" si="191"/>
        <v>43654</v>
      </c>
      <c r="U916" s="45"/>
    </row>
    <row r="917" spans="1:21" s="74" customFormat="1" ht="30" x14ac:dyDescent="0.25">
      <c r="A917" s="247"/>
      <c r="B917" s="208"/>
      <c r="C917" s="409" t="s">
        <v>2463</v>
      </c>
      <c r="D917" s="409" t="s">
        <v>2464</v>
      </c>
      <c r="E917" s="82" t="s">
        <v>6</v>
      </c>
      <c r="F917" s="82" t="s">
        <v>85</v>
      </c>
      <c r="G917" s="82" t="s">
        <v>54</v>
      </c>
      <c r="H917" s="494">
        <v>37580</v>
      </c>
      <c r="I917" s="419" t="s">
        <v>2465</v>
      </c>
      <c r="J917" s="411">
        <v>43742</v>
      </c>
      <c r="K917" s="411">
        <f t="shared" ref="K917:K980" si="207">J917+5</f>
        <v>43747</v>
      </c>
      <c r="L917" s="411">
        <f t="shared" si="194"/>
        <v>43754</v>
      </c>
      <c r="M917" s="411">
        <f t="shared" ref="M917:M923" si="208">L917+21</f>
        <v>43775</v>
      </c>
      <c r="N917" s="411">
        <f t="shared" ref="N917:N980" si="209">M917+7</f>
        <v>43782</v>
      </c>
      <c r="O917" s="411" t="s">
        <v>91</v>
      </c>
      <c r="P917" s="411" t="s">
        <v>91</v>
      </c>
      <c r="Q917" s="411" t="s">
        <v>91</v>
      </c>
      <c r="R917" s="411">
        <f t="shared" ref="R917:R923" si="210">N917+7</f>
        <v>43789</v>
      </c>
      <c r="S917" s="411">
        <f t="shared" ref="S917:S980" si="211">R917+7</f>
        <v>43796</v>
      </c>
      <c r="U917" s="45"/>
    </row>
    <row r="918" spans="1:21" s="74" customFormat="1" ht="30" x14ac:dyDescent="0.25">
      <c r="A918" s="247"/>
      <c r="B918" s="208"/>
      <c r="C918" s="409" t="s">
        <v>2466</v>
      </c>
      <c r="D918" s="409" t="s">
        <v>2467</v>
      </c>
      <c r="E918" s="82" t="s">
        <v>6</v>
      </c>
      <c r="F918" s="82" t="s">
        <v>85</v>
      </c>
      <c r="G918" s="82" t="s">
        <v>54</v>
      </c>
      <c r="H918" s="494">
        <v>2000</v>
      </c>
      <c r="I918" s="419" t="s">
        <v>2468</v>
      </c>
      <c r="J918" s="411">
        <v>43620</v>
      </c>
      <c r="K918" s="411">
        <f t="shared" si="207"/>
        <v>43625</v>
      </c>
      <c r="L918" s="411">
        <f t="shared" si="194"/>
        <v>43632</v>
      </c>
      <c r="M918" s="411">
        <f t="shared" si="208"/>
        <v>43653</v>
      </c>
      <c r="N918" s="411">
        <f t="shared" si="209"/>
        <v>43660</v>
      </c>
      <c r="O918" s="411" t="s">
        <v>91</v>
      </c>
      <c r="P918" s="411" t="s">
        <v>91</v>
      </c>
      <c r="Q918" s="411" t="s">
        <v>91</v>
      </c>
      <c r="R918" s="411">
        <f t="shared" si="210"/>
        <v>43667</v>
      </c>
      <c r="S918" s="411">
        <f t="shared" si="211"/>
        <v>43674</v>
      </c>
      <c r="U918" s="45"/>
    </row>
    <row r="919" spans="1:21" s="74" customFormat="1" ht="30" x14ac:dyDescent="0.25">
      <c r="A919" s="247"/>
      <c r="B919" s="208"/>
      <c r="C919" s="409" t="s">
        <v>2469</v>
      </c>
      <c r="D919" s="409" t="s">
        <v>2470</v>
      </c>
      <c r="E919" s="82" t="s">
        <v>6</v>
      </c>
      <c r="F919" s="82" t="s">
        <v>85</v>
      </c>
      <c r="G919" s="82" t="s">
        <v>54</v>
      </c>
      <c r="H919" s="494">
        <v>9000</v>
      </c>
      <c r="I919" s="419" t="s">
        <v>2468</v>
      </c>
      <c r="J919" s="411">
        <v>43570</v>
      </c>
      <c r="K919" s="411">
        <f t="shared" si="207"/>
        <v>43575</v>
      </c>
      <c r="L919" s="411">
        <f t="shared" si="194"/>
        <v>43582</v>
      </c>
      <c r="M919" s="411">
        <f t="shared" si="208"/>
        <v>43603</v>
      </c>
      <c r="N919" s="411">
        <f t="shared" si="209"/>
        <v>43610</v>
      </c>
      <c r="O919" s="411" t="s">
        <v>91</v>
      </c>
      <c r="P919" s="411" t="s">
        <v>91</v>
      </c>
      <c r="Q919" s="411" t="s">
        <v>91</v>
      </c>
      <c r="R919" s="411">
        <f t="shared" si="210"/>
        <v>43617</v>
      </c>
      <c r="S919" s="411">
        <f t="shared" si="211"/>
        <v>43624</v>
      </c>
      <c r="U919" s="45"/>
    </row>
    <row r="920" spans="1:21" s="74" customFormat="1" ht="45" x14ac:dyDescent="0.25">
      <c r="A920" s="247"/>
      <c r="B920" s="208"/>
      <c r="C920" s="409" t="s">
        <v>2471</v>
      </c>
      <c r="D920" s="409" t="s">
        <v>2472</v>
      </c>
      <c r="E920" s="82" t="s">
        <v>6</v>
      </c>
      <c r="F920" s="82" t="s">
        <v>85</v>
      </c>
      <c r="G920" s="82" t="s">
        <v>54</v>
      </c>
      <c r="H920" s="494">
        <v>900</v>
      </c>
      <c r="I920" s="419" t="s">
        <v>2468</v>
      </c>
      <c r="J920" s="411">
        <v>43742</v>
      </c>
      <c r="K920" s="411">
        <f t="shared" si="207"/>
        <v>43747</v>
      </c>
      <c r="L920" s="411">
        <f t="shared" si="194"/>
        <v>43754</v>
      </c>
      <c r="M920" s="411">
        <f t="shared" si="208"/>
        <v>43775</v>
      </c>
      <c r="N920" s="411">
        <f t="shared" si="209"/>
        <v>43782</v>
      </c>
      <c r="O920" s="411" t="s">
        <v>91</v>
      </c>
      <c r="P920" s="411" t="s">
        <v>91</v>
      </c>
      <c r="Q920" s="411" t="s">
        <v>91</v>
      </c>
      <c r="R920" s="411">
        <f t="shared" si="210"/>
        <v>43789</v>
      </c>
      <c r="S920" s="411">
        <f t="shared" si="211"/>
        <v>43796</v>
      </c>
      <c r="U920" s="45"/>
    </row>
    <row r="921" spans="1:21" s="74" customFormat="1" ht="60" x14ac:dyDescent="0.25">
      <c r="A921" s="247"/>
      <c r="B921" s="208"/>
      <c r="C921" s="409" t="s">
        <v>2473</v>
      </c>
      <c r="D921" s="409" t="s">
        <v>2474</v>
      </c>
      <c r="E921" s="82" t="s">
        <v>6</v>
      </c>
      <c r="F921" s="82" t="s">
        <v>85</v>
      </c>
      <c r="G921" s="82" t="s">
        <v>54</v>
      </c>
      <c r="H921" s="494">
        <v>47175</v>
      </c>
      <c r="I921" s="419" t="s">
        <v>2468</v>
      </c>
      <c r="J921" s="411">
        <v>43600</v>
      </c>
      <c r="K921" s="411">
        <f t="shared" si="207"/>
        <v>43605</v>
      </c>
      <c r="L921" s="411">
        <f t="shared" si="194"/>
        <v>43612</v>
      </c>
      <c r="M921" s="411">
        <f t="shared" si="208"/>
        <v>43633</v>
      </c>
      <c r="N921" s="411">
        <f t="shared" si="209"/>
        <v>43640</v>
      </c>
      <c r="O921" s="411" t="s">
        <v>91</v>
      </c>
      <c r="P921" s="411" t="s">
        <v>91</v>
      </c>
      <c r="Q921" s="411" t="s">
        <v>91</v>
      </c>
      <c r="R921" s="411">
        <f t="shared" si="210"/>
        <v>43647</v>
      </c>
      <c r="S921" s="411">
        <f t="shared" si="211"/>
        <v>43654</v>
      </c>
      <c r="U921" s="45"/>
    </row>
    <row r="922" spans="1:21" s="74" customFormat="1" ht="45" x14ac:dyDescent="0.25">
      <c r="A922" s="247"/>
      <c r="B922" s="208"/>
      <c r="C922" s="409" t="s">
        <v>2475</v>
      </c>
      <c r="D922" s="409" t="s">
        <v>2476</v>
      </c>
      <c r="E922" s="82" t="s">
        <v>6</v>
      </c>
      <c r="F922" s="82" t="s">
        <v>85</v>
      </c>
      <c r="G922" s="82" t="s">
        <v>54</v>
      </c>
      <c r="H922" s="494">
        <v>36628</v>
      </c>
      <c r="I922" s="419" t="s">
        <v>2477</v>
      </c>
      <c r="J922" s="411">
        <v>43742</v>
      </c>
      <c r="K922" s="411">
        <f t="shared" si="207"/>
        <v>43747</v>
      </c>
      <c r="L922" s="411">
        <f t="shared" ref="L922:L982" si="212">K922+7</f>
        <v>43754</v>
      </c>
      <c r="M922" s="411">
        <f t="shared" si="208"/>
        <v>43775</v>
      </c>
      <c r="N922" s="411">
        <f t="shared" si="209"/>
        <v>43782</v>
      </c>
      <c r="O922" s="411" t="s">
        <v>91</v>
      </c>
      <c r="P922" s="411" t="s">
        <v>91</v>
      </c>
      <c r="Q922" s="411" t="s">
        <v>91</v>
      </c>
      <c r="R922" s="411">
        <f t="shared" si="210"/>
        <v>43789</v>
      </c>
      <c r="S922" s="411">
        <f t="shared" si="211"/>
        <v>43796</v>
      </c>
      <c r="U922" s="45"/>
    </row>
    <row r="923" spans="1:21" s="74" customFormat="1" ht="45" x14ac:dyDescent="0.25">
      <c r="A923" s="247"/>
      <c r="B923" s="208"/>
      <c r="C923" s="409" t="s">
        <v>2478</v>
      </c>
      <c r="D923" s="409" t="s">
        <v>2479</v>
      </c>
      <c r="E923" s="82" t="s">
        <v>6</v>
      </c>
      <c r="F923" s="82" t="s">
        <v>85</v>
      </c>
      <c r="G923" s="82" t="s">
        <v>54</v>
      </c>
      <c r="H923" s="494">
        <v>37320</v>
      </c>
      <c r="I923" s="416" t="s">
        <v>2480</v>
      </c>
      <c r="J923" s="411">
        <v>43697</v>
      </c>
      <c r="K923" s="411">
        <f t="shared" si="207"/>
        <v>43702</v>
      </c>
      <c r="L923" s="411">
        <f t="shared" si="212"/>
        <v>43709</v>
      </c>
      <c r="M923" s="411">
        <f t="shared" si="208"/>
        <v>43730</v>
      </c>
      <c r="N923" s="411">
        <f t="shared" si="209"/>
        <v>43737</v>
      </c>
      <c r="O923" s="411" t="s">
        <v>91</v>
      </c>
      <c r="P923" s="411" t="s">
        <v>91</v>
      </c>
      <c r="Q923" s="411" t="s">
        <v>91</v>
      </c>
      <c r="R923" s="411">
        <f t="shared" si="210"/>
        <v>43744</v>
      </c>
      <c r="S923" s="411">
        <f t="shared" si="211"/>
        <v>43751</v>
      </c>
      <c r="U923" s="45"/>
    </row>
    <row r="924" spans="1:21" s="74" customFormat="1" ht="60" x14ac:dyDescent="0.25">
      <c r="A924" s="247"/>
      <c r="B924" s="208"/>
      <c r="C924" s="409" t="s">
        <v>2481</v>
      </c>
      <c r="D924" s="409" t="s">
        <v>2482</v>
      </c>
      <c r="E924" s="82" t="s">
        <v>6</v>
      </c>
      <c r="F924" s="82" t="s">
        <v>85</v>
      </c>
      <c r="G924" s="82" t="s">
        <v>54</v>
      </c>
      <c r="H924" s="494">
        <v>12000</v>
      </c>
      <c r="I924" s="416" t="s">
        <v>2483</v>
      </c>
      <c r="J924" s="411">
        <v>43620</v>
      </c>
      <c r="K924" s="411">
        <f t="shared" si="207"/>
        <v>43625</v>
      </c>
      <c r="L924" s="411">
        <f t="shared" si="212"/>
        <v>43632</v>
      </c>
      <c r="M924" s="411">
        <f>L924+21</f>
        <v>43653</v>
      </c>
      <c r="N924" s="411">
        <f t="shared" si="209"/>
        <v>43660</v>
      </c>
      <c r="O924" s="411" t="s">
        <v>91</v>
      </c>
      <c r="P924" s="411" t="s">
        <v>91</v>
      </c>
      <c r="Q924" s="411" t="s">
        <v>91</v>
      </c>
      <c r="R924" s="411">
        <f>N924+7</f>
        <v>43667</v>
      </c>
      <c r="S924" s="411">
        <f t="shared" si="211"/>
        <v>43674</v>
      </c>
      <c r="U924" s="45"/>
    </row>
    <row r="925" spans="1:21" s="74" customFormat="1" ht="30" x14ac:dyDescent="0.25">
      <c r="A925" s="247"/>
      <c r="B925" s="208"/>
      <c r="C925" s="409" t="s">
        <v>2484</v>
      </c>
      <c r="D925" s="409" t="s">
        <v>2485</v>
      </c>
      <c r="E925" s="82" t="s">
        <v>6</v>
      </c>
      <c r="F925" s="82" t="s">
        <v>85</v>
      </c>
      <c r="G925" s="82" t="s">
        <v>54</v>
      </c>
      <c r="H925" s="494">
        <v>5515</v>
      </c>
      <c r="I925" s="416" t="s">
        <v>2486</v>
      </c>
      <c r="J925" s="411">
        <v>43570</v>
      </c>
      <c r="K925" s="411">
        <f t="shared" si="207"/>
        <v>43575</v>
      </c>
      <c r="L925" s="411">
        <f t="shared" si="212"/>
        <v>43582</v>
      </c>
      <c r="M925" s="411">
        <f>L925+21</f>
        <v>43603</v>
      </c>
      <c r="N925" s="411">
        <f t="shared" si="209"/>
        <v>43610</v>
      </c>
      <c r="O925" s="411" t="s">
        <v>91</v>
      </c>
      <c r="P925" s="411" t="s">
        <v>91</v>
      </c>
      <c r="Q925" s="411" t="s">
        <v>91</v>
      </c>
      <c r="R925" s="411">
        <f>N925+7</f>
        <v>43617</v>
      </c>
      <c r="S925" s="411">
        <f t="shared" si="211"/>
        <v>43624</v>
      </c>
      <c r="U925" s="45"/>
    </row>
    <row r="926" spans="1:21" s="74" customFormat="1" ht="30" x14ac:dyDescent="0.25">
      <c r="A926" s="247"/>
      <c r="B926" s="208"/>
      <c r="C926" s="409" t="s">
        <v>2487</v>
      </c>
      <c r="D926" s="409" t="s">
        <v>2488</v>
      </c>
      <c r="E926" s="82" t="s">
        <v>6</v>
      </c>
      <c r="F926" s="82" t="s">
        <v>85</v>
      </c>
      <c r="G926" s="82" t="s">
        <v>54</v>
      </c>
      <c r="H926" s="494">
        <v>65680.100000000006</v>
      </c>
      <c r="I926" s="416" t="s">
        <v>2489</v>
      </c>
      <c r="J926" s="411">
        <v>43742</v>
      </c>
      <c r="K926" s="411">
        <f t="shared" si="207"/>
        <v>43747</v>
      </c>
      <c r="L926" s="411">
        <f t="shared" si="212"/>
        <v>43754</v>
      </c>
      <c r="M926" s="411">
        <f t="shared" ref="M926:M931" si="213">L926+21</f>
        <v>43775</v>
      </c>
      <c r="N926" s="411">
        <f t="shared" si="209"/>
        <v>43782</v>
      </c>
      <c r="O926" s="411" t="s">
        <v>91</v>
      </c>
      <c r="P926" s="411" t="s">
        <v>91</v>
      </c>
      <c r="Q926" s="411" t="s">
        <v>91</v>
      </c>
      <c r="R926" s="411">
        <f t="shared" ref="R926:R931" si="214">N926+7</f>
        <v>43789</v>
      </c>
      <c r="S926" s="411">
        <f t="shared" si="211"/>
        <v>43796</v>
      </c>
      <c r="U926" s="45"/>
    </row>
    <row r="927" spans="1:21" s="74" customFormat="1" ht="45" x14ac:dyDescent="0.25">
      <c r="A927" s="247"/>
      <c r="B927" s="208"/>
      <c r="C927" s="409" t="s">
        <v>2490</v>
      </c>
      <c r="D927" s="409" t="s">
        <v>2491</v>
      </c>
      <c r="E927" s="82" t="s">
        <v>6</v>
      </c>
      <c r="F927" s="82" t="s">
        <v>85</v>
      </c>
      <c r="G927" s="82" t="s">
        <v>54</v>
      </c>
      <c r="H927" s="494">
        <v>3200</v>
      </c>
      <c r="I927" s="416" t="s">
        <v>2492</v>
      </c>
      <c r="J927" s="411">
        <v>43600</v>
      </c>
      <c r="K927" s="411">
        <f t="shared" si="207"/>
        <v>43605</v>
      </c>
      <c r="L927" s="411">
        <f t="shared" si="212"/>
        <v>43612</v>
      </c>
      <c r="M927" s="411">
        <f t="shared" si="213"/>
        <v>43633</v>
      </c>
      <c r="N927" s="411">
        <f t="shared" si="209"/>
        <v>43640</v>
      </c>
      <c r="O927" s="411" t="s">
        <v>91</v>
      </c>
      <c r="P927" s="411" t="s">
        <v>91</v>
      </c>
      <c r="Q927" s="411" t="s">
        <v>91</v>
      </c>
      <c r="R927" s="411">
        <f t="shared" si="214"/>
        <v>43647</v>
      </c>
      <c r="S927" s="411">
        <f t="shared" si="211"/>
        <v>43654</v>
      </c>
      <c r="U927" s="45"/>
    </row>
    <row r="928" spans="1:21" s="74" customFormat="1" ht="15" x14ac:dyDescent="0.25">
      <c r="A928" s="247"/>
      <c r="B928" s="208"/>
      <c r="C928" s="409" t="s">
        <v>2494</v>
      </c>
      <c r="D928" s="409" t="s">
        <v>2495</v>
      </c>
      <c r="E928" s="82" t="s">
        <v>6</v>
      </c>
      <c r="F928" s="82" t="s">
        <v>85</v>
      </c>
      <c r="G928" s="82" t="s">
        <v>54</v>
      </c>
      <c r="H928" s="494">
        <v>50000</v>
      </c>
      <c r="I928" s="428" t="s">
        <v>2228</v>
      </c>
      <c r="J928" s="411">
        <v>43620</v>
      </c>
      <c r="K928" s="411">
        <f t="shared" si="207"/>
        <v>43625</v>
      </c>
      <c r="L928" s="411">
        <f t="shared" si="212"/>
        <v>43632</v>
      </c>
      <c r="M928" s="411">
        <f t="shared" si="213"/>
        <v>43653</v>
      </c>
      <c r="N928" s="411">
        <f t="shared" si="209"/>
        <v>43660</v>
      </c>
      <c r="O928" s="411" t="s">
        <v>91</v>
      </c>
      <c r="P928" s="411" t="s">
        <v>91</v>
      </c>
      <c r="Q928" s="411" t="s">
        <v>91</v>
      </c>
      <c r="R928" s="411">
        <f t="shared" si="214"/>
        <v>43667</v>
      </c>
      <c r="S928" s="411">
        <f t="shared" si="211"/>
        <v>43674</v>
      </c>
      <c r="U928" s="45"/>
    </row>
    <row r="929" spans="1:21" s="74" customFormat="1" ht="45" x14ac:dyDescent="0.25">
      <c r="A929" s="247"/>
      <c r="B929" s="208"/>
      <c r="C929" s="409" t="s">
        <v>2496</v>
      </c>
      <c r="D929" s="409" t="s">
        <v>2497</v>
      </c>
      <c r="E929" s="82" t="s">
        <v>6</v>
      </c>
      <c r="F929" s="82" t="s">
        <v>85</v>
      </c>
      <c r="G929" s="82" t="s">
        <v>54</v>
      </c>
      <c r="H929" s="494">
        <v>69000</v>
      </c>
      <c r="I929" s="428" t="s">
        <v>2498</v>
      </c>
      <c r="J929" s="411">
        <v>43570</v>
      </c>
      <c r="K929" s="411">
        <f t="shared" si="207"/>
        <v>43575</v>
      </c>
      <c r="L929" s="411">
        <f t="shared" si="212"/>
        <v>43582</v>
      </c>
      <c r="M929" s="411">
        <f t="shared" si="213"/>
        <v>43603</v>
      </c>
      <c r="N929" s="411">
        <f t="shared" si="209"/>
        <v>43610</v>
      </c>
      <c r="O929" s="411" t="s">
        <v>91</v>
      </c>
      <c r="P929" s="411" t="s">
        <v>91</v>
      </c>
      <c r="Q929" s="411" t="s">
        <v>91</v>
      </c>
      <c r="R929" s="411">
        <f t="shared" si="214"/>
        <v>43617</v>
      </c>
      <c r="S929" s="411">
        <f t="shared" si="211"/>
        <v>43624</v>
      </c>
      <c r="U929" s="45"/>
    </row>
    <row r="930" spans="1:21" s="74" customFormat="1" ht="15" x14ac:dyDescent="0.25">
      <c r="A930" s="247"/>
      <c r="B930" s="208"/>
      <c r="C930" s="409" t="s">
        <v>2499</v>
      </c>
      <c r="D930" s="409" t="s">
        <v>2500</v>
      </c>
      <c r="E930" s="82" t="s">
        <v>6</v>
      </c>
      <c r="F930" s="82" t="s">
        <v>85</v>
      </c>
      <c r="G930" s="82" t="s">
        <v>54</v>
      </c>
      <c r="H930" s="494">
        <v>25000</v>
      </c>
      <c r="I930" s="428" t="s">
        <v>2216</v>
      </c>
      <c r="J930" s="411">
        <v>43742</v>
      </c>
      <c r="K930" s="411">
        <f t="shared" si="207"/>
        <v>43747</v>
      </c>
      <c r="L930" s="411">
        <f t="shared" si="212"/>
        <v>43754</v>
      </c>
      <c r="M930" s="411">
        <f t="shared" si="213"/>
        <v>43775</v>
      </c>
      <c r="N930" s="411">
        <f t="shared" si="209"/>
        <v>43782</v>
      </c>
      <c r="O930" s="411" t="s">
        <v>91</v>
      </c>
      <c r="P930" s="411" t="s">
        <v>91</v>
      </c>
      <c r="Q930" s="411" t="s">
        <v>91</v>
      </c>
      <c r="R930" s="411">
        <f t="shared" si="214"/>
        <v>43789</v>
      </c>
      <c r="S930" s="411">
        <f t="shared" si="211"/>
        <v>43796</v>
      </c>
      <c r="U930" s="45"/>
    </row>
    <row r="931" spans="1:21" s="74" customFormat="1" ht="45" x14ac:dyDescent="0.25">
      <c r="A931" s="247"/>
      <c r="B931" s="208"/>
      <c r="C931" s="409" t="s">
        <v>2501</v>
      </c>
      <c r="D931" s="409" t="s">
        <v>2502</v>
      </c>
      <c r="E931" s="82" t="s">
        <v>6</v>
      </c>
      <c r="F931" s="82" t="s">
        <v>85</v>
      </c>
      <c r="G931" s="82" t="s">
        <v>54</v>
      </c>
      <c r="H931" s="494">
        <v>30000</v>
      </c>
      <c r="I931" s="428" t="s">
        <v>2210</v>
      </c>
      <c r="J931" s="411">
        <v>43600</v>
      </c>
      <c r="K931" s="411">
        <f t="shared" si="207"/>
        <v>43605</v>
      </c>
      <c r="L931" s="411">
        <f t="shared" si="212"/>
        <v>43612</v>
      </c>
      <c r="M931" s="411">
        <f t="shared" si="213"/>
        <v>43633</v>
      </c>
      <c r="N931" s="411">
        <f t="shared" si="209"/>
        <v>43640</v>
      </c>
      <c r="O931" s="411" t="s">
        <v>91</v>
      </c>
      <c r="P931" s="411" t="s">
        <v>91</v>
      </c>
      <c r="Q931" s="411" t="s">
        <v>91</v>
      </c>
      <c r="R931" s="411">
        <f t="shared" si="214"/>
        <v>43647</v>
      </c>
      <c r="S931" s="411">
        <f t="shared" si="211"/>
        <v>43654</v>
      </c>
      <c r="U931" s="45"/>
    </row>
    <row r="932" spans="1:21" s="74" customFormat="1" ht="15" x14ac:dyDescent="0.25">
      <c r="A932" s="247"/>
      <c r="B932" s="208"/>
      <c r="C932" s="409" t="s">
        <v>2503</v>
      </c>
      <c r="D932" s="409" t="s">
        <v>2504</v>
      </c>
      <c r="E932" s="82" t="s">
        <v>6</v>
      </c>
      <c r="F932" s="82" t="s">
        <v>85</v>
      </c>
      <c r="G932" s="82" t="s">
        <v>54</v>
      </c>
      <c r="H932" s="494">
        <v>22216</v>
      </c>
      <c r="I932" s="428" t="s">
        <v>2505</v>
      </c>
      <c r="J932" s="411">
        <v>43742</v>
      </c>
      <c r="K932" s="411">
        <f t="shared" si="207"/>
        <v>43747</v>
      </c>
      <c r="L932" s="411">
        <f t="shared" si="212"/>
        <v>43754</v>
      </c>
      <c r="M932" s="411">
        <f>L932+21</f>
        <v>43775</v>
      </c>
      <c r="N932" s="411">
        <f t="shared" si="209"/>
        <v>43782</v>
      </c>
      <c r="O932" s="411" t="s">
        <v>91</v>
      </c>
      <c r="P932" s="411" t="s">
        <v>91</v>
      </c>
      <c r="Q932" s="411" t="s">
        <v>91</v>
      </c>
      <c r="R932" s="411">
        <f>N932+7</f>
        <v>43789</v>
      </c>
      <c r="S932" s="411">
        <f t="shared" si="211"/>
        <v>43796</v>
      </c>
      <c r="U932" s="45"/>
    </row>
    <row r="933" spans="1:21" s="74" customFormat="1" ht="15" x14ac:dyDescent="0.25">
      <c r="A933" s="247"/>
      <c r="B933" s="208"/>
      <c r="C933" s="409" t="s">
        <v>2506</v>
      </c>
      <c r="D933" s="409" t="s">
        <v>2507</v>
      </c>
      <c r="E933" s="82" t="s">
        <v>6</v>
      </c>
      <c r="F933" s="82" t="s">
        <v>85</v>
      </c>
      <c r="G933" s="82" t="s">
        <v>54</v>
      </c>
      <c r="H933" s="494">
        <v>7000</v>
      </c>
      <c r="I933" s="428" t="s">
        <v>2194</v>
      </c>
      <c r="J933" s="411">
        <v>43697</v>
      </c>
      <c r="K933" s="411">
        <f t="shared" si="207"/>
        <v>43702</v>
      </c>
      <c r="L933" s="411">
        <f t="shared" si="212"/>
        <v>43709</v>
      </c>
      <c r="M933" s="411">
        <f>L933+21</f>
        <v>43730</v>
      </c>
      <c r="N933" s="411">
        <f t="shared" si="209"/>
        <v>43737</v>
      </c>
      <c r="O933" s="411" t="s">
        <v>91</v>
      </c>
      <c r="P933" s="411" t="s">
        <v>91</v>
      </c>
      <c r="Q933" s="411" t="s">
        <v>91</v>
      </c>
      <c r="R933" s="411">
        <f>N933+7</f>
        <v>43744</v>
      </c>
      <c r="S933" s="411">
        <f t="shared" si="211"/>
        <v>43751</v>
      </c>
      <c r="U933" s="45"/>
    </row>
    <row r="934" spans="1:21" s="74" customFormat="1" ht="45" x14ac:dyDescent="0.25">
      <c r="A934" s="247"/>
      <c r="B934" s="208"/>
      <c r="C934" s="409" t="s">
        <v>2508</v>
      </c>
      <c r="D934" s="409" t="s">
        <v>2509</v>
      </c>
      <c r="E934" s="82" t="s">
        <v>6</v>
      </c>
      <c r="F934" s="82" t="s">
        <v>85</v>
      </c>
      <c r="G934" s="82" t="s">
        <v>54</v>
      </c>
      <c r="H934" s="494">
        <v>50000</v>
      </c>
      <c r="I934" s="428" t="s">
        <v>2465</v>
      </c>
      <c r="J934" s="411">
        <v>43620</v>
      </c>
      <c r="K934" s="411">
        <f t="shared" si="207"/>
        <v>43625</v>
      </c>
      <c r="L934" s="411">
        <f t="shared" si="212"/>
        <v>43632</v>
      </c>
      <c r="M934" s="411">
        <f t="shared" ref="M934:M940" si="215">L934+21</f>
        <v>43653</v>
      </c>
      <c r="N934" s="411">
        <f t="shared" si="209"/>
        <v>43660</v>
      </c>
      <c r="O934" s="411" t="s">
        <v>91</v>
      </c>
      <c r="P934" s="411" t="s">
        <v>91</v>
      </c>
      <c r="Q934" s="411" t="s">
        <v>91</v>
      </c>
      <c r="R934" s="411">
        <f t="shared" ref="R934:R940" si="216">N934+7</f>
        <v>43667</v>
      </c>
      <c r="S934" s="411">
        <f t="shared" si="211"/>
        <v>43674</v>
      </c>
      <c r="U934" s="45"/>
    </row>
    <row r="935" spans="1:21" s="74" customFormat="1" ht="30" x14ac:dyDescent="0.25">
      <c r="A935" s="247"/>
      <c r="B935" s="208"/>
      <c r="C935" s="409" t="s">
        <v>2510</v>
      </c>
      <c r="D935" s="409" t="s">
        <v>2511</v>
      </c>
      <c r="E935" s="82" t="s">
        <v>6</v>
      </c>
      <c r="F935" s="82" t="s">
        <v>85</v>
      </c>
      <c r="G935" s="82" t="s">
        <v>54</v>
      </c>
      <c r="H935" s="494">
        <v>11180</v>
      </c>
      <c r="I935" s="426" t="s">
        <v>2465</v>
      </c>
      <c r="J935" s="411">
        <v>43570</v>
      </c>
      <c r="K935" s="411">
        <f t="shared" si="207"/>
        <v>43575</v>
      </c>
      <c r="L935" s="411">
        <f t="shared" si="212"/>
        <v>43582</v>
      </c>
      <c r="M935" s="411">
        <f t="shared" si="215"/>
        <v>43603</v>
      </c>
      <c r="N935" s="411">
        <f t="shared" si="209"/>
        <v>43610</v>
      </c>
      <c r="O935" s="411" t="s">
        <v>91</v>
      </c>
      <c r="P935" s="411" t="s">
        <v>91</v>
      </c>
      <c r="Q935" s="411" t="s">
        <v>91</v>
      </c>
      <c r="R935" s="411">
        <f t="shared" si="216"/>
        <v>43617</v>
      </c>
      <c r="S935" s="411">
        <f t="shared" si="211"/>
        <v>43624</v>
      </c>
      <c r="U935" s="45"/>
    </row>
    <row r="936" spans="1:21" s="74" customFormat="1" ht="15" x14ac:dyDescent="0.25">
      <c r="A936" s="247"/>
      <c r="B936" s="208"/>
      <c r="C936" s="409" t="s">
        <v>2512</v>
      </c>
      <c r="D936" s="409" t="s">
        <v>2513</v>
      </c>
      <c r="E936" s="82" t="s">
        <v>6</v>
      </c>
      <c r="F936" s="82" t="s">
        <v>85</v>
      </c>
      <c r="G936" s="82" t="s">
        <v>54</v>
      </c>
      <c r="H936" s="494">
        <v>10000</v>
      </c>
      <c r="I936" s="426" t="s">
        <v>2514</v>
      </c>
      <c r="J936" s="411">
        <v>43742</v>
      </c>
      <c r="K936" s="411">
        <f t="shared" si="207"/>
        <v>43747</v>
      </c>
      <c r="L936" s="411">
        <f t="shared" si="212"/>
        <v>43754</v>
      </c>
      <c r="M936" s="411">
        <f t="shared" si="215"/>
        <v>43775</v>
      </c>
      <c r="N936" s="411">
        <f t="shared" si="209"/>
        <v>43782</v>
      </c>
      <c r="O936" s="411" t="s">
        <v>91</v>
      </c>
      <c r="P936" s="411" t="s">
        <v>91</v>
      </c>
      <c r="Q936" s="411" t="s">
        <v>91</v>
      </c>
      <c r="R936" s="411">
        <f t="shared" si="216"/>
        <v>43789</v>
      </c>
      <c r="S936" s="411">
        <f t="shared" si="211"/>
        <v>43796</v>
      </c>
      <c r="U936" s="45"/>
    </row>
    <row r="937" spans="1:21" s="74" customFormat="1" ht="30" x14ac:dyDescent="0.25">
      <c r="A937" s="247"/>
      <c r="B937" s="208"/>
      <c r="C937" s="409" t="s">
        <v>2515</v>
      </c>
      <c r="D937" s="409" t="s">
        <v>2516</v>
      </c>
      <c r="E937" s="82" t="s">
        <v>6</v>
      </c>
      <c r="F937" s="82" t="s">
        <v>85</v>
      </c>
      <c r="G937" s="82" t="s">
        <v>54</v>
      </c>
      <c r="H937" s="494">
        <v>40000</v>
      </c>
      <c r="I937" s="426" t="s">
        <v>2517</v>
      </c>
      <c r="J937" s="411">
        <v>43600</v>
      </c>
      <c r="K937" s="411">
        <f t="shared" si="207"/>
        <v>43605</v>
      </c>
      <c r="L937" s="411">
        <f t="shared" si="212"/>
        <v>43612</v>
      </c>
      <c r="M937" s="411">
        <f t="shared" si="215"/>
        <v>43633</v>
      </c>
      <c r="N937" s="411">
        <f t="shared" si="209"/>
        <v>43640</v>
      </c>
      <c r="O937" s="411" t="s">
        <v>91</v>
      </c>
      <c r="P937" s="411" t="s">
        <v>91</v>
      </c>
      <c r="Q937" s="411" t="s">
        <v>91</v>
      </c>
      <c r="R937" s="411">
        <f t="shared" si="216"/>
        <v>43647</v>
      </c>
      <c r="S937" s="411">
        <f t="shared" si="211"/>
        <v>43654</v>
      </c>
      <c r="U937" s="45"/>
    </row>
    <row r="938" spans="1:21" s="74" customFormat="1" ht="15" x14ac:dyDescent="0.25">
      <c r="A938" s="247"/>
      <c r="B938" s="208"/>
      <c r="C938" s="409" t="s">
        <v>2518</v>
      </c>
      <c r="D938" s="409" t="s">
        <v>2519</v>
      </c>
      <c r="E938" s="82" t="s">
        <v>6</v>
      </c>
      <c r="F938" s="82" t="s">
        <v>85</v>
      </c>
      <c r="G938" s="82" t="s">
        <v>54</v>
      </c>
      <c r="H938" s="494">
        <v>4275</v>
      </c>
      <c r="I938" s="426" t="s">
        <v>2520</v>
      </c>
      <c r="J938" s="411">
        <v>43742</v>
      </c>
      <c r="K938" s="411">
        <f t="shared" si="207"/>
        <v>43747</v>
      </c>
      <c r="L938" s="411">
        <f t="shared" si="212"/>
        <v>43754</v>
      </c>
      <c r="M938" s="411">
        <f t="shared" si="215"/>
        <v>43775</v>
      </c>
      <c r="N938" s="411">
        <f t="shared" si="209"/>
        <v>43782</v>
      </c>
      <c r="O938" s="411" t="s">
        <v>91</v>
      </c>
      <c r="P938" s="411" t="s">
        <v>91</v>
      </c>
      <c r="Q938" s="411" t="s">
        <v>91</v>
      </c>
      <c r="R938" s="411">
        <f t="shared" si="216"/>
        <v>43789</v>
      </c>
      <c r="S938" s="411">
        <f t="shared" si="211"/>
        <v>43796</v>
      </c>
      <c r="U938" s="45"/>
    </row>
    <row r="939" spans="1:21" s="74" customFormat="1" ht="45" x14ac:dyDescent="0.25">
      <c r="A939" s="247"/>
      <c r="B939" s="208"/>
      <c r="C939" s="409" t="s">
        <v>2521</v>
      </c>
      <c r="D939" s="409" t="s">
        <v>2522</v>
      </c>
      <c r="E939" s="82" t="s">
        <v>6</v>
      </c>
      <c r="F939" s="82" t="s">
        <v>85</v>
      </c>
      <c r="G939" s="82" t="s">
        <v>54</v>
      </c>
      <c r="H939" s="494">
        <v>3744</v>
      </c>
      <c r="I939" s="429" t="s">
        <v>2284</v>
      </c>
      <c r="J939" s="411">
        <v>43620</v>
      </c>
      <c r="K939" s="411">
        <f t="shared" si="207"/>
        <v>43625</v>
      </c>
      <c r="L939" s="411">
        <f t="shared" si="212"/>
        <v>43632</v>
      </c>
      <c r="M939" s="411">
        <f t="shared" si="215"/>
        <v>43653</v>
      </c>
      <c r="N939" s="411">
        <f t="shared" si="209"/>
        <v>43660</v>
      </c>
      <c r="O939" s="411" t="s">
        <v>91</v>
      </c>
      <c r="P939" s="411" t="s">
        <v>91</v>
      </c>
      <c r="Q939" s="411" t="s">
        <v>91</v>
      </c>
      <c r="R939" s="411">
        <f t="shared" si="216"/>
        <v>43667</v>
      </c>
      <c r="S939" s="411">
        <f t="shared" si="211"/>
        <v>43674</v>
      </c>
      <c r="U939" s="45"/>
    </row>
    <row r="940" spans="1:21" s="74" customFormat="1" ht="30" x14ac:dyDescent="0.25">
      <c r="A940" s="247"/>
      <c r="B940" s="208"/>
      <c r="C940" s="409" t="s">
        <v>2523</v>
      </c>
      <c r="D940" s="409" t="s">
        <v>2524</v>
      </c>
      <c r="E940" s="82" t="s">
        <v>6</v>
      </c>
      <c r="F940" s="82" t="s">
        <v>85</v>
      </c>
      <c r="G940" s="82" t="s">
        <v>54</v>
      </c>
      <c r="H940" s="494"/>
      <c r="I940" s="426" t="s">
        <v>2408</v>
      </c>
      <c r="J940" s="411">
        <v>43570</v>
      </c>
      <c r="K940" s="411">
        <f t="shared" si="207"/>
        <v>43575</v>
      </c>
      <c r="L940" s="411">
        <f t="shared" si="212"/>
        <v>43582</v>
      </c>
      <c r="M940" s="411">
        <f t="shared" si="215"/>
        <v>43603</v>
      </c>
      <c r="N940" s="411">
        <f t="shared" si="209"/>
        <v>43610</v>
      </c>
      <c r="O940" s="411" t="s">
        <v>91</v>
      </c>
      <c r="P940" s="411" t="s">
        <v>91</v>
      </c>
      <c r="Q940" s="411" t="s">
        <v>91</v>
      </c>
      <c r="R940" s="411">
        <f t="shared" si="216"/>
        <v>43617</v>
      </c>
      <c r="S940" s="411">
        <f t="shared" si="211"/>
        <v>43624</v>
      </c>
      <c r="U940" s="45"/>
    </row>
    <row r="941" spans="1:21" s="74" customFormat="1" ht="30" x14ac:dyDescent="0.25">
      <c r="A941" s="247"/>
      <c r="B941" s="208"/>
      <c r="C941" s="409" t="s">
        <v>2525</v>
      </c>
      <c r="D941" s="409" t="s">
        <v>2526</v>
      </c>
      <c r="E941" s="82" t="s">
        <v>6</v>
      </c>
      <c r="F941" s="82" t="s">
        <v>85</v>
      </c>
      <c r="G941" s="82" t="s">
        <v>54</v>
      </c>
      <c r="H941" s="494">
        <v>3744</v>
      </c>
      <c r="I941" s="429" t="s">
        <v>2287</v>
      </c>
      <c r="J941" s="411">
        <v>43742</v>
      </c>
      <c r="K941" s="411">
        <f t="shared" si="207"/>
        <v>43747</v>
      </c>
      <c r="L941" s="411">
        <f t="shared" si="212"/>
        <v>43754</v>
      </c>
      <c r="M941" s="411">
        <f>L941+21</f>
        <v>43775</v>
      </c>
      <c r="N941" s="411">
        <f t="shared" si="209"/>
        <v>43782</v>
      </c>
      <c r="O941" s="411" t="s">
        <v>91</v>
      </c>
      <c r="P941" s="411" t="s">
        <v>91</v>
      </c>
      <c r="Q941" s="411" t="s">
        <v>91</v>
      </c>
      <c r="R941" s="411">
        <f>N941+7</f>
        <v>43789</v>
      </c>
      <c r="S941" s="411">
        <f t="shared" si="211"/>
        <v>43796</v>
      </c>
      <c r="U941" s="45"/>
    </row>
    <row r="942" spans="1:21" s="74" customFormat="1" ht="45" x14ac:dyDescent="0.25">
      <c r="A942" s="247"/>
      <c r="B942" s="208"/>
      <c r="C942" s="409" t="s">
        <v>2527</v>
      </c>
      <c r="D942" s="409" t="s">
        <v>2528</v>
      </c>
      <c r="E942" s="82" t="s">
        <v>6</v>
      </c>
      <c r="F942" s="82" t="s">
        <v>85</v>
      </c>
      <c r="G942" s="82" t="s">
        <v>54</v>
      </c>
      <c r="H942" s="494">
        <v>6624</v>
      </c>
      <c r="I942" s="429" t="s">
        <v>2292</v>
      </c>
      <c r="J942" s="411">
        <v>43600</v>
      </c>
      <c r="K942" s="411">
        <f t="shared" si="207"/>
        <v>43605</v>
      </c>
      <c r="L942" s="411">
        <f t="shared" si="212"/>
        <v>43612</v>
      </c>
      <c r="M942" s="411">
        <f>L942+21</f>
        <v>43633</v>
      </c>
      <c r="N942" s="411">
        <f t="shared" si="209"/>
        <v>43640</v>
      </c>
      <c r="O942" s="411" t="s">
        <v>91</v>
      </c>
      <c r="P942" s="411" t="s">
        <v>91</v>
      </c>
      <c r="Q942" s="411" t="s">
        <v>91</v>
      </c>
      <c r="R942" s="411">
        <f>N942+7</f>
        <v>43647</v>
      </c>
      <c r="S942" s="411">
        <f t="shared" si="211"/>
        <v>43654</v>
      </c>
      <c r="U942" s="45"/>
    </row>
    <row r="943" spans="1:21" s="74" customFormat="1" ht="60" x14ac:dyDescent="0.25">
      <c r="A943" s="247"/>
      <c r="B943" s="208"/>
      <c r="C943" s="409" t="s">
        <v>2529</v>
      </c>
      <c r="D943" s="409" t="s">
        <v>2530</v>
      </c>
      <c r="E943" s="82" t="s">
        <v>6</v>
      </c>
      <c r="F943" s="82" t="s">
        <v>85</v>
      </c>
      <c r="G943" s="82" t="s">
        <v>54</v>
      </c>
      <c r="H943" s="494">
        <v>6624</v>
      </c>
      <c r="I943" s="429" t="s">
        <v>2295</v>
      </c>
      <c r="J943" s="411">
        <v>43742</v>
      </c>
      <c r="K943" s="411">
        <f t="shared" si="207"/>
        <v>43747</v>
      </c>
      <c r="L943" s="411">
        <f t="shared" si="212"/>
        <v>43754</v>
      </c>
      <c r="M943" s="411">
        <f t="shared" ref="M943:M949" si="217">L943+21</f>
        <v>43775</v>
      </c>
      <c r="N943" s="411">
        <f t="shared" si="209"/>
        <v>43782</v>
      </c>
      <c r="O943" s="411" t="s">
        <v>91</v>
      </c>
      <c r="P943" s="411" t="s">
        <v>91</v>
      </c>
      <c r="Q943" s="411" t="s">
        <v>91</v>
      </c>
      <c r="R943" s="411">
        <f t="shared" ref="R943:R949" si="218">N943+7</f>
        <v>43789</v>
      </c>
      <c r="S943" s="411">
        <f t="shared" si="211"/>
        <v>43796</v>
      </c>
      <c r="U943" s="45"/>
    </row>
    <row r="944" spans="1:21" s="74" customFormat="1" ht="45" x14ac:dyDescent="0.25">
      <c r="A944" s="247"/>
      <c r="B944" s="208"/>
      <c r="C944" s="409" t="s">
        <v>2531</v>
      </c>
      <c r="D944" s="409" t="s">
        <v>2532</v>
      </c>
      <c r="E944" s="82" t="s">
        <v>6</v>
      </c>
      <c r="F944" s="82" t="s">
        <v>85</v>
      </c>
      <c r="G944" s="82" t="s">
        <v>54</v>
      </c>
      <c r="H944" s="494">
        <v>3744</v>
      </c>
      <c r="I944" s="429" t="s">
        <v>2298</v>
      </c>
      <c r="J944" s="411">
        <v>43697</v>
      </c>
      <c r="K944" s="411">
        <f t="shared" si="207"/>
        <v>43702</v>
      </c>
      <c r="L944" s="411">
        <f t="shared" si="212"/>
        <v>43709</v>
      </c>
      <c r="M944" s="411">
        <f t="shared" si="217"/>
        <v>43730</v>
      </c>
      <c r="N944" s="411">
        <f t="shared" si="209"/>
        <v>43737</v>
      </c>
      <c r="O944" s="411" t="s">
        <v>91</v>
      </c>
      <c r="P944" s="411" t="s">
        <v>91</v>
      </c>
      <c r="Q944" s="411" t="s">
        <v>91</v>
      </c>
      <c r="R944" s="411">
        <f t="shared" si="218"/>
        <v>43744</v>
      </c>
      <c r="S944" s="411">
        <f t="shared" si="211"/>
        <v>43751</v>
      </c>
      <c r="U944" s="45"/>
    </row>
    <row r="945" spans="1:21" s="74" customFormat="1" ht="45" x14ac:dyDescent="0.25">
      <c r="A945" s="247"/>
      <c r="B945" s="208"/>
      <c r="C945" s="409" t="s">
        <v>2533</v>
      </c>
      <c r="D945" s="409" t="s">
        <v>2534</v>
      </c>
      <c r="E945" s="82" t="s">
        <v>6</v>
      </c>
      <c r="F945" s="82" t="s">
        <v>85</v>
      </c>
      <c r="G945" s="82" t="s">
        <v>54</v>
      </c>
      <c r="H945" s="494">
        <v>1404</v>
      </c>
      <c r="I945" s="429" t="s">
        <v>2535</v>
      </c>
      <c r="J945" s="411">
        <v>43620</v>
      </c>
      <c r="K945" s="411">
        <f t="shared" si="207"/>
        <v>43625</v>
      </c>
      <c r="L945" s="411">
        <f t="shared" si="212"/>
        <v>43632</v>
      </c>
      <c r="M945" s="411">
        <f t="shared" si="217"/>
        <v>43653</v>
      </c>
      <c r="N945" s="411">
        <f t="shared" si="209"/>
        <v>43660</v>
      </c>
      <c r="O945" s="411" t="s">
        <v>91</v>
      </c>
      <c r="P945" s="411" t="s">
        <v>91</v>
      </c>
      <c r="Q945" s="411" t="s">
        <v>91</v>
      </c>
      <c r="R945" s="411">
        <f t="shared" si="218"/>
        <v>43667</v>
      </c>
      <c r="S945" s="411">
        <f t="shared" si="211"/>
        <v>43674</v>
      </c>
      <c r="U945" s="45"/>
    </row>
    <row r="946" spans="1:21" s="74" customFormat="1" ht="60" x14ac:dyDescent="0.25">
      <c r="A946" s="247"/>
      <c r="B946" s="208"/>
      <c r="C946" s="409" t="s">
        <v>2536</v>
      </c>
      <c r="D946" s="409" t="s">
        <v>2537</v>
      </c>
      <c r="E946" s="82" t="s">
        <v>6</v>
      </c>
      <c r="F946" s="82" t="s">
        <v>85</v>
      </c>
      <c r="G946" s="82" t="s">
        <v>54</v>
      </c>
      <c r="H946" s="494">
        <v>3744</v>
      </c>
      <c r="I946" s="429" t="s">
        <v>2304</v>
      </c>
      <c r="J946" s="411">
        <v>43570</v>
      </c>
      <c r="K946" s="411">
        <f t="shared" si="207"/>
        <v>43575</v>
      </c>
      <c r="L946" s="411">
        <f t="shared" si="212"/>
        <v>43582</v>
      </c>
      <c r="M946" s="411">
        <f t="shared" si="217"/>
        <v>43603</v>
      </c>
      <c r="N946" s="411">
        <f t="shared" si="209"/>
        <v>43610</v>
      </c>
      <c r="O946" s="411" t="s">
        <v>91</v>
      </c>
      <c r="P946" s="411" t="s">
        <v>91</v>
      </c>
      <c r="Q946" s="411" t="s">
        <v>91</v>
      </c>
      <c r="R946" s="411">
        <f t="shared" si="218"/>
        <v>43617</v>
      </c>
      <c r="S946" s="411">
        <f t="shared" si="211"/>
        <v>43624</v>
      </c>
      <c r="U946" s="45"/>
    </row>
    <row r="947" spans="1:21" s="74" customFormat="1" ht="45" x14ac:dyDescent="0.25">
      <c r="A947" s="247"/>
      <c r="B947" s="208"/>
      <c r="C947" s="409" t="s">
        <v>2538</v>
      </c>
      <c r="D947" s="409" t="s">
        <v>2539</v>
      </c>
      <c r="E947" s="82" t="s">
        <v>6</v>
      </c>
      <c r="F947" s="82" t="s">
        <v>85</v>
      </c>
      <c r="G947" s="82" t="s">
        <v>54</v>
      </c>
      <c r="H947" s="494">
        <v>3744</v>
      </c>
      <c r="I947" s="429" t="s">
        <v>2316</v>
      </c>
      <c r="J947" s="411">
        <v>43742</v>
      </c>
      <c r="K947" s="411">
        <f t="shared" si="207"/>
        <v>43747</v>
      </c>
      <c r="L947" s="411">
        <f t="shared" si="212"/>
        <v>43754</v>
      </c>
      <c r="M947" s="411">
        <f t="shared" si="217"/>
        <v>43775</v>
      </c>
      <c r="N947" s="411">
        <f t="shared" si="209"/>
        <v>43782</v>
      </c>
      <c r="O947" s="411" t="s">
        <v>91</v>
      </c>
      <c r="P947" s="411" t="s">
        <v>91</v>
      </c>
      <c r="Q947" s="411" t="s">
        <v>91</v>
      </c>
      <c r="R947" s="411">
        <f t="shared" si="218"/>
        <v>43789</v>
      </c>
      <c r="S947" s="411">
        <f t="shared" si="211"/>
        <v>43796</v>
      </c>
      <c r="U947" s="45"/>
    </row>
    <row r="948" spans="1:21" s="74" customFormat="1" ht="75" x14ac:dyDescent="0.25">
      <c r="A948" s="247"/>
      <c r="B948" s="208"/>
      <c r="C948" s="409" t="s">
        <v>2540</v>
      </c>
      <c r="D948" s="409" t="s">
        <v>2541</v>
      </c>
      <c r="E948" s="82" t="s">
        <v>6</v>
      </c>
      <c r="F948" s="82" t="s">
        <v>85</v>
      </c>
      <c r="G948" s="82" t="s">
        <v>54</v>
      </c>
      <c r="H948" s="494">
        <v>3744</v>
      </c>
      <c r="I948" s="429" t="s">
        <v>2319</v>
      </c>
      <c r="J948" s="411">
        <v>43600</v>
      </c>
      <c r="K948" s="411">
        <f t="shared" si="207"/>
        <v>43605</v>
      </c>
      <c r="L948" s="411">
        <f t="shared" si="212"/>
        <v>43612</v>
      </c>
      <c r="M948" s="411">
        <f t="shared" si="217"/>
        <v>43633</v>
      </c>
      <c r="N948" s="411">
        <f t="shared" si="209"/>
        <v>43640</v>
      </c>
      <c r="O948" s="411" t="s">
        <v>91</v>
      </c>
      <c r="P948" s="411" t="s">
        <v>91</v>
      </c>
      <c r="Q948" s="411" t="s">
        <v>91</v>
      </c>
      <c r="R948" s="411">
        <f t="shared" si="218"/>
        <v>43647</v>
      </c>
      <c r="S948" s="411">
        <f t="shared" si="211"/>
        <v>43654</v>
      </c>
      <c r="U948" s="45"/>
    </row>
    <row r="949" spans="1:21" s="74" customFormat="1" ht="60" x14ac:dyDescent="0.25">
      <c r="A949" s="247"/>
      <c r="B949" s="208"/>
      <c r="C949" s="409" t="s">
        <v>2542</v>
      </c>
      <c r="D949" s="409" t="s">
        <v>2543</v>
      </c>
      <c r="E949" s="82" t="s">
        <v>6</v>
      </c>
      <c r="F949" s="82" t="s">
        <v>85</v>
      </c>
      <c r="G949" s="82" t="s">
        <v>54</v>
      </c>
      <c r="H949" s="494">
        <v>4212</v>
      </c>
      <c r="I949" s="429" t="s">
        <v>2330</v>
      </c>
      <c r="J949" s="411">
        <v>43742</v>
      </c>
      <c r="K949" s="411">
        <f t="shared" si="207"/>
        <v>43747</v>
      </c>
      <c r="L949" s="411">
        <f t="shared" si="212"/>
        <v>43754</v>
      </c>
      <c r="M949" s="411">
        <f t="shared" si="217"/>
        <v>43775</v>
      </c>
      <c r="N949" s="411">
        <f t="shared" si="209"/>
        <v>43782</v>
      </c>
      <c r="O949" s="411" t="s">
        <v>91</v>
      </c>
      <c r="P949" s="411" t="s">
        <v>91</v>
      </c>
      <c r="Q949" s="411" t="s">
        <v>91</v>
      </c>
      <c r="R949" s="411">
        <f t="shared" si="218"/>
        <v>43789</v>
      </c>
      <c r="S949" s="411">
        <f t="shared" si="211"/>
        <v>43796</v>
      </c>
      <c r="U949" s="45"/>
    </row>
    <row r="950" spans="1:21" s="74" customFormat="1" ht="45" x14ac:dyDescent="0.25">
      <c r="A950" s="247"/>
      <c r="B950" s="208"/>
      <c r="C950" s="409" t="s">
        <v>2544</v>
      </c>
      <c r="D950" s="409" t="s">
        <v>2545</v>
      </c>
      <c r="E950" s="82" t="s">
        <v>6</v>
      </c>
      <c r="F950" s="82" t="s">
        <v>85</v>
      </c>
      <c r="G950" s="82" t="s">
        <v>54</v>
      </c>
      <c r="H950" s="494">
        <v>15576</v>
      </c>
      <c r="I950" s="429" t="s">
        <v>2336</v>
      </c>
      <c r="J950" s="411">
        <v>43620</v>
      </c>
      <c r="K950" s="411">
        <f t="shared" si="207"/>
        <v>43625</v>
      </c>
      <c r="L950" s="411">
        <f t="shared" si="212"/>
        <v>43632</v>
      </c>
      <c r="M950" s="411">
        <f>L950+21</f>
        <v>43653</v>
      </c>
      <c r="N950" s="411">
        <f t="shared" si="209"/>
        <v>43660</v>
      </c>
      <c r="O950" s="411" t="s">
        <v>91</v>
      </c>
      <c r="P950" s="411" t="s">
        <v>91</v>
      </c>
      <c r="Q950" s="411" t="s">
        <v>91</v>
      </c>
      <c r="R950" s="411">
        <f>N950+7</f>
        <v>43667</v>
      </c>
      <c r="S950" s="411">
        <f t="shared" si="211"/>
        <v>43674</v>
      </c>
      <c r="U950" s="45"/>
    </row>
    <row r="951" spans="1:21" s="74" customFormat="1" ht="45" x14ac:dyDescent="0.25">
      <c r="A951" s="247"/>
      <c r="B951" s="208"/>
      <c r="C951" s="409" t="s">
        <v>2546</v>
      </c>
      <c r="D951" s="409" t="s">
        <v>2547</v>
      </c>
      <c r="E951" s="82" t="s">
        <v>6</v>
      </c>
      <c r="F951" s="82" t="s">
        <v>85</v>
      </c>
      <c r="G951" s="82" t="s">
        <v>54</v>
      </c>
      <c r="H951" s="494">
        <v>5616</v>
      </c>
      <c r="I951" s="429" t="s">
        <v>2339</v>
      </c>
      <c r="J951" s="411">
        <v>43570</v>
      </c>
      <c r="K951" s="411">
        <f t="shared" si="207"/>
        <v>43575</v>
      </c>
      <c r="L951" s="411">
        <f t="shared" si="212"/>
        <v>43582</v>
      </c>
      <c r="M951" s="411">
        <f>L951+21</f>
        <v>43603</v>
      </c>
      <c r="N951" s="411">
        <f t="shared" si="209"/>
        <v>43610</v>
      </c>
      <c r="O951" s="411" t="s">
        <v>91</v>
      </c>
      <c r="P951" s="411" t="s">
        <v>91</v>
      </c>
      <c r="Q951" s="411" t="s">
        <v>91</v>
      </c>
      <c r="R951" s="411">
        <f>N951+7</f>
        <v>43617</v>
      </c>
      <c r="S951" s="411">
        <f t="shared" si="211"/>
        <v>43624</v>
      </c>
      <c r="U951" s="45"/>
    </row>
    <row r="952" spans="1:21" s="74" customFormat="1" ht="60" x14ac:dyDescent="0.25">
      <c r="A952" s="247"/>
      <c r="B952" s="208"/>
      <c r="C952" s="409" t="s">
        <v>3797</v>
      </c>
      <c r="D952" s="409" t="s">
        <v>2548</v>
      </c>
      <c r="E952" s="82" t="s">
        <v>6</v>
      </c>
      <c r="F952" s="82" t="s">
        <v>85</v>
      </c>
      <c r="G952" s="82" t="s">
        <v>54</v>
      </c>
      <c r="H952" s="494">
        <v>20048</v>
      </c>
      <c r="I952" s="429" t="s">
        <v>2345</v>
      </c>
      <c r="J952" s="411">
        <v>43742</v>
      </c>
      <c r="K952" s="411">
        <f t="shared" si="207"/>
        <v>43747</v>
      </c>
      <c r="L952" s="411">
        <f t="shared" si="212"/>
        <v>43754</v>
      </c>
      <c r="M952" s="411">
        <f t="shared" ref="M952:M958" si="219">L952+21</f>
        <v>43775</v>
      </c>
      <c r="N952" s="411">
        <f t="shared" si="209"/>
        <v>43782</v>
      </c>
      <c r="O952" s="411" t="s">
        <v>91</v>
      </c>
      <c r="P952" s="411" t="s">
        <v>91</v>
      </c>
      <c r="Q952" s="411" t="s">
        <v>91</v>
      </c>
      <c r="R952" s="411">
        <f t="shared" ref="R952:R958" si="220">N952+7</f>
        <v>43789</v>
      </c>
      <c r="S952" s="411">
        <f t="shared" si="211"/>
        <v>43796</v>
      </c>
      <c r="U952" s="45"/>
    </row>
    <row r="953" spans="1:21" s="74" customFormat="1" ht="60" x14ac:dyDescent="0.25">
      <c r="A953" s="247"/>
      <c r="B953" s="208"/>
      <c r="C953" s="409" t="s">
        <v>3798</v>
      </c>
      <c r="D953" s="409" t="s">
        <v>2549</v>
      </c>
      <c r="E953" s="82" t="s">
        <v>6</v>
      </c>
      <c r="F953" s="82" t="s">
        <v>85</v>
      </c>
      <c r="G953" s="82" t="s">
        <v>54</v>
      </c>
      <c r="H953" s="494">
        <v>20160</v>
      </c>
      <c r="I953" s="429" t="s">
        <v>2348</v>
      </c>
      <c r="J953" s="411">
        <v>43600</v>
      </c>
      <c r="K953" s="411">
        <f t="shared" si="207"/>
        <v>43605</v>
      </c>
      <c r="L953" s="411">
        <f t="shared" si="212"/>
        <v>43612</v>
      </c>
      <c r="M953" s="411">
        <f t="shared" si="219"/>
        <v>43633</v>
      </c>
      <c r="N953" s="411">
        <f t="shared" si="209"/>
        <v>43640</v>
      </c>
      <c r="O953" s="411" t="s">
        <v>91</v>
      </c>
      <c r="P953" s="411" t="s">
        <v>91</v>
      </c>
      <c r="Q953" s="411" t="s">
        <v>91</v>
      </c>
      <c r="R953" s="411">
        <f t="shared" si="220"/>
        <v>43647</v>
      </c>
      <c r="S953" s="411">
        <f t="shared" si="211"/>
        <v>43654</v>
      </c>
      <c r="U953" s="45"/>
    </row>
    <row r="954" spans="1:21" s="74" customFormat="1" ht="60" x14ac:dyDescent="0.25">
      <c r="A954" s="247"/>
      <c r="B954" s="208"/>
      <c r="C954" s="409" t="s">
        <v>3799</v>
      </c>
      <c r="D954" s="409" t="s">
        <v>2550</v>
      </c>
      <c r="E954" s="82" t="s">
        <v>6</v>
      </c>
      <c r="F954" s="82" t="s">
        <v>85</v>
      </c>
      <c r="G954" s="82" t="s">
        <v>54</v>
      </c>
      <c r="H954" s="494">
        <v>21120</v>
      </c>
      <c r="I954" s="429" t="s">
        <v>2351</v>
      </c>
      <c r="J954" s="411">
        <v>43742</v>
      </c>
      <c r="K954" s="411">
        <f t="shared" si="207"/>
        <v>43747</v>
      </c>
      <c r="L954" s="411">
        <f t="shared" si="212"/>
        <v>43754</v>
      </c>
      <c r="M954" s="411">
        <f t="shared" si="219"/>
        <v>43775</v>
      </c>
      <c r="N954" s="411">
        <f t="shared" si="209"/>
        <v>43782</v>
      </c>
      <c r="O954" s="411" t="s">
        <v>91</v>
      </c>
      <c r="P954" s="411" t="s">
        <v>91</v>
      </c>
      <c r="Q954" s="411" t="s">
        <v>91</v>
      </c>
      <c r="R954" s="411">
        <f t="shared" si="220"/>
        <v>43789</v>
      </c>
      <c r="S954" s="411">
        <f t="shared" si="211"/>
        <v>43796</v>
      </c>
      <c r="U954" s="45"/>
    </row>
    <row r="955" spans="1:21" s="74" customFormat="1" ht="45" x14ac:dyDescent="0.25">
      <c r="A955" s="247"/>
      <c r="B955" s="208"/>
      <c r="C955" s="409" t="s">
        <v>3800</v>
      </c>
      <c r="D955" s="409" t="s">
        <v>2551</v>
      </c>
      <c r="E955" s="82" t="s">
        <v>6</v>
      </c>
      <c r="F955" s="82" t="s">
        <v>85</v>
      </c>
      <c r="G955" s="82" t="s">
        <v>54</v>
      </c>
      <c r="H955" s="494">
        <v>9000</v>
      </c>
      <c r="I955" s="429" t="s">
        <v>2301</v>
      </c>
      <c r="J955" s="411">
        <v>43697</v>
      </c>
      <c r="K955" s="411">
        <f t="shared" si="207"/>
        <v>43702</v>
      </c>
      <c r="L955" s="411">
        <f t="shared" si="212"/>
        <v>43709</v>
      </c>
      <c r="M955" s="411">
        <f t="shared" si="219"/>
        <v>43730</v>
      </c>
      <c r="N955" s="411">
        <f t="shared" si="209"/>
        <v>43737</v>
      </c>
      <c r="O955" s="411" t="s">
        <v>91</v>
      </c>
      <c r="P955" s="411" t="s">
        <v>91</v>
      </c>
      <c r="Q955" s="411" t="s">
        <v>91</v>
      </c>
      <c r="R955" s="411">
        <f t="shared" si="220"/>
        <v>43744</v>
      </c>
      <c r="S955" s="411">
        <f t="shared" si="211"/>
        <v>43751</v>
      </c>
      <c r="U955" s="45"/>
    </row>
    <row r="956" spans="1:21" s="74" customFormat="1" ht="60" x14ac:dyDescent="0.25">
      <c r="A956" s="247"/>
      <c r="B956" s="208"/>
      <c r="C956" s="409" t="s">
        <v>3801</v>
      </c>
      <c r="D956" s="409" t="s">
        <v>2552</v>
      </c>
      <c r="E956" s="82" t="s">
        <v>6</v>
      </c>
      <c r="F956" s="82" t="s">
        <v>85</v>
      </c>
      <c r="G956" s="82" t="s">
        <v>54</v>
      </c>
      <c r="H956" s="494">
        <v>4909</v>
      </c>
      <c r="I956" s="429" t="s">
        <v>2354</v>
      </c>
      <c r="J956" s="411">
        <v>43620</v>
      </c>
      <c r="K956" s="411">
        <f t="shared" si="207"/>
        <v>43625</v>
      </c>
      <c r="L956" s="411">
        <f t="shared" si="212"/>
        <v>43632</v>
      </c>
      <c r="M956" s="411">
        <f t="shared" si="219"/>
        <v>43653</v>
      </c>
      <c r="N956" s="411">
        <f t="shared" si="209"/>
        <v>43660</v>
      </c>
      <c r="O956" s="411" t="s">
        <v>91</v>
      </c>
      <c r="P956" s="411" t="s">
        <v>91</v>
      </c>
      <c r="Q956" s="411" t="s">
        <v>91</v>
      </c>
      <c r="R956" s="411">
        <f t="shared" si="220"/>
        <v>43667</v>
      </c>
      <c r="S956" s="411">
        <f t="shared" si="211"/>
        <v>43674</v>
      </c>
      <c r="U956" s="45"/>
    </row>
    <row r="957" spans="1:21" s="74" customFormat="1" ht="30" x14ac:dyDescent="0.25">
      <c r="A957" s="247"/>
      <c r="B957" s="208"/>
      <c r="C957" s="409" t="s">
        <v>3802</v>
      </c>
      <c r="D957" s="409" t="s">
        <v>2553</v>
      </c>
      <c r="E957" s="82" t="s">
        <v>6</v>
      </c>
      <c r="F957" s="82" t="s">
        <v>85</v>
      </c>
      <c r="G957" s="82" t="s">
        <v>54</v>
      </c>
      <c r="H957" s="494">
        <v>11232</v>
      </c>
      <c r="I957" s="429" t="s">
        <v>2357</v>
      </c>
      <c r="J957" s="411">
        <v>43570</v>
      </c>
      <c r="K957" s="411">
        <f t="shared" si="207"/>
        <v>43575</v>
      </c>
      <c r="L957" s="411">
        <f t="shared" si="212"/>
        <v>43582</v>
      </c>
      <c r="M957" s="411">
        <f t="shared" si="219"/>
        <v>43603</v>
      </c>
      <c r="N957" s="411">
        <f t="shared" si="209"/>
        <v>43610</v>
      </c>
      <c r="O957" s="411" t="s">
        <v>91</v>
      </c>
      <c r="P957" s="411" t="s">
        <v>91</v>
      </c>
      <c r="Q957" s="411" t="s">
        <v>91</v>
      </c>
      <c r="R957" s="411">
        <f t="shared" si="220"/>
        <v>43617</v>
      </c>
      <c r="S957" s="411">
        <f t="shared" si="211"/>
        <v>43624</v>
      </c>
      <c r="U957" s="45"/>
    </row>
    <row r="958" spans="1:21" s="74" customFormat="1" ht="30" x14ac:dyDescent="0.25">
      <c r="A958" s="247"/>
      <c r="B958" s="208"/>
      <c r="C958" s="409" t="s">
        <v>2554</v>
      </c>
      <c r="D958" s="409" t="s">
        <v>2555</v>
      </c>
      <c r="E958" s="82" t="s">
        <v>6</v>
      </c>
      <c r="F958" s="82" t="s">
        <v>85</v>
      </c>
      <c r="G958" s="82" t="s">
        <v>54</v>
      </c>
      <c r="H958" s="494">
        <v>5536</v>
      </c>
      <c r="I958" s="429" t="s">
        <v>2363</v>
      </c>
      <c r="J958" s="411">
        <v>43742</v>
      </c>
      <c r="K958" s="411">
        <f t="shared" si="207"/>
        <v>43747</v>
      </c>
      <c r="L958" s="411">
        <f t="shared" si="212"/>
        <v>43754</v>
      </c>
      <c r="M958" s="411">
        <f t="shared" si="219"/>
        <v>43775</v>
      </c>
      <c r="N958" s="411">
        <f t="shared" si="209"/>
        <v>43782</v>
      </c>
      <c r="O958" s="411" t="s">
        <v>91</v>
      </c>
      <c r="P958" s="411" t="s">
        <v>91</v>
      </c>
      <c r="Q958" s="411" t="s">
        <v>91</v>
      </c>
      <c r="R958" s="411">
        <f t="shared" si="220"/>
        <v>43789</v>
      </c>
      <c r="S958" s="411">
        <f t="shared" si="211"/>
        <v>43796</v>
      </c>
      <c r="U958" s="45"/>
    </row>
    <row r="959" spans="1:21" s="74" customFormat="1" ht="30" x14ac:dyDescent="0.25">
      <c r="A959" s="247"/>
      <c r="B959" s="208"/>
      <c r="C959" s="409" t="s">
        <v>2556</v>
      </c>
      <c r="D959" s="409" t="s">
        <v>2557</v>
      </c>
      <c r="E959" s="82" t="s">
        <v>6</v>
      </c>
      <c r="F959" s="82" t="s">
        <v>85</v>
      </c>
      <c r="G959" s="82" t="s">
        <v>54</v>
      </c>
      <c r="H959" s="494">
        <v>9220</v>
      </c>
      <c r="I959" s="429" t="s">
        <v>2366</v>
      </c>
      <c r="J959" s="411">
        <v>43600</v>
      </c>
      <c r="K959" s="411">
        <f t="shared" si="207"/>
        <v>43605</v>
      </c>
      <c r="L959" s="411">
        <f t="shared" si="212"/>
        <v>43612</v>
      </c>
      <c r="M959" s="411">
        <f>L959+21</f>
        <v>43633</v>
      </c>
      <c r="N959" s="411">
        <f t="shared" si="209"/>
        <v>43640</v>
      </c>
      <c r="O959" s="411" t="s">
        <v>91</v>
      </c>
      <c r="P959" s="411" t="s">
        <v>91</v>
      </c>
      <c r="Q959" s="411" t="s">
        <v>91</v>
      </c>
      <c r="R959" s="411">
        <f>N959+7</f>
        <v>43647</v>
      </c>
      <c r="S959" s="411">
        <f t="shared" si="211"/>
        <v>43654</v>
      </c>
      <c r="U959" s="45"/>
    </row>
    <row r="960" spans="1:21" s="74" customFormat="1" ht="30" x14ac:dyDescent="0.25">
      <c r="A960" s="247"/>
      <c r="B960" s="208"/>
      <c r="C960" s="409" t="s">
        <v>2558</v>
      </c>
      <c r="D960" s="409" t="s">
        <v>2559</v>
      </c>
      <c r="E960" s="82" t="s">
        <v>6</v>
      </c>
      <c r="F960" s="82" t="s">
        <v>85</v>
      </c>
      <c r="G960" s="82" t="s">
        <v>54</v>
      </c>
      <c r="H960" s="494">
        <v>7428</v>
      </c>
      <c r="I960" s="429" t="s">
        <v>2369</v>
      </c>
      <c r="J960" s="411">
        <v>43742</v>
      </c>
      <c r="K960" s="411">
        <f t="shared" si="207"/>
        <v>43747</v>
      </c>
      <c r="L960" s="411">
        <f t="shared" si="212"/>
        <v>43754</v>
      </c>
      <c r="M960" s="411">
        <f>L960+21</f>
        <v>43775</v>
      </c>
      <c r="N960" s="411">
        <f t="shared" si="209"/>
        <v>43782</v>
      </c>
      <c r="O960" s="411" t="s">
        <v>91</v>
      </c>
      <c r="P960" s="411" t="s">
        <v>91</v>
      </c>
      <c r="Q960" s="411" t="s">
        <v>91</v>
      </c>
      <c r="R960" s="411">
        <f>N960+7</f>
        <v>43789</v>
      </c>
      <c r="S960" s="411">
        <f t="shared" si="211"/>
        <v>43796</v>
      </c>
      <c r="U960" s="45"/>
    </row>
    <row r="961" spans="1:21" s="74" customFormat="1" ht="30" x14ac:dyDescent="0.25">
      <c r="A961" s="247"/>
      <c r="B961" s="208"/>
      <c r="C961" s="409" t="s">
        <v>2560</v>
      </c>
      <c r="D961" s="409" t="s">
        <v>2561</v>
      </c>
      <c r="E961" s="82" t="s">
        <v>6</v>
      </c>
      <c r="F961" s="82" t="s">
        <v>85</v>
      </c>
      <c r="G961" s="82" t="s">
        <v>54</v>
      </c>
      <c r="H961" s="494">
        <v>8404</v>
      </c>
      <c r="I961" s="429" t="s">
        <v>2372</v>
      </c>
      <c r="J961" s="411">
        <v>43620</v>
      </c>
      <c r="K961" s="411">
        <f t="shared" si="207"/>
        <v>43625</v>
      </c>
      <c r="L961" s="411">
        <f t="shared" si="212"/>
        <v>43632</v>
      </c>
      <c r="M961" s="411">
        <f t="shared" ref="M961:M967" si="221">L961+21</f>
        <v>43653</v>
      </c>
      <c r="N961" s="411">
        <f t="shared" si="209"/>
        <v>43660</v>
      </c>
      <c r="O961" s="411" t="s">
        <v>91</v>
      </c>
      <c r="P961" s="411" t="s">
        <v>91</v>
      </c>
      <c r="Q961" s="411" t="s">
        <v>91</v>
      </c>
      <c r="R961" s="411">
        <f t="shared" ref="R961:R967" si="222">N961+7</f>
        <v>43667</v>
      </c>
      <c r="S961" s="411">
        <f t="shared" si="211"/>
        <v>43674</v>
      </c>
      <c r="U961" s="45"/>
    </row>
    <row r="962" spans="1:21" s="74" customFormat="1" ht="30" x14ac:dyDescent="0.25">
      <c r="A962" s="247"/>
      <c r="B962" s="208"/>
      <c r="C962" s="409" t="s">
        <v>2562</v>
      </c>
      <c r="D962" s="409" t="s">
        <v>2563</v>
      </c>
      <c r="E962" s="82" t="s">
        <v>6</v>
      </c>
      <c r="F962" s="82" t="s">
        <v>85</v>
      </c>
      <c r="G962" s="82" t="s">
        <v>54</v>
      </c>
      <c r="H962" s="494">
        <v>15698</v>
      </c>
      <c r="I962" s="429" t="s">
        <v>2375</v>
      </c>
      <c r="J962" s="411">
        <v>43570</v>
      </c>
      <c r="K962" s="411">
        <f t="shared" si="207"/>
        <v>43575</v>
      </c>
      <c r="L962" s="411">
        <f t="shared" si="212"/>
        <v>43582</v>
      </c>
      <c r="M962" s="411">
        <f t="shared" si="221"/>
        <v>43603</v>
      </c>
      <c r="N962" s="411">
        <f t="shared" si="209"/>
        <v>43610</v>
      </c>
      <c r="O962" s="411" t="s">
        <v>91</v>
      </c>
      <c r="P962" s="411" t="s">
        <v>91</v>
      </c>
      <c r="Q962" s="411" t="s">
        <v>91</v>
      </c>
      <c r="R962" s="411">
        <f t="shared" si="222"/>
        <v>43617</v>
      </c>
      <c r="S962" s="411">
        <f t="shared" si="211"/>
        <v>43624</v>
      </c>
      <c r="U962" s="45"/>
    </row>
    <row r="963" spans="1:21" s="74" customFormat="1" ht="30" x14ac:dyDescent="0.25">
      <c r="A963" s="247"/>
      <c r="B963" s="208"/>
      <c r="C963" s="409" t="s">
        <v>2564</v>
      </c>
      <c r="D963" s="409" t="s">
        <v>2565</v>
      </c>
      <c r="E963" s="82" t="s">
        <v>6</v>
      </c>
      <c r="F963" s="82" t="s">
        <v>85</v>
      </c>
      <c r="G963" s="82" t="s">
        <v>54</v>
      </c>
      <c r="H963" s="494">
        <v>5028</v>
      </c>
      <c r="I963" s="429" t="s">
        <v>2566</v>
      </c>
      <c r="J963" s="411">
        <v>43742</v>
      </c>
      <c r="K963" s="411">
        <f t="shared" si="207"/>
        <v>43747</v>
      </c>
      <c r="L963" s="411">
        <f t="shared" si="212"/>
        <v>43754</v>
      </c>
      <c r="M963" s="411">
        <f t="shared" si="221"/>
        <v>43775</v>
      </c>
      <c r="N963" s="411">
        <f t="shared" si="209"/>
        <v>43782</v>
      </c>
      <c r="O963" s="411" t="s">
        <v>91</v>
      </c>
      <c r="P963" s="411" t="s">
        <v>91</v>
      </c>
      <c r="Q963" s="411" t="s">
        <v>91</v>
      </c>
      <c r="R963" s="411">
        <f t="shared" si="222"/>
        <v>43789</v>
      </c>
      <c r="S963" s="411">
        <f t="shared" si="211"/>
        <v>43796</v>
      </c>
      <c r="U963" s="45"/>
    </row>
    <row r="964" spans="1:21" s="74" customFormat="1" ht="45" x14ac:dyDescent="0.25">
      <c r="A964" s="247"/>
      <c r="B964" s="208"/>
      <c r="C964" s="409" t="s">
        <v>2567</v>
      </c>
      <c r="D964" s="409" t="s">
        <v>2568</v>
      </c>
      <c r="E964" s="82" t="s">
        <v>6</v>
      </c>
      <c r="F964" s="82" t="s">
        <v>85</v>
      </c>
      <c r="G964" s="82" t="s">
        <v>54</v>
      </c>
      <c r="H964" s="494">
        <v>9193</v>
      </c>
      <c r="I964" s="429" t="s">
        <v>2381</v>
      </c>
      <c r="J964" s="411">
        <v>43600</v>
      </c>
      <c r="K964" s="411">
        <f t="shared" si="207"/>
        <v>43605</v>
      </c>
      <c r="L964" s="411">
        <f t="shared" si="212"/>
        <v>43612</v>
      </c>
      <c r="M964" s="411">
        <f t="shared" si="221"/>
        <v>43633</v>
      </c>
      <c r="N964" s="411">
        <f t="shared" si="209"/>
        <v>43640</v>
      </c>
      <c r="O964" s="411" t="s">
        <v>91</v>
      </c>
      <c r="P964" s="411" t="s">
        <v>91</v>
      </c>
      <c r="Q964" s="411" t="s">
        <v>91</v>
      </c>
      <c r="R964" s="411">
        <f t="shared" si="222"/>
        <v>43647</v>
      </c>
      <c r="S964" s="411">
        <f t="shared" si="211"/>
        <v>43654</v>
      </c>
      <c r="U964" s="45"/>
    </row>
    <row r="965" spans="1:21" s="74" customFormat="1" ht="30" x14ac:dyDescent="0.25">
      <c r="A965" s="247"/>
      <c r="B965" s="208"/>
      <c r="C965" s="409" t="s">
        <v>2569</v>
      </c>
      <c r="D965" s="409" t="s">
        <v>2570</v>
      </c>
      <c r="E965" s="82" t="s">
        <v>6</v>
      </c>
      <c r="F965" s="82" t="s">
        <v>85</v>
      </c>
      <c r="G965" s="82" t="s">
        <v>54</v>
      </c>
      <c r="H965" s="494">
        <v>15870</v>
      </c>
      <c r="I965" s="429" t="s">
        <v>2384</v>
      </c>
      <c r="J965" s="411">
        <v>43742</v>
      </c>
      <c r="K965" s="411">
        <f t="shared" si="207"/>
        <v>43747</v>
      </c>
      <c r="L965" s="411">
        <f t="shared" si="212"/>
        <v>43754</v>
      </c>
      <c r="M965" s="411">
        <f t="shared" si="221"/>
        <v>43775</v>
      </c>
      <c r="N965" s="411">
        <f t="shared" si="209"/>
        <v>43782</v>
      </c>
      <c r="O965" s="411" t="s">
        <v>91</v>
      </c>
      <c r="P965" s="411" t="s">
        <v>91</v>
      </c>
      <c r="Q965" s="411" t="s">
        <v>91</v>
      </c>
      <c r="R965" s="411">
        <f t="shared" si="222"/>
        <v>43789</v>
      </c>
      <c r="S965" s="411">
        <f t="shared" si="211"/>
        <v>43796</v>
      </c>
      <c r="U965" s="45"/>
    </row>
    <row r="966" spans="1:21" s="74" customFormat="1" ht="30" x14ac:dyDescent="0.25">
      <c r="A966" s="247"/>
      <c r="B966" s="208"/>
      <c r="C966" s="409" t="s">
        <v>2571</v>
      </c>
      <c r="D966" s="409" t="s">
        <v>2572</v>
      </c>
      <c r="E966" s="82" t="s">
        <v>6</v>
      </c>
      <c r="F966" s="82" t="s">
        <v>85</v>
      </c>
      <c r="G966" s="82" t="s">
        <v>54</v>
      </c>
      <c r="H966" s="494">
        <v>8562</v>
      </c>
      <c r="I966" s="429" t="s">
        <v>2387</v>
      </c>
      <c r="J966" s="411">
        <v>43697</v>
      </c>
      <c r="K966" s="411">
        <f t="shared" si="207"/>
        <v>43702</v>
      </c>
      <c r="L966" s="411">
        <f t="shared" si="212"/>
        <v>43709</v>
      </c>
      <c r="M966" s="411">
        <f t="shared" si="221"/>
        <v>43730</v>
      </c>
      <c r="N966" s="411">
        <f t="shared" si="209"/>
        <v>43737</v>
      </c>
      <c r="O966" s="411" t="s">
        <v>91</v>
      </c>
      <c r="P966" s="411" t="s">
        <v>91</v>
      </c>
      <c r="Q966" s="411" t="s">
        <v>91</v>
      </c>
      <c r="R966" s="411">
        <f t="shared" si="222"/>
        <v>43744</v>
      </c>
      <c r="S966" s="411">
        <f t="shared" si="211"/>
        <v>43751</v>
      </c>
      <c r="U966" s="45"/>
    </row>
    <row r="967" spans="1:21" s="74" customFormat="1" ht="45" x14ac:dyDescent="0.2">
      <c r="A967" s="247"/>
      <c r="B967" s="208"/>
      <c r="C967" s="409" t="s">
        <v>2573</v>
      </c>
      <c r="D967" s="409" t="s">
        <v>2574</v>
      </c>
      <c r="E967" s="82" t="s">
        <v>6</v>
      </c>
      <c r="F967" s="82" t="s">
        <v>85</v>
      </c>
      <c r="G967" s="82" t="s">
        <v>54</v>
      </c>
      <c r="H967" s="494"/>
      <c r="I967" s="430" t="s">
        <v>2575</v>
      </c>
      <c r="J967" s="411">
        <v>43620</v>
      </c>
      <c r="K967" s="411">
        <f t="shared" si="207"/>
        <v>43625</v>
      </c>
      <c r="L967" s="411">
        <f t="shared" si="212"/>
        <v>43632</v>
      </c>
      <c r="M967" s="411">
        <f t="shared" si="221"/>
        <v>43653</v>
      </c>
      <c r="N967" s="411">
        <f t="shared" si="209"/>
        <v>43660</v>
      </c>
      <c r="O967" s="411" t="s">
        <v>91</v>
      </c>
      <c r="P967" s="411" t="s">
        <v>91</v>
      </c>
      <c r="Q967" s="411" t="s">
        <v>91</v>
      </c>
      <c r="R967" s="411">
        <f t="shared" si="222"/>
        <v>43667</v>
      </c>
      <c r="S967" s="411">
        <f t="shared" si="211"/>
        <v>43674</v>
      </c>
      <c r="U967" s="45"/>
    </row>
    <row r="968" spans="1:21" s="74" customFormat="1" ht="30" x14ac:dyDescent="0.25">
      <c r="A968" s="247"/>
      <c r="B968" s="208"/>
      <c r="C968" s="409" t="s">
        <v>2576</v>
      </c>
      <c r="D968" s="409" t="s">
        <v>2577</v>
      </c>
      <c r="E968" s="82" t="s">
        <v>6</v>
      </c>
      <c r="F968" s="82" t="s">
        <v>85</v>
      </c>
      <c r="G968" s="82" t="s">
        <v>54</v>
      </c>
      <c r="H968" s="494">
        <v>6372</v>
      </c>
      <c r="I968" s="429" t="s">
        <v>2248</v>
      </c>
      <c r="J968" s="411">
        <v>43570</v>
      </c>
      <c r="K968" s="411">
        <f t="shared" si="207"/>
        <v>43575</v>
      </c>
      <c r="L968" s="411">
        <f t="shared" si="212"/>
        <v>43582</v>
      </c>
      <c r="M968" s="411">
        <f>L968+21</f>
        <v>43603</v>
      </c>
      <c r="N968" s="411">
        <f t="shared" si="209"/>
        <v>43610</v>
      </c>
      <c r="O968" s="411" t="s">
        <v>91</v>
      </c>
      <c r="P968" s="411" t="s">
        <v>91</v>
      </c>
      <c r="Q968" s="411" t="s">
        <v>91</v>
      </c>
      <c r="R968" s="411">
        <f>N968+7</f>
        <v>43617</v>
      </c>
      <c r="S968" s="411">
        <f t="shared" si="211"/>
        <v>43624</v>
      </c>
      <c r="U968" s="45"/>
    </row>
    <row r="969" spans="1:21" s="74" customFormat="1" ht="30" x14ac:dyDescent="0.2">
      <c r="A969" s="247"/>
      <c r="B969" s="208"/>
      <c r="C969" s="409" t="s">
        <v>2578</v>
      </c>
      <c r="D969" s="409" t="s">
        <v>2579</v>
      </c>
      <c r="E969" s="82" t="s">
        <v>6</v>
      </c>
      <c r="F969" s="82" t="s">
        <v>85</v>
      </c>
      <c r="G969" s="82" t="s">
        <v>54</v>
      </c>
      <c r="H969" s="494">
        <v>7000</v>
      </c>
      <c r="I969" s="431" t="str">
        <f>[6]Sheet1!$I$127</f>
        <v>PSD2004014</v>
      </c>
      <c r="J969" s="411">
        <v>43742</v>
      </c>
      <c r="K969" s="411">
        <f t="shared" si="207"/>
        <v>43747</v>
      </c>
      <c r="L969" s="411">
        <f t="shared" si="212"/>
        <v>43754</v>
      </c>
      <c r="M969" s="411">
        <f>L969+21</f>
        <v>43775</v>
      </c>
      <c r="N969" s="411">
        <f t="shared" si="209"/>
        <v>43782</v>
      </c>
      <c r="O969" s="411" t="s">
        <v>91</v>
      </c>
      <c r="P969" s="411" t="s">
        <v>91</v>
      </c>
      <c r="Q969" s="411" t="s">
        <v>91</v>
      </c>
      <c r="R969" s="411">
        <f>N969+7</f>
        <v>43789</v>
      </c>
      <c r="S969" s="411">
        <f t="shared" si="211"/>
        <v>43796</v>
      </c>
      <c r="U969" s="45"/>
    </row>
    <row r="970" spans="1:21" s="74" customFormat="1" ht="30" x14ac:dyDescent="0.2">
      <c r="A970" s="247"/>
      <c r="B970" s="208"/>
      <c r="C970" s="409" t="s">
        <v>2580</v>
      </c>
      <c r="D970" s="409" t="s">
        <v>2581</v>
      </c>
      <c r="E970" s="82" t="s">
        <v>6</v>
      </c>
      <c r="F970" s="82" t="s">
        <v>85</v>
      </c>
      <c r="G970" s="82" t="s">
        <v>54</v>
      </c>
      <c r="H970" s="494">
        <v>7000</v>
      </c>
      <c r="I970" s="432" t="s">
        <v>2582</v>
      </c>
      <c r="J970" s="411">
        <v>43600</v>
      </c>
      <c r="K970" s="411">
        <f t="shared" si="207"/>
        <v>43605</v>
      </c>
      <c r="L970" s="411">
        <f t="shared" si="212"/>
        <v>43612</v>
      </c>
      <c r="M970" s="411">
        <f t="shared" ref="M970:M982" si="223">L970+21</f>
        <v>43633</v>
      </c>
      <c r="N970" s="411">
        <f t="shared" si="209"/>
        <v>43640</v>
      </c>
      <c r="O970" s="411" t="s">
        <v>91</v>
      </c>
      <c r="P970" s="411" t="s">
        <v>91</v>
      </c>
      <c r="Q970" s="411" t="s">
        <v>91</v>
      </c>
      <c r="R970" s="411">
        <f t="shared" ref="R970:R982" si="224">N970+7</f>
        <v>43647</v>
      </c>
      <c r="S970" s="411">
        <f t="shared" si="211"/>
        <v>43654</v>
      </c>
      <c r="U970" s="45"/>
    </row>
    <row r="971" spans="1:21" s="74" customFormat="1" ht="45" x14ac:dyDescent="0.2">
      <c r="A971" s="247"/>
      <c r="B971" s="208"/>
      <c r="C971" s="409" t="s">
        <v>2583</v>
      </c>
      <c r="D971" s="409" t="s">
        <v>2584</v>
      </c>
      <c r="E971" s="82" t="s">
        <v>6</v>
      </c>
      <c r="F971" s="82" t="s">
        <v>85</v>
      </c>
      <c r="G971" s="82" t="s">
        <v>54</v>
      </c>
      <c r="H971" s="494">
        <v>7000</v>
      </c>
      <c r="I971" s="431" t="str">
        <f>[5]Sheet2!$E$144</f>
        <v>PSD2004013</v>
      </c>
      <c r="J971" s="411">
        <v>43742</v>
      </c>
      <c r="K971" s="411">
        <f t="shared" si="207"/>
        <v>43747</v>
      </c>
      <c r="L971" s="411">
        <f t="shared" si="212"/>
        <v>43754</v>
      </c>
      <c r="M971" s="411">
        <f t="shared" si="223"/>
        <v>43775</v>
      </c>
      <c r="N971" s="411">
        <f t="shared" si="209"/>
        <v>43782</v>
      </c>
      <c r="O971" s="411" t="s">
        <v>91</v>
      </c>
      <c r="P971" s="411" t="s">
        <v>91</v>
      </c>
      <c r="Q971" s="411" t="s">
        <v>91</v>
      </c>
      <c r="R971" s="411">
        <f t="shared" si="224"/>
        <v>43789</v>
      </c>
      <c r="S971" s="411">
        <f t="shared" si="211"/>
        <v>43796</v>
      </c>
      <c r="U971" s="45"/>
    </row>
    <row r="972" spans="1:21" s="74" customFormat="1" ht="60" x14ac:dyDescent="0.2">
      <c r="A972" s="247"/>
      <c r="B972" s="208"/>
      <c r="C972" s="409" t="s">
        <v>2585</v>
      </c>
      <c r="D972" s="409" t="s">
        <v>2586</v>
      </c>
      <c r="E972" s="82" t="s">
        <v>6</v>
      </c>
      <c r="F972" s="82" t="s">
        <v>85</v>
      </c>
      <c r="G972" s="82" t="s">
        <v>54</v>
      </c>
      <c r="H972" s="494">
        <v>10000</v>
      </c>
      <c r="I972" s="431" t="str">
        <f>[5]Sheet2!$E$203</f>
        <v>PSD2005004</v>
      </c>
      <c r="J972" s="411">
        <v>43570</v>
      </c>
      <c r="K972" s="411">
        <f t="shared" si="207"/>
        <v>43575</v>
      </c>
      <c r="L972" s="411">
        <f t="shared" si="212"/>
        <v>43582</v>
      </c>
      <c r="M972" s="411">
        <f t="shared" si="223"/>
        <v>43603</v>
      </c>
      <c r="N972" s="411">
        <f t="shared" si="209"/>
        <v>43610</v>
      </c>
      <c r="O972" s="411" t="s">
        <v>91</v>
      </c>
      <c r="P972" s="411" t="s">
        <v>91</v>
      </c>
      <c r="Q972" s="411" t="s">
        <v>91</v>
      </c>
      <c r="R972" s="411">
        <f t="shared" si="224"/>
        <v>43617</v>
      </c>
      <c r="S972" s="411">
        <f t="shared" si="211"/>
        <v>43624</v>
      </c>
      <c r="U972" s="45"/>
    </row>
    <row r="973" spans="1:21" s="74" customFormat="1" ht="30" x14ac:dyDescent="0.2">
      <c r="A973" s="247"/>
      <c r="B973" s="208"/>
      <c r="C973" s="409" t="s">
        <v>2587</v>
      </c>
      <c r="D973" s="409" t="s">
        <v>2588</v>
      </c>
      <c r="E973" s="82" t="s">
        <v>6</v>
      </c>
      <c r="F973" s="82" t="s">
        <v>85</v>
      </c>
      <c r="G973" s="82" t="s">
        <v>54</v>
      </c>
      <c r="H973" s="494">
        <v>10000</v>
      </c>
      <c r="I973" s="433" t="s">
        <v>2263</v>
      </c>
      <c r="J973" s="411">
        <v>43742</v>
      </c>
      <c r="K973" s="411">
        <f t="shared" si="207"/>
        <v>43747</v>
      </c>
      <c r="L973" s="411">
        <f t="shared" si="212"/>
        <v>43754</v>
      </c>
      <c r="M973" s="411">
        <f t="shared" si="223"/>
        <v>43775</v>
      </c>
      <c r="N973" s="411">
        <f t="shared" si="209"/>
        <v>43782</v>
      </c>
      <c r="O973" s="411" t="s">
        <v>91</v>
      </c>
      <c r="P973" s="411" t="s">
        <v>91</v>
      </c>
      <c r="Q973" s="411" t="s">
        <v>91</v>
      </c>
      <c r="R973" s="411">
        <f t="shared" si="224"/>
        <v>43789</v>
      </c>
      <c r="S973" s="411">
        <f t="shared" si="211"/>
        <v>43796</v>
      </c>
      <c r="U973" s="45"/>
    </row>
    <row r="974" spans="1:21" s="74" customFormat="1" ht="45" x14ac:dyDescent="0.2">
      <c r="A974" s="247"/>
      <c r="B974" s="208"/>
      <c r="C974" s="409" t="s">
        <v>2589</v>
      </c>
      <c r="D974" s="409" t="s">
        <v>2590</v>
      </c>
      <c r="E974" s="82" t="s">
        <v>6</v>
      </c>
      <c r="F974" s="82" t="s">
        <v>85</v>
      </c>
      <c r="G974" s="82" t="s">
        <v>54</v>
      </c>
      <c r="H974" s="494">
        <v>10000</v>
      </c>
      <c r="I974" s="431" t="str">
        <f>[5]Sheet2!$E$132</f>
        <v>PSD2004001</v>
      </c>
      <c r="J974" s="411">
        <v>43600</v>
      </c>
      <c r="K974" s="411">
        <f t="shared" si="207"/>
        <v>43605</v>
      </c>
      <c r="L974" s="411">
        <f t="shared" si="212"/>
        <v>43612</v>
      </c>
      <c r="M974" s="411">
        <f t="shared" si="223"/>
        <v>43633</v>
      </c>
      <c r="N974" s="411">
        <f t="shared" si="209"/>
        <v>43640</v>
      </c>
      <c r="O974" s="411" t="s">
        <v>91</v>
      </c>
      <c r="P974" s="411" t="s">
        <v>91</v>
      </c>
      <c r="Q974" s="411" t="s">
        <v>91</v>
      </c>
      <c r="R974" s="411">
        <f t="shared" si="224"/>
        <v>43647</v>
      </c>
      <c r="S974" s="411">
        <f t="shared" si="211"/>
        <v>43654</v>
      </c>
      <c r="U974" s="45"/>
    </row>
    <row r="975" spans="1:21" s="74" customFormat="1" ht="45" x14ac:dyDescent="0.2">
      <c r="A975" s="247"/>
      <c r="B975" s="208"/>
      <c r="C975" s="409" t="s">
        <v>2591</v>
      </c>
      <c r="D975" s="409" t="s">
        <v>2592</v>
      </c>
      <c r="E975" s="82" t="s">
        <v>6</v>
      </c>
      <c r="F975" s="82" t="s">
        <v>85</v>
      </c>
      <c r="G975" s="82" t="s">
        <v>54</v>
      </c>
      <c r="H975" s="494">
        <v>10000</v>
      </c>
      <c r="I975" s="431" t="str">
        <f>'[4] Travel Plan'!$F$22</f>
        <v>PSD2004004</v>
      </c>
      <c r="J975" s="411">
        <v>43742</v>
      </c>
      <c r="K975" s="411">
        <f t="shared" si="207"/>
        <v>43747</v>
      </c>
      <c r="L975" s="411">
        <f t="shared" si="212"/>
        <v>43754</v>
      </c>
      <c r="M975" s="411">
        <f t="shared" si="223"/>
        <v>43775</v>
      </c>
      <c r="N975" s="411">
        <f t="shared" si="209"/>
        <v>43782</v>
      </c>
      <c r="O975" s="411" t="s">
        <v>91</v>
      </c>
      <c r="P975" s="411" t="s">
        <v>91</v>
      </c>
      <c r="Q975" s="411" t="s">
        <v>91</v>
      </c>
      <c r="R975" s="411">
        <f t="shared" si="224"/>
        <v>43789</v>
      </c>
      <c r="S975" s="411">
        <f t="shared" si="211"/>
        <v>43796</v>
      </c>
      <c r="U975" s="45"/>
    </row>
    <row r="976" spans="1:21" s="74" customFormat="1" ht="45" x14ac:dyDescent="0.2">
      <c r="A976" s="247"/>
      <c r="B976" s="208"/>
      <c r="C976" s="409" t="s">
        <v>2593</v>
      </c>
      <c r="D976" s="409" t="s">
        <v>2594</v>
      </c>
      <c r="E976" s="82" t="s">
        <v>6</v>
      </c>
      <c r="F976" s="82" t="s">
        <v>85</v>
      </c>
      <c r="G976" s="82" t="s">
        <v>54</v>
      </c>
      <c r="H976" s="494">
        <v>7000</v>
      </c>
      <c r="I976" s="430" t="str">
        <f>'[4] Travel Plan'!$F$16</f>
        <v>PSD2004027</v>
      </c>
      <c r="J976" s="411">
        <v>43697</v>
      </c>
      <c r="K976" s="411">
        <f t="shared" si="207"/>
        <v>43702</v>
      </c>
      <c r="L976" s="411">
        <f t="shared" si="212"/>
        <v>43709</v>
      </c>
      <c r="M976" s="411">
        <f t="shared" si="223"/>
        <v>43730</v>
      </c>
      <c r="N976" s="411">
        <f t="shared" si="209"/>
        <v>43737</v>
      </c>
      <c r="O976" s="411" t="s">
        <v>91</v>
      </c>
      <c r="P976" s="411" t="s">
        <v>91</v>
      </c>
      <c r="Q976" s="411" t="s">
        <v>91</v>
      </c>
      <c r="R976" s="411">
        <f t="shared" si="224"/>
        <v>43744</v>
      </c>
      <c r="S976" s="411">
        <f t="shared" si="211"/>
        <v>43751</v>
      </c>
      <c r="U976" s="45"/>
    </row>
    <row r="977" spans="1:21" s="74" customFormat="1" ht="60" x14ac:dyDescent="0.2">
      <c r="A977" s="247"/>
      <c r="B977" s="208"/>
      <c r="C977" s="409" t="s">
        <v>2595</v>
      </c>
      <c r="D977" s="409" t="s">
        <v>2596</v>
      </c>
      <c r="E977" s="82" t="s">
        <v>6</v>
      </c>
      <c r="F977" s="82" t="s">
        <v>85</v>
      </c>
      <c r="G977" s="82" t="s">
        <v>54</v>
      </c>
      <c r="H977" s="494">
        <v>10000</v>
      </c>
      <c r="I977" s="430" t="str">
        <f>'[4] Travel Plan'!$F$17</f>
        <v>PSD2004022</v>
      </c>
      <c r="J977" s="411">
        <v>43620</v>
      </c>
      <c r="K977" s="411">
        <f t="shared" si="207"/>
        <v>43625</v>
      </c>
      <c r="L977" s="411">
        <f t="shared" si="212"/>
        <v>43632</v>
      </c>
      <c r="M977" s="411">
        <f t="shared" si="223"/>
        <v>43653</v>
      </c>
      <c r="N977" s="411">
        <f t="shared" si="209"/>
        <v>43660</v>
      </c>
      <c r="O977" s="411" t="s">
        <v>91</v>
      </c>
      <c r="P977" s="411" t="s">
        <v>91</v>
      </c>
      <c r="Q977" s="411" t="s">
        <v>91</v>
      </c>
      <c r="R977" s="411">
        <f t="shared" si="224"/>
        <v>43667</v>
      </c>
      <c r="S977" s="411">
        <f t="shared" si="211"/>
        <v>43674</v>
      </c>
      <c r="U977" s="45"/>
    </row>
    <row r="978" spans="1:21" s="74" customFormat="1" ht="45" x14ac:dyDescent="0.25">
      <c r="A978" s="247"/>
      <c r="B978" s="208"/>
      <c r="C978" s="409" t="s">
        <v>2597</v>
      </c>
      <c r="D978" s="409" t="s">
        <v>2598</v>
      </c>
      <c r="E978" s="82" t="s">
        <v>6</v>
      </c>
      <c r="F978" s="82" t="s">
        <v>85</v>
      </c>
      <c r="G978" s="82" t="s">
        <v>54</v>
      </c>
      <c r="H978" s="494">
        <v>20000</v>
      </c>
      <c r="I978" s="429" t="s">
        <v>2268</v>
      </c>
      <c r="J978" s="411">
        <v>43570</v>
      </c>
      <c r="K978" s="411">
        <f t="shared" si="207"/>
        <v>43575</v>
      </c>
      <c r="L978" s="411">
        <f t="shared" si="212"/>
        <v>43582</v>
      </c>
      <c r="M978" s="411">
        <f t="shared" si="223"/>
        <v>43603</v>
      </c>
      <c r="N978" s="411">
        <f t="shared" si="209"/>
        <v>43610</v>
      </c>
      <c r="O978" s="411" t="s">
        <v>91</v>
      </c>
      <c r="P978" s="411" t="s">
        <v>91</v>
      </c>
      <c r="Q978" s="411" t="s">
        <v>91</v>
      </c>
      <c r="R978" s="411">
        <f t="shared" si="224"/>
        <v>43617</v>
      </c>
      <c r="S978" s="411">
        <f t="shared" si="211"/>
        <v>43624</v>
      </c>
      <c r="U978" s="45"/>
    </row>
    <row r="979" spans="1:21" s="74" customFormat="1" ht="30" x14ac:dyDescent="0.25">
      <c r="A979" s="247"/>
      <c r="B979" s="208"/>
      <c r="C979" s="409" t="s">
        <v>2599</v>
      </c>
      <c r="D979" s="409" t="s">
        <v>2600</v>
      </c>
      <c r="E979" s="82" t="s">
        <v>6</v>
      </c>
      <c r="F979" s="82" t="s">
        <v>85</v>
      </c>
      <c r="G979" s="82" t="s">
        <v>54</v>
      </c>
      <c r="H979" s="494">
        <v>15000</v>
      </c>
      <c r="I979" s="426" t="s">
        <v>2408</v>
      </c>
      <c r="J979" s="411">
        <v>43742</v>
      </c>
      <c r="K979" s="411">
        <f t="shared" si="207"/>
        <v>43747</v>
      </c>
      <c r="L979" s="411">
        <f t="shared" si="212"/>
        <v>43754</v>
      </c>
      <c r="M979" s="411">
        <f t="shared" si="223"/>
        <v>43775</v>
      </c>
      <c r="N979" s="411">
        <f t="shared" si="209"/>
        <v>43782</v>
      </c>
      <c r="O979" s="411" t="s">
        <v>91</v>
      </c>
      <c r="P979" s="411" t="s">
        <v>91</v>
      </c>
      <c r="Q979" s="411" t="s">
        <v>91</v>
      </c>
      <c r="R979" s="411">
        <f t="shared" si="224"/>
        <v>43789</v>
      </c>
      <c r="S979" s="411">
        <f t="shared" si="211"/>
        <v>43796</v>
      </c>
      <c r="U979" s="45"/>
    </row>
    <row r="980" spans="1:21" s="74" customFormat="1" ht="15" x14ac:dyDescent="0.25">
      <c r="A980" s="247"/>
      <c r="B980" s="208"/>
      <c r="C980" s="434" t="s">
        <v>2269</v>
      </c>
      <c r="D980" s="409" t="s">
        <v>2601</v>
      </c>
      <c r="E980" s="80" t="s">
        <v>1</v>
      </c>
      <c r="F980" s="82" t="s">
        <v>85</v>
      </c>
      <c r="G980" s="82" t="s">
        <v>54</v>
      </c>
      <c r="H980" s="494">
        <v>40000</v>
      </c>
      <c r="I980" s="422" t="s">
        <v>2275</v>
      </c>
      <c r="J980" s="411">
        <v>43600</v>
      </c>
      <c r="K980" s="411">
        <f t="shared" si="207"/>
        <v>43605</v>
      </c>
      <c r="L980" s="411">
        <f t="shared" si="212"/>
        <v>43612</v>
      </c>
      <c r="M980" s="411">
        <f t="shared" si="223"/>
        <v>43633</v>
      </c>
      <c r="N980" s="411">
        <f t="shared" si="209"/>
        <v>43640</v>
      </c>
      <c r="O980" s="411" t="s">
        <v>91</v>
      </c>
      <c r="P980" s="411" t="s">
        <v>91</v>
      </c>
      <c r="Q980" s="411" t="s">
        <v>91</v>
      </c>
      <c r="R980" s="411">
        <f t="shared" si="224"/>
        <v>43647</v>
      </c>
      <c r="S980" s="411">
        <f t="shared" si="211"/>
        <v>43654</v>
      </c>
      <c r="U980" s="45"/>
    </row>
    <row r="981" spans="1:21" s="74" customFormat="1" ht="30" x14ac:dyDescent="0.25">
      <c r="A981" s="247"/>
      <c r="B981" s="208"/>
      <c r="C981" s="434" t="s">
        <v>2272</v>
      </c>
      <c r="D981" s="409" t="s">
        <v>2602</v>
      </c>
      <c r="E981" s="80" t="s">
        <v>1</v>
      </c>
      <c r="F981" s="82" t="s">
        <v>85</v>
      </c>
      <c r="G981" s="82" t="s">
        <v>54</v>
      </c>
      <c r="H981" s="494">
        <v>140000</v>
      </c>
      <c r="I981" s="422" t="s">
        <v>2281</v>
      </c>
      <c r="J981" s="411">
        <v>43742</v>
      </c>
      <c r="K981" s="411">
        <f t="shared" ref="K981:K982" si="225">J981+5</f>
        <v>43747</v>
      </c>
      <c r="L981" s="411">
        <f t="shared" si="212"/>
        <v>43754</v>
      </c>
      <c r="M981" s="411">
        <f t="shared" si="223"/>
        <v>43775</v>
      </c>
      <c r="N981" s="411">
        <f t="shared" ref="N981:N982" si="226">M981+7</f>
        <v>43782</v>
      </c>
      <c r="O981" s="411" t="s">
        <v>91</v>
      </c>
      <c r="P981" s="411" t="s">
        <v>91</v>
      </c>
      <c r="Q981" s="411" t="s">
        <v>91</v>
      </c>
      <c r="R981" s="411">
        <f t="shared" si="224"/>
        <v>43789</v>
      </c>
      <c r="S981" s="411">
        <f t="shared" ref="S981:S982" si="227">R981+7</f>
        <v>43796</v>
      </c>
      <c r="U981" s="45"/>
    </row>
    <row r="982" spans="1:21" s="74" customFormat="1" ht="30" x14ac:dyDescent="0.2">
      <c r="A982" s="247"/>
      <c r="B982" s="208"/>
      <c r="C982" s="434" t="s">
        <v>3803</v>
      </c>
      <c r="D982" s="409" t="s">
        <v>2964</v>
      </c>
      <c r="E982" s="435" t="s">
        <v>1</v>
      </c>
      <c r="F982" s="82" t="s">
        <v>85</v>
      </c>
      <c r="G982" s="82" t="s">
        <v>54</v>
      </c>
      <c r="H982" s="494">
        <v>15000</v>
      </c>
      <c r="I982" s="436"/>
      <c r="J982" s="411">
        <v>43528</v>
      </c>
      <c r="K982" s="411">
        <f t="shared" si="225"/>
        <v>43533</v>
      </c>
      <c r="L982" s="411">
        <f t="shared" si="212"/>
        <v>43540</v>
      </c>
      <c r="M982" s="411">
        <f t="shared" si="223"/>
        <v>43561</v>
      </c>
      <c r="N982" s="411">
        <f t="shared" si="226"/>
        <v>43568</v>
      </c>
      <c r="O982" s="411" t="s">
        <v>91</v>
      </c>
      <c r="P982" s="411" t="s">
        <v>91</v>
      </c>
      <c r="Q982" s="411" t="s">
        <v>91</v>
      </c>
      <c r="R982" s="411">
        <f t="shared" si="224"/>
        <v>43575</v>
      </c>
      <c r="S982" s="411">
        <f t="shared" si="227"/>
        <v>43582</v>
      </c>
      <c r="U982" s="45"/>
    </row>
    <row r="983" spans="1:21" s="74" customFormat="1" ht="30" x14ac:dyDescent="0.2">
      <c r="A983" s="247"/>
      <c r="B983" s="208"/>
      <c r="C983" s="434" t="s">
        <v>3047</v>
      </c>
      <c r="D983" s="409" t="s">
        <v>3048</v>
      </c>
      <c r="E983" s="435" t="s">
        <v>1</v>
      </c>
      <c r="F983" s="82" t="s">
        <v>85</v>
      </c>
      <c r="G983" s="82" t="s">
        <v>55</v>
      </c>
      <c r="H983" s="494">
        <v>4000</v>
      </c>
      <c r="I983" s="436"/>
      <c r="J983" s="411">
        <v>43528</v>
      </c>
      <c r="K983" s="411">
        <f>J983+5</f>
        <v>43533</v>
      </c>
      <c r="L983" s="411">
        <f>K983+7</f>
        <v>43540</v>
      </c>
      <c r="M983" s="411">
        <f>L983+21</f>
        <v>43561</v>
      </c>
      <c r="N983" s="411">
        <f>M983+7</f>
        <v>43568</v>
      </c>
      <c r="O983" s="411" t="s">
        <v>91</v>
      </c>
      <c r="P983" s="411" t="s">
        <v>91</v>
      </c>
      <c r="Q983" s="411" t="s">
        <v>91</v>
      </c>
      <c r="R983" s="411">
        <f>N983+7</f>
        <v>43575</v>
      </c>
      <c r="S983" s="411">
        <f>R983+7</f>
        <v>43582</v>
      </c>
      <c r="U983" s="45"/>
    </row>
    <row r="984" spans="1:21" s="74" customFormat="1" ht="30" x14ac:dyDescent="0.2">
      <c r="A984" s="247"/>
      <c r="B984" s="208"/>
      <c r="C984" s="434" t="s">
        <v>3049</v>
      </c>
      <c r="D984" s="409" t="s">
        <v>3050</v>
      </c>
      <c r="E984" s="435" t="s">
        <v>1</v>
      </c>
      <c r="F984" s="82" t="s">
        <v>85</v>
      </c>
      <c r="G984" s="82" t="s">
        <v>55</v>
      </c>
      <c r="H984" s="494">
        <v>2000</v>
      </c>
      <c r="I984" s="436"/>
      <c r="J984" s="411">
        <v>43560</v>
      </c>
      <c r="K984" s="411">
        <f>J984+5</f>
        <v>43565</v>
      </c>
      <c r="L984" s="411">
        <f>K984+7</f>
        <v>43572</v>
      </c>
      <c r="M984" s="411">
        <f>L984+21</f>
        <v>43593</v>
      </c>
      <c r="N984" s="411">
        <f>M984+7</f>
        <v>43600</v>
      </c>
      <c r="O984" s="411" t="s">
        <v>91</v>
      </c>
      <c r="P984" s="411" t="s">
        <v>91</v>
      </c>
      <c r="Q984" s="411" t="s">
        <v>91</v>
      </c>
      <c r="R984" s="411">
        <f>N984+7</f>
        <v>43607</v>
      </c>
      <c r="S984" s="411">
        <f>R984+7</f>
        <v>43614</v>
      </c>
      <c r="U984" s="45"/>
    </row>
    <row r="985" spans="1:21" s="74" customFormat="1" ht="30" x14ac:dyDescent="0.2">
      <c r="A985" s="247"/>
      <c r="B985" s="208"/>
      <c r="C985" s="434" t="s">
        <v>3055</v>
      </c>
      <c r="D985" s="409" t="s">
        <v>3056</v>
      </c>
      <c r="E985" s="435" t="s">
        <v>1</v>
      </c>
      <c r="F985" s="82" t="s">
        <v>85</v>
      </c>
      <c r="G985" s="82" t="s">
        <v>55</v>
      </c>
      <c r="H985" s="494">
        <v>540</v>
      </c>
      <c r="I985" s="422" t="s">
        <v>1251</v>
      </c>
      <c r="J985" s="411">
        <v>43560</v>
      </c>
      <c r="K985" s="411">
        <f>J985+5</f>
        <v>43565</v>
      </c>
      <c r="L985" s="411">
        <f>K985+7</f>
        <v>43572</v>
      </c>
      <c r="M985" s="411">
        <f>L985+21</f>
        <v>43593</v>
      </c>
      <c r="N985" s="411">
        <f>M985+7</f>
        <v>43600</v>
      </c>
      <c r="O985" s="411" t="s">
        <v>91</v>
      </c>
      <c r="P985" s="411" t="s">
        <v>91</v>
      </c>
      <c r="Q985" s="411" t="s">
        <v>91</v>
      </c>
      <c r="R985" s="411">
        <f>N985+7</f>
        <v>43607</v>
      </c>
      <c r="S985" s="411">
        <f>R985+7</f>
        <v>43614</v>
      </c>
      <c r="U985" s="45"/>
    </row>
    <row r="986" spans="1:21" s="74" customFormat="1" ht="30" x14ac:dyDescent="0.2">
      <c r="A986" s="247"/>
      <c r="B986" s="208"/>
      <c r="C986" s="434" t="s">
        <v>3804</v>
      </c>
      <c r="D986" s="409" t="s">
        <v>3076</v>
      </c>
      <c r="E986" s="435" t="s">
        <v>1</v>
      </c>
      <c r="F986" s="82" t="s">
        <v>85</v>
      </c>
      <c r="G986" s="82" t="s">
        <v>55</v>
      </c>
      <c r="H986" s="494">
        <v>7500</v>
      </c>
      <c r="I986" s="422" t="s">
        <v>1831</v>
      </c>
      <c r="J986" s="411">
        <v>43590</v>
      </c>
      <c r="K986" s="411">
        <f>J986+5</f>
        <v>43595</v>
      </c>
      <c r="L986" s="411">
        <f>K986+7</f>
        <v>43602</v>
      </c>
      <c r="M986" s="411">
        <f>L986+21</f>
        <v>43623</v>
      </c>
      <c r="N986" s="411">
        <f>M986+7</f>
        <v>43630</v>
      </c>
      <c r="O986" s="411" t="s">
        <v>91</v>
      </c>
      <c r="P986" s="411" t="s">
        <v>91</v>
      </c>
      <c r="Q986" s="411" t="s">
        <v>91</v>
      </c>
      <c r="R986" s="411">
        <f>N986+7</f>
        <v>43637</v>
      </c>
      <c r="S986" s="411">
        <f>R986+7</f>
        <v>43644</v>
      </c>
      <c r="U986" s="45"/>
    </row>
    <row r="987" spans="1:21" s="74" customFormat="1" ht="18" customHeight="1" x14ac:dyDescent="0.25">
      <c r="A987" s="247"/>
      <c r="B987" s="208"/>
      <c r="C987" s="437" t="s">
        <v>3088</v>
      </c>
      <c r="D987" s="409" t="s">
        <v>3089</v>
      </c>
      <c r="E987" s="82" t="s">
        <v>6</v>
      </c>
      <c r="F987" s="82" t="s">
        <v>85</v>
      </c>
      <c r="G987" s="82" t="s">
        <v>54</v>
      </c>
      <c r="H987" s="495">
        <v>7768</v>
      </c>
      <c r="I987" s="438" t="s">
        <v>112</v>
      </c>
      <c r="J987" s="411">
        <v>43620</v>
      </c>
      <c r="K987" s="411">
        <f t="shared" ref="K987:K1047" si="228">J987+5</f>
        <v>43625</v>
      </c>
      <c r="L987" s="411">
        <f t="shared" ref="L987:L1047" si="229">K987+7</f>
        <v>43632</v>
      </c>
      <c r="M987" s="411">
        <f t="shared" ref="M987:M993" si="230">L987+21</f>
        <v>43653</v>
      </c>
      <c r="N987" s="411">
        <f t="shared" ref="N987:N1047" si="231">M987+7</f>
        <v>43660</v>
      </c>
      <c r="O987" s="411" t="s">
        <v>91</v>
      </c>
      <c r="P987" s="411" t="s">
        <v>91</v>
      </c>
      <c r="Q987" s="411" t="s">
        <v>91</v>
      </c>
      <c r="R987" s="411">
        <f t="shared" ref="R987:R993" si="232">N987+7</f>
        <v>43667</v>
      </c>
      <c r="S987" s="411">
        <f t="shared" ref="S987:S1032" si="233">R987+7</f>
        <v>43674</v>
      </c>
      <c r="U987" s="45"/>
    </row>
    <row r="988" spans="1:21" s="74" customFormat="1" ht="60" x14ac:dyDescent="0.25">
      <c r="A988" s="247"/>
      <c r="B988" s="208"/>
      <c r="C988" s="437" t="s">
        <v>3090</v>
      </c>
      <c r="D988" s="409" t="s">
        <v>3091</v>
      </c>
      <c r="E988" s="82" t="s">
        <v>6</v>
      </c>
      <c r="F988" s="82" t="s">
        <v>85</v>
      </c>
      <c r="G988" s="82" t="s">
        <v>54</v>
      </c>
      <c r="H988" s="495">
        <v>33875</v>
      </c>
      <c r="I988" s="438" t="s">
        <v>3805</v>
      </c>
      <c r="J988" s="411">
        <v>43570</v>
      </c>
      <c r="K988" s="411">
        <f t="shared" si="228"/>
        <v>43575</v>
      </c>
      <c r="L988" s="411">
        <f t="shared" si="229"/>
        <v>43582</v>
      </c>
      <c r="M988" s="411">
        <f t="shared" si="230"/>
        <v>43603</v>
      </c>
      <c r="N988" s="411">
        <f t="shared" si="231"/>
        <v>43610</v>
      </c>
      <c r="O988" s="411" t="s">
        <v>91</v>
      </c>
      <c r="P988" s="411" t="s">
        <v>91</v>
      </c>
      <c r="Q988" s="411" t="s">
        <v>91</v>
      </c>
      <c r="R988" s="411">
        <f t="shared" si="232"/>
        <v>43617</v>
      </c>
      <c r="S988" s="411">
        <f t="shared" si="233"/>
        <v>43624</v>
      </c>
      <c r="U988" s="45"/>
    </row>
    <row r="989" spans="1:21" s="74" customFormat="1" ht="45" x14ac:dyDescent="0.25">
      <c r="A989" s="247"/>
      <c r="B989" s="208"/>
      <c r="C989" s="437" t="s">
        <v>3092</v>
      </c>
      <c r="D989" s="409" t="s">
        <v>3093</v>
      </c>
      <c r="E989" s="82" t="s">
        <v>6</v>
      </c>
      <c r="F989" s="82" t="s">
        <v>85</v>
      </c>
      <c r="G989" s="82" t="s">
        <v>54</v>
      </c>
      <c r="H989" s="495">
        <v>59966</v>
      </c>
      <c r="I989" s="438" t="s">
        <v>3806</v>
      </c>
      <c r="J989" s="411">
        <v>43742</v>
      </c>
      <c r="K989" s="411">
        <f t="shared" si="228"/>
        <v>43747</v>
      </c>
      <c r="L989" s="411">
        <f t="shared" si="229"/>
        <v>43754</v>
      </c>
      <c r="M989" s="411">
        <f t="shared" si="230"/>
        <v>43775</v>
      </c>
      <c r="N989" s="411">
        <f t="shared" si="231"/>
        <v>43782</v>
      </c>
      <c r="O989" s="411" t="s">
        <v>91</v>
      </c>
      <c r="P989" s="411" t="s">
        <v>91</v>
      </c>
      <c r="Q989" s="411" t="s">
        <v>91</v>
      </c>
      <c r="R989" s="411">
        <f t="shared" si="232"/>
        <v>43789</v>
      </c>
      <c r="S989" s="411">
        <f t="shared" si="233"/>
        <v>43796</v>
      </c>
      <c r="U989" s="45"/>
    </row>
    <row r="990" spans="1:21" s="74" customFormat="1" ht="60" x14ac:dyDescent="0.25">
      <c r="A990" s="247"/>
      <c r="B990" s="208"/>
      <c r="C990" s="437" t="s">
        <v>3094</v>
      </c>
      <c r="D990" s="409" t="s">
        <v>3095</v>
      </c>
      <c r="E990" s="82" t="s">
        <v>6</v>
      </c>
      <c r="F990" s="82" t="s">
        <v>85</v>
      </c>
      <c r="G990" s="82" t="s">
        <v>54</v>
      </c>
      <c r="H990" s="495">
        <v>62721</v>
      </c>
      <c r="I990" s="438" t="s">
        <v>3807</v>
      </c>
      <c r="J990" s="411">
        <v>43600</v>
      </c>
      <c r="K990" s="411">
        <f t="shared" si="228"/>
        <v>43605</v>
      </c>
      <c r="L990" s="411">
        <f t="shared" si="229"/>
        <v>43612</v>
      </c>
      <c r="M990" s="411">
        <f t="shared" si="230"/>
        <v>43633</v>
      </c>
      <c r="N990" s="411">
        <f t="shared" si="231"/>
        <v>43640</v>
      </c>
      <c r="O990" s="411" t="s">
        <v>91</v>
      </c>
      <c r="P990" s="411" t="s">
        <v>91</v>
      </c>
      <c r="Q990" s="411" t="s">
        <v>91</v>
      </c>
      <c r="R990" s="411">
        <f t="shared" si="232"/>
        <v>43647</v>
      </c>
      <c r="S990" s="411">
        <f t="shared" si="233"/>
        <v>43654</v>
      </c>
      <c r="U990" s="45"/>
    </row>
    <row r="991" spans="1:21" s="74" customFormat="1" ht="60" x14ac:dyDescent="0.25">
      <c r="A991" s="247"/>
      <c r="B991" s="208"/>
      <c r="C991" s="437" t="s">
        <v>3096</v>
      </c>
      <c r="D991" s="409" t="s">
        <v>3097</v>
      </c>
      <c r="E991" s="82" t="s">
        <v>6</v>
      </c>
      <c r="F991" s="82" t="s">
        <v>85</v>
      </c>
      <c r="G991" s="82" t="s">
        <v>54</v>
      </c>
      <c r="H991" s="495">
        <v>31452</v>
      </c>
      <c r="I991" s="438" t="s">
        <v>3807</v>
      </c>
      <c r="J991" s="411">
        <v>43742</v>
      </c>
      <c r="K991" s="411">
        <f t="shared" si="228"/>
        <v>43747</v>
      </c>
      <c r="L991" s="411">
        <f t="shared" si="229"/>
        <v>43754</v>
      </c>
      <c r="M991" s="411">
        <f t="shared" si="230"/>
        <v>43775</v>
      </c>
      <c r="N991" s="411">
        <f t="shared" si="231"/>
        <v>43782</v>
      </c>
      <c r="O991" s="411" t="s">
        <v>91</v>
      </c>
      <c r="P991" s="411" t="s">
        <v>91</v>
      </c>
      <c r="Q991" s="411" t="s">
        <v>91</v>
      </c>
      <c r="R991" s="411">
        <f t="shared" si="232"/>
        <v>43789</v>
      </c>
      <c r="S991" s="411">
        <f t="shared" si="233"/>
        <v>43796</v>
      </c>
      <c r="U991" s="45"/>
    </row>
    <row r="992" spans="1:21" s="74" customFormat="1" ht="45" x14ac:dyDescent="0.25">
      <c r="A992" s="247"/>
      <c r="B992" s="208"/>
      <c r="C992" s="437" t="s">
        <v>3099</v>
      </c>
      <c r="D992" s="409" t="s">
        <v>3100</v>
      </c>
      <c r="E992" s="82" t="s">
        <v>6</v>
      </c>
      <c r="F992" s="82" t="s">
        <v>85</v>
      </c>
      <c r="G992" s="82" t="s">
        <v>53</v>
      </c>
      <c r="H992" s="495">
        <v>25260</v>
      </c>
      <c r="I992" s="438" t="s">
        <v>3807</v>
      </c>
      <c r="J992" s="411">
        <v>43697</v>
      </c>
      <c r="K992" s="411">
        <f t="shared" si="228"/>
        <v>43702</v>
      </c>
      <c r="L992" s="411">
        <f t="shared" si="229"/>
        <v>43709</v>
      </c>
      <c r="M992" s="411">
        <f t="shared" si="230"/>
        <v>43730</v>
      </c>
      <c r="N992" s="411">
        <f t="shared" si="231"/>
        <v>43737</v>
      </c>
      <c r="O992" s="411" t="s">
        <v>91</v>
      </c>
      <c r="P992" s="411" t="s">
        <v>91</v>
      </c>
      <c r="Q992" s="411" t="s">
        <v>91</v>
      </c>
      <c r="R992" s="411">
        <f t="shared" si="232"/>
        <v>43744</v>
      </c>
      <c r="S992" s="411">
        <f t="shared" si="233"/>
        <v>43751</v>
      </c>
      <c r="U992" s="45"/>
    </row>
    <row r="993" spans="1:21" s="74" customFormat="1" ht="33" customHeight="1" x14ac:dyDescent="0.25">
      <c r="A993" s="247"/>
      <c r="B993" s="208"/>
      <c r="C993" s="437" t="s">
        <v>3101</v>
      </c>
      <c r="D993" s="409" t="s">
        <v>3102</v>
      </c>
      <c r="E993" s="82" t="s">
        <v>6</v>
      </c>
      <c r="F993" s="82" t="s">
        <v>85</v>
      </c>
      <c r="G993" s="82" t="s">
        <v>54</v>
      </c>
      <c r="H993" s="495">
        <v>120852</v>
      </c>
      <c r="I993" s="438" t="s">
        <v>3807</v>
      </c>
      <c r="J993" s="411">
        <v>43620</v>
      </c>
      <c r="K993" s="411">
        <f t="shared" si="228"/>
        <v>43625</v>
      </c>
      <c r="L993" s="411">
        <f t="shared" si="229"/>
        <v>43632</v>
      </c>
      <c r="M993" s="411">
        <f t="shared" si="230"/>
        <v>43653</v>
      </c>
      <c r="N993" s="411">
        <f t="shared" si="231"/>
        <v>43660</v>
      </c>
      <c r="O993" s="411" t="s">
        <v>91</v>
      </c>
      <c r="P993" s="411" t="s">
        <v>91</v>
      </c>
      <c r="Q993" s="411" t="s">
        <v>91</v>
      </c>
      <c r="R993" s="411">
        <f t="shared" si="232"/>
        <v>43667</v>
      </c>
      <c r="S993" s="411">
        <f t="shared" si="233"/>
        <v>43674</v>
      </c>
      <c r="U993" s="45"/>
    </row>
    <row r="994" spans="1:21" s="74" customFormat="1" ht="18.75" customHeight="1" x14ac:dyDescent="0.25">
      <c r="A994" s="247"/>
      <c r="B994" s="208"/>
      <c r="C994" s="437" t="s">
        <v>3103</v>
      </c>
      <c r="D994" s="409" t="s">
        <v>3104</v>
      </c>
      <c r="E994" s="82" t="s">
        <v>6</v>
      </c>
      <c r="F994" s="82" t="s">
        <v>85</v>
      </c>
      <c r="G994" s="82" t="s">
        <v>54</v>
      </c>
      <c r="H994" s="495">
        <v>47033</v>
      </c>
      <c r="I994" s="438" t="s">
        <v>112</v>
      </c>
      <c r="J994" s="411">
        <v>43742</v>
      </c>
      <c r="K994" s="411">
        <f t="shared" si="228"/>
        <v>43747</v>
      </c>
      <c r="L994" s="411">
        <f t="shared" si="229"/>
        <v>43754</v>
      </c>
      <c r="M994" s="411">
        <f>L994+21</f>
        <v>43775</v>
      </c>
      <c r="N994" s="411">
        <f t="shared" si="231"/>
        <v>43782</v>
      </c>
      <c r="O994" s="411" t="s">
        <v>91</v>
      </c>
      <c r="P994" s="411" t="s">
        <v>91</v>
      </c>
      <c r="Q994" s="411" t="s">
        <v>91</v>
      </c>
      <c r="R994" s="411">
        <f>N994+7</f>
        <v>43789</v>
      </c>
      <c r="S994" s="411">
        <f t="shared" si="233"/>
        <v>43796</v>
      </c>
      <c r="U994" s="45"/>
    </row>
    <row r="995" spans="1:21" s="74" customFormat="1" ht="60" x14ac:dyDescent="0.25">
      <c r="A995" s="247"/>
      <c r="B995" s="208"/>
      <c r="C995" s="437" t="s">
        <v>3105</v>
      </c>
      <c r="D995" s="409" t="s">
        <v>3106</v>
      </c>
      <c r="E995" s="82" t="s">
        <v>6</v>
      </c>
      <c r="F995" s="82" t="s">
        <v>85</v>
      </c>
      <c r="G995" s="82" t="s">
        <v>54</v>
      </c>
      <c r="H995" s="495">
        <v>45359</v>
      </c>
      <c r="I995" s="438" t="s">
        <v>112</v>
      </c>
      <c r="J995" s="411">
        <v>43600</v>
      </c>
      <c r="K995" s="411">
        <f t="shared" si="228"/>
        <v>43605</v>
      </c>
      <c r="L995" s="411">
        <f t="shared" si="229"/>
        <v>43612</v>
      </c>
      <c r="M995" s="411">
        <f t="shared" ref="M995:M1001" si="234">L995+21</f>
        <v>43633</v>
      </c>
      <c r="N995" s="411">
        <f t="shared" si="231"/>
        <v>43640</v>
      </c>
      <c r="O995" s="411" t="s">
        <v>91</v>
      </c>
      <c r="P995" s="411" t="s">
        <v>91</v>
      </c>
      <c r="Q995" s="411" t="s">
        <v>91</v>
      </c>
      <c r="R995" s="411">
        <f t="shared" ref="R995:R1001" si="235">N995+7</f>
        <v>43647</v>
      </c>
      <c r="S995" s="411">
        <f t="shared" si="233"/>
        <v>43654</v>
      </c>
      <c r="U995" s="45"/>
    </row>
    <row r="996" spans="1:21" s="74" customFormat="1" ht="67.5" customHeight="1" x14ac:dyDescent="0.25">
      <c r="A996" s="247"/>
      <c r="B996" s="208"/>
      <c r="C996" s="437" t="s">
        <v>3107</v>
      </c>
      <c r="D996" s="409" t="s">
        <v>3108</v>
      </c>
      <c r="E996" s="82" t="s">
        <v>6</v>
      </c>
      <c r="F996" s="82" t="s">
        <v>85</v>
      </c>
      <c r="G996" s="82" t="s">
        <v>53</v>
      </c>
      <c r="H996" s="495">
        <v>14841</v>
      </c>
      <c r="I996" s="438" t="s">
        <v>112</v>
      </c>
      <c r="J996" s="411">
        <v>43742</v>
      </c>
      <c r="K996" s="411">
        <f t="shared" si="228"/>
        <v>43747</v>
      </c>
      <c r="L996" s="411">
        <f t="shared" si="229"/>
        <v>43754</v>
      </c>
      <c r="M996" s="411">
        <f t="shared" si="234"/>
        <v>43775</v>
      </c>
      <c r="N996" s="411">
        <f t="shared" si="231"/>
        <v>43782</v>
      </c>
      <c r="O996" s="411" t="s">
        <v>91</v>
      </c>
      <c r="P996" s="411" t="s">
        <v>91</v>
      </c>
      <c r="Q996" s="411" t="s">
        <v>91</v>
      </c>
      <c r="R996" s="411">
        <f t="shared" si="235"/>
        <v>43789</v>
      </c>
      <c r="S996" s="411">
        <f t="shared" si="233"/>
        <v>43796</v>
      </c>
      <c r="U996" s="45"/>
    </row>
    <row r="997" spans="1:21" s="74" customFormat="1" ht="60" x14ac:dyDescent="0.25">
      <c r="A997" s="247"/>
      <c r="B997" s="208"/>
      <c r="C997" s="437" t="s">
        <v>3109</v>
      </c>
      <c r="D997" s="409" t="s">
        <v>3110</v>
      </c>
      <c r="E997" s="82" t="s">
        <v>6</v>
      </c>
      <c r="F997" s="82" t="s">
        <v>85</v>
      </c>
      <c r="G997" s="82" t="s">
        <v>53</v>
      </c>
      <c r="H997" s="495">
        <v>41524</v>
      </c>
      <c r="I997" s="438" t="s">
        <v>112</v>
      </c>
      <c r="J997" s="411">
        <v>43620</v>
      </c>
      <c r="K997" s="411">
        <f t="shared" si="228"/>
        <v>43625</v>
      </c>
      <c r="L997" s="411">
        <f t="shared" si="229"/>
        <v>43632</v>
      </c>
      <c r="M997" s="411">
        <f t="shared" si="234"/>
        <v>43653</v>
      </c>
      <c r="N997" s="411">
        <f t="shared" si="231"/>
        <v>43660</v>
      </c>
      <c r="O997" s="411" t="s">
        <v>91</v>
      </c>
      <c r="P997" s="411" t="s">
        <v>91</v>
      </c>
      <c r="Q997" s="411" t="s">
        <v>91</v>
      </c>
      <c r="R997" s="411">
        <f t="shared" si="235"/>
        <v>43667</v>
      </c>
      <c r="S997" s="411">
        <f t="shared" si="233"/>
        <v>43674</v>
      </c>
      <c r="U997" s="45"/>
    </row>
    <row r="998" spans="1:21" s="74" customFormat="1" ht="30" x14ac:dyDescent="0.25">
      <c r="A998" s="247"/>
      <c r="B998" s="208"/>
      <c r="C998" s="437" t="s">
        <v>3111</v>
      </c>
      <c r="D998" s="409" t="s">
        <v>3112</v>
      </c>
      <c r="E998" s="82" t="s">
        <v>6</v>
      </c>
      <c r="F998" s="82" t="s">
        <v>85</v>
      </c>
      <c r="G998" s="82" t="s">
        <v>53</v>
      </c>
      <c r="H998" s="495">
        <v>12252</v>
      </c>
      <c r="I998" s="438" t="s">
        <v>112</v>
      </c>
      <c r="J998" s="411">
        <v>43570</v>
      </c>
      <c r="K998" s="411">
        <f t="shared" si="228"/>
        <v>43575</v>
      </c>
      <c r="L998" s="411">
        <f t="shared" si="229"/>
        <v>43582</v>
      </c>
      <c r="M998" s="411">
        <f t="shared" si="234"/>
        <v>43603</v>
      </c>
      <c r="N998" s="411">
        <f t="shared" si="231"/>
        <v>43610</v>
      </c>
      <c r="O998" s="411" t="s">
        <v>91</v>
      </c>
      <c r="P998" s="411" t="s">
        <v>91</v>
      </c>
      <c r="Q998" s="411" t="s">
        <v>91</v>
      </c>
      <c r="R998" s="411">
        <f t="shared" si="235"/>
        <v>43617</v>
      </c>
      <c r="S998" s="411">
        <f t="shared" si="233"/>
        <v>43624</v>
      </c>
      <c r="U998" s="45"/>
    </row>
    <row r="999" spans="1:21" s="74" customFormat="1" ht="60" x14ac:dyDescent="0.25">
      <c r="A999" s="247"/>
      <c r="B999" s="208"/>
      <c r="C999" s="437" t="s">
        <v>3113</v>
      </c>
      <c r="D999" s="409" t="s">
        <v>3114</v>
      </c>
      <c r="E999" s="82" t="s">
        <v>6</v>
      </c>
      <c r="F999" s="82" t="s">
        <v>85</v>
      </c>
      <c r="G999" s="82" t="s">
        <v>53</v>
      </c>
      <c r="H999" s="495">
        <v>45380</v>
      </c>
      <c r="I999" s="438" t="s">
        <v>3808</v>
      </c>
      <c r="J999" s="411">
        <v>43742</v>
      </c>
      <c r="K999" s="411">
        <f t="shared" si="228"/>
        <v>43747</v>
      </c>
      <c r="L999" s="411">
        <f t="shared" si="229"/>
        <v>43754</v>
      </c>
      <c r="M999" s="411">
        <f t="shared" si="234"/>
        <v>43775</v>
      </c>
      <c r="N999" s="411">
        <f t="shared" si="231"/>
        <v>43782</v>
      </c>
      <c r="O999" s="411" t="s">
        <v>91</v>
      </c>
      <c r="P999" s="411" t="s">
        <v>91</v>
      </c>
      <c r="Q999" s="411" t="s">
        <v>91</v>
      </c>
      <c r="R999" s="411">
        <f t="shared" si="235"/>
        <v>43789</v>
      </c>
      <c r="S999" s="411">
        <f t="shared" si="233"/>
        <v>43796</v>
      </c>
      <c r="U999" s="45"/>
    </row>
    <row r="1000" spans="1:21" s="74" customFormat="1" ht="30" x14ac:dyDescent="0.25">
      <c r="A1000" s="247"/>
      <c r="B1000" s="208"/>
      <c r="C1000" s="437" t="s">
        <v>3115</v>
      </c>
      <c r="D1000" s="409" t="s">
        <v>3116</v>
      </c>
      <c r="E1000" s="82" t="s">
        <v>6</v>
      </c>
      <c r="F1000" s="82" t="s">
        <v>85</v>
      </c>
      <c r="G1000" s="82" t="s">
        <v>53</v>
      </c>
      <c r="H1000" s="495">
        <v>30160</v>
      </c>
      <c r="I1000" s="438" t="s">
        <v>112</v>
      </c>
      <c r="J1000" s="411">
        <v>43600</v>
      </c>
      <c r="K1000" s="411">
        <f t="shared" si="228"/>
        <v>43605</v>
      </c>
      <c r="L1000" s="411">
        <f t="shared" si="229"/>
        <v>43612</v>
      </c>
      <c r="M1000" s="411">
        <f t="shared" si="234"/>
        <v>43633</v>
      </c>
      <c r="N1000" s="411">
        <f t="shared" si="231"/>
        <v>43640</v>
      </c>
      <c r="O1000" s="411" t="s">
        <v>91</v>
      </c>
      <c r="P1000" s="411" t="s">
        <v>91</v>
      </c>
      <c r="Q1000" s="411" t="s">
        <v>91</v>
      </c>
      <c r="R1000" s="411">
        <f t="shared" si="235"/>
        <v>43647</v>
      </c>
      <c r="S1000" s="411">
        <f t="shared" si="233"/>
        <v>43654</v>
      </c>
      <c r="U1000" s="45"/>
    </row>
    <row r="1001" spans="1:21" s="74" customFormat="1" ht="60" x14ac:dyDescent="0.25">
      <c r="A1001" s="247"/>
      <c r="B1001" s="208"/>
      <c r="C1001" s="437" t="s">
        <v>3117</v>
      </c>
      <c r="D1001" s="409" t="s">
        <v>3118</v>
      </c>
      <c r="E1001" s="82" t="s">
        <v>6</v>
      </c>
      <c r="F1001" s="82" t="s">
        <v>85</v>
      </c>
      <c r="G1001" s="82" t="s">
        <v>54</v>
      </c>
      <c r="H1001" s="495">
        <v>43987</v>
      </c>
      <c r="I1001" s="438" t="s">
        <v>112</v>
      </c>
      <c r="J1001" s="411">
        <v>43742</v>
      </c>
      <c r="K1001" s="411">
        <f t="shared" si="228"/>
        <v>43747</v>
      </c>
      <c r="L1001" s="411">
        <f t="shared" si="229"/>
        <v>43754</v>
      </c>
      <c r="M1001" s="411">
        <f t="shared" si="234"/>
        <v>43775</v>
      </c>
      <c r="N1001" s="411">
        <f t="shared" si="231"/>
        <v>43782</v>
      </c>
      <c r="O1001" s="411" t="s">
        <v>91</v>
      </c>
      <c r="P1001" s="411" t="s">
        <v>91</v>
      </c>
      <c r="Q1001" s="411" t="s">
        <v>91</v>
      </c>
      <c r="R1001" s="411">
        <f t="shared" si="235"/>
        <v>43789</v>
      </c>
      <c r="S1001" s="411">
        <f t="shared" si="233"/>
        <v>43796</v>
      </c>
      <c r="U1001" s="45"/>
    </row>
    <row r="1002" spans="1:21" s="74" customFormat="1" ht="45" x14ac:dyDescent="0.25">
      <c r="A1002" s="247"/>
      <c r="B1002" s="208"/>
      <c r="C1002" s="437" t="s">
        <v>3119</v>
      </c>
      <c r="D1002" s="409" t="s">
        <v>3120</v>
      </c>
      <c r="E1002" s="82" t="s">
        <v>6</v>
      </c>
      <c r="F1002" s="82" t="s">
        <v>85</v>
      </c>
      <c r="G1002" s="82" t="s">
        <v>54</v>
      </c>
      <c r="H1002" s="495">
        <v>45022</v>
      </c>
      <c r="I1002" s="438" t="s">
        <v>112</v>
      </c>
      <c r="J1002" s="411">
        <v>43697</v>
      </c>
      <c r="K1002" s="411">
        <f t="shared" si="228"/>
        <v>43702</v>
      </c>
      <c r="L1002" s="411">
        <f t="shared" si="229"/>
        <v>43709</v>
      </c>
      <c r="M1002" s="411">
        <f>L1002+21</f>
        <v>43730</v>
      </c>
      <c r="N1002" s="411">
        <f t="shared" si="231"/>
        <v>43737</v>
      </c>
      <c r="O1002" s="411" t="s">
        <v>91</v>
      </c>
      <c r="P1002" s="411" t="s">
        <v>91</v>
      </c>
      <c r="Q1002" s="411" t="s">
        <v>91</v>
      </c>
      <c r="R1002" s="411">
        <f>N1002+7</f>
        <v>43744</v>
      </c>
      <c r="S1002" s="411">
        <f t="shared" si="233"/>
        <v>43751</v>
      </c>
      <c r="U1002" s="45"/>
    </row>
    <row r="1003" spans="1:21" s="74" customFormat="1" ht="45" x14ac:dyDescent="0.25">
      <c r="A1003" s="247"/>
      <c r="B1003" s="208"/>
      <c r="C1003" s="437" t="s">
        <v>3121</v>
      </c>
      <c r="D1003" s="409" t="s">
        <v>3122</v>
      </c>
      <c r="E1003" s="82" t="s">
        <v>6</v>
      </c>
      <c r="F1003" s="82" t="s">
        <v>85</v>
      </c>
      <c r="G1003" s="82" t="s">
        <v>54</v>
      </c>
      <c r="H1003" s="495">
        <v>29540</v>
      </c>
      <c r="I1003" s="438" t="s">
        <v>112</v>
      </c>
      <c r="J1003" s="411">
        <v>43620</v>
      </c>
      <c r="K1003" s="411">
        <f t="shared" si="228"/>
        <v>43625</v>
      </c>
      <c r="L1003" s="411">
        <f t="shared" si="229"/>
        <v>43632</v>
      </c>
      <c r="M1003" s="411">
        <f>L1003+21</f>
        <v>43653</v>
      </c>
      <c r="N1003" s="411">
        <f t="shared" si="231"/>
        <v>43660</v>
      </c>
      <c r="O1003" s="411" t="s">
        <v>91</v>
      </c>
      <c r="P1003" s="411" t="s">
        <v>91</v>
      </c>
      <c r="Q1003" s="411" t="s">
        <v>91</v>
      </c>
      <c r="R1003" s="411">
        <f>N1003+7</f>
        <v>43667</v>
      </c>
      <c r="S1003" s="411">
        <f t="shared" si="233"/>
        <v>43674</v>
      </c>
      <c r="U1003" s="45"/>
    </row>
    <row r="1004" spans="1:21" s="74" customFormat="1" ht="60" x14ac:dyDescent="0.25">
      <c r="A1004" s="247"/>
      <c r="B1004" s="208"/>
      <c r="C1004" s="437" t="s">
        <v>3123</v>
      </c>
      <c r="D1004" s="409" t="s">
        <v>3124</v>
      </c>
      <c r="E1004" s="82" t="s">
        <v>6</v>
      </c>
      <c r="F1004" s="82" t="s">
        <v>85</v>
      </c>
      <c r="G1004" s="82" t="s">
        <v>54</v>
      </c>
      <c r="H1004" s="495">
        <v>148793</v>
      </c>
      <c r="I1004" s="438" t="s">
        <v>112</v>
      </c>
      <c r="J1004" s="411">
        <v>43570</v>
      </c>
      <c r="K1004" s="411">
        <f t="shared" si="228"/>
        <v>43575</v>
      </c>
      <c r="L1004" s="411">
        <f t="shared" si="229"/>
        <v>43582</v>
      </c>
      <c r="M1004" s="411">
        <f t="shared" ref="M1004:M1010" si="236">L1004+21</f>
        <v>43603</v>
      </c>
      <c r="N1004" s="411">
        <f t="shared" si="231"/>
        <v>43610</v>
      </c>
      <c r="O1004" s="411" t="s">
        <v>91</v>
      </c>
      <c r="P1004" s="411" t="s">
        <v>91</v>
      </c>
      <c r="Q1004" s="411" t="s">
        <v>91</v>
      </c>
      <c r="R1004" s="411">
        <f t="shared" ref="R1004:R1010" si="237">N1004+7</f>
        <v>43617</v>
      </c>
      <c r="S1004" s="411">
        <f t="shared" si="233"/>
        <v>43624</v>
      </c>
      <c r="U1004" s="45"/>
    </row>
    <row r="1005" spans="1:21" s="74" customFormat="1" ht="30" x14ac:dyDescent="0.25">
      <c r="A1005" s="247"/>
      <c r="B1005" s="208"/>
      <c r="C1005" s="437" t="s">
        <v>3125</v>
      </c>
      <c r="D1005" s="409" t="s">
        <v>3126</v>
      </c>
      <c r="E1005" s="82" t="s">
        <v>6</v>
      </c>
      <c r="F1005" s="82" t="s">
        <v>85</v>
      </c>
      <c r="G1005" s="82" t="s">
        <v>54</v>
      </c>
      <c r="H1005" s="495">
        <v>3672</v>
      </c>
      <c r="I1005" s="438" t="s">
        <v>112</v>
      </c>
      <c r="J1005" s="411">
        <v>43742</v>
      </c>
      <c r="K1005" s="411">
        <f t="shared" si="228"/>
        <v>43747</v>
      </c>
      <c r="L1005" s="411">
        <f t="shared" si="229"/>
        <v>43754</v>
      </c>
      <c r="M1005" s="411">
        <f t="shared" si="236"/>
        <v>43775</v>
      </c>
      <c r="N1005" s="411">
        <f t="shared" si="231"/>
        <v>43782</v>
      </c>
      <c r="O1005" s="411" t="s">
        <v>91</v>
      </c>
      <c r="P1005" s="411" t="s">
        <v>91</v>
      </c>
      <c r="Q1005" s="411" t="s">
        <v>91</v>
      </c>
      <c r="R1005" s="411">
        <f t="shared" si="237"/>
        <v>43789</v>
      </c>
      <c r="S1005" s="411">
        <f t="shared" si="233"/>
        <v>43796</v>
      </c>
      <c r="U1005" s="45"/>
    </row>
    <row r="1006" spans="1:21" s="74" customFormat="1" ht="45" x14ac:dyDescent="0.25">
      <c r="A1006" s="247"/>
      <c r="B1006" s="208"/>
      <c r="C1006" s="437" t="s">
        <v>3127</v>
      </c>
      <c r="D1006" s="409" t="s">
        <v>3128</v>
      </c>
      <c r="E1006" s="82" t="s">
        <v>6</v>
      </c>
      <c r="F1006" s="82" t="s">
        <v>85</v>
      </c>
      <c r="G1006" s="82" t="s">
        <v>54</v>
      </c>
      <c r="H1006" s="495">
        <v>50932</v>
      </c>
      <c r="I1006" s="438" t="s">
        <v>112</v>
      </c>
      <c r="J1006" s="411">
        <v>43600</v>
      </c>
      <c r="K1006" s="411">
        <f t="shared" si="228"/>
        <v>43605</v>
      </c>
      <c r="L1006" s="411">
        <f t="shared" si="229"/>
        <v>43612</v>
      </c>
      <c r="M1006" s="411">
        <f t="shared" si="236"/>
        <v>43633</v>
      </c>
      <c r="N1006" s="411">
        <f t="shared" si="231"/>
        <v>43640</v>
      </c>
      <c r="O1006" s="411" t="s">
        <v>91</v>
      </c>
      <c r="P1006" s="411" t="s">
        <v>91</v>
      </c>
      <c r="Q1006" s="411" t="s">
        <v>91</v>
      </c>
      <c r="R1006" s="411">
        <f t="shared" si="237"/>
        <v>43647</v>
      </c>
      <c r="S1006" s="411">
        <f t="shared" si="233"/>
        <v>43654</v>
      </c>
      <c r="U1006" s="45"/>
    </row>
    <row r="1007" spans="1:21" s="74" customFormat="1" ht="60" x14ac:dyDescent="0.25">
      <c r="A1007" s="247"/>
      <c r="B1007" s="208"/>
      <c r="C1007" s="437" t="s">
        <v>3129</v>
      </c>
      <c r="D1007" s="409" t="s">
        <v>3130</v>
      </c>
      <c r="E1007" s="82" t="s">
        <v>6</v>
      </c>
      <c r="F1007" s="82" t="s">
        <v>85</v>
      </c>
      <c r="G1007" s="82" t="s">
        <v>54</v>
      </c>
      <c r="H1007" s="495">
        <v>58256</v>
      </c>
      <c r="I1007" s="438" t="s">
        <v>3098</v>
      </c>
      <c r="J1007" s="411">
        <v>43742</v>
      </c>
      <c r="K1007" s="411">
        <f t="shared" si="228"/>
        <v>43747</v>
      </c>
      <c r="L1007" s="411">
        <f t="shared" si="229"/>
        <v>43754</v>
      </c>
      <c r="M1007" s="411">
        <f t="shared" si="236"/>
        <v>43775</v>
      </c>
      <c r="N1007" s="411">
        <f t="shared" si="231"/>
        <v>43782</v>
      </c>
      <c r="O1007" s="411" t="s">
        <v>91</v>
      </c>
      <c r="P1007" s="411" t="s">
        <v>91</v>
      </c>
      <c r="Q1007" s="411" t="s">
        <v>91</v>
      </c>
      <c r="R1007" s="411">
        <f t="shared" si="237"/>
        <v>43789</v>
      </c>
      <c r="S1007" s="411">
        <f t="shared" si="233"/>
        <v>43796</v>
      </c>
      <c r="U1007" s="45"/>
    </row>
    <row r="1008" spans="1:21" s="74" customFormat="1" ht="45" x14ac:dyDescent="0.25">
      <c r="A1008" s="247"/>
      <c r="B1008" s="208"/>
      <c r="C1008" s="437" t="s">
        <v>3131</v>
      </c>
      <c r="D1008" s="409" t="s">
        <v>3132</v>
      </c>
      <c r="E1008" s="82" t="s">
        <v>6</v>
      </c>
      <c r="F1008" s="82" t="s">
        <v>85</v>
      </c>
      <c r="G1008" s="82" t="s">
        <v>54</v>
      </c>
      <c r="H1008" s="495">
        <v>7674</v>
      </c>
      <c r="I1008" s="438" t="s">
        <v>112</v>
      </c>
      <c r="J1008" s="411">
        <v>43620</v>
      </c>
      <c r="K1008" s="411">
        <f t="shared" si="228"/>
        <v>43625</v>
      </c>
      <c r="L1008" s="411">
        <f t="shared" si="229"/>
        <v>43632</v>
      </c>
      <c r="M1008" s="411">
        <f t="shared" si="236"/>
        <v>43653</v>
      </c>
      <c r="N1008" s="411">
        <f t="shared" si="231"/>
        <v>43660</v>
      </c>
      <c r="O1008" s="411" t="s">
        <v>91</v>
      </c>
      <c r="P1008" s="411" t="s">
        <v>91</v>
      </c>
      <c r="Q1008" s="411" t="s">
        <v>91</v>
      </c>
      <c r="R1008" s="411">
        <f t="shared" si="237"/>
        <v>43667</v>
      </c>
      <c r="S1008" s="411">
        <f t="shared" si="233"/>
        <v>43674</v>
      </c>
      <c r="U1008" s="45"/>
    </row>
    <row r="1009" spans="1:21" s="74" customFormat="1" ht="60" x14ac:dyDescent="0.25">
      <c r="A1009" s="247"/>
      <c r="B1009" s="208"/>
      <c r="C1009" s="437" t="s">
        <v>3133</v>
      </c>
      <c r="D1009" s="409" t="s">
        <v>3134</v>
      </c>
      <c r="E1009" s="82" t="s">
        <v>6</v>
      </c>
      <c r="F1009" s="82" t="s">
        <v>85</v>
      </c>
      <c r="G1009" s="82" t="s">
        <v>54</v>
      </c>
      <c r="H1009" s="495">
        <v>52176</v>
      </c>
      <c r="I1009" s="438" t="s">
        <v>3098</v>
      </c>
      <c r="J1009" s="411">
        <v>43570</v>
      </c>
      <c r="K1009" s="411">
        <f t="shared" si="228"/>
        <v>43575</v>
      </c>
      <c r="L1009" s="411">
        <f t="shared" si="229"/>
        <v>43582</v>
      </c>
      <c r="M1009" s="411">
        <f t="shared" si="236"/>
        <v>43603</v>
      </c>
      <c r="N1009" s="411">
        <f t="shared" si="231"/>
        <v>43610</v>
      </c>
      <c r="O1009" s="411" t="s">
        <v>91</v>
      </c>
      <c r="P1009" s="411" t="s">
        <v>91</v>
      </c>
      <c r="Q1009" s="411" t="s">
        <v>91</v>
      </c>
      <c r="R1009" s="411">
        <f t="shared" si="237"/>
        <v>43617</v>
      </c>
      <c r="S1009" s="411">
        <f t="shared" si="233"/>
        <v>43624</v>
      </c>
      <c r="U1009" s="45"/>
    </row>
    <row r="1010" spans="1:21" s="74" customFormat="1" ht="45" x14ac:dyDescent="0.25">
      <c r="A1010" s="247"/>
      <c r="B1010" s="208"/>
      <c r="C1010" s="437" t="s">
        <v>3135</v>
      </c>
      <c r="D1010" s="409" t="s">
        <v>3136</v>
      </c>
      <c r="E1010" s="82" t="s">
        <v>6</v>
      </c>
      <c r="F1010" s="82" t="s">
        <v>85</v>
      </c>
      <c r="G1010" s="82" t="s">
        <v>54</v>
      </c>
      <c r="H1010" s="495">
        <v>99453</v>
      </c>
      <c r="I1010" s="438" t="s">
        <v>3098</v>
      </c>
      <c r="J1010" s="411">
        <v>43742</v>
      </c>
      <c r="K1010" s="411">
        <f t="shared" si="228"/>
        <v>43747</v>
      </c>
      <c r="L1010" s="411">
        <f t="shared" si="229"/>
        <v>43754</v>
      </c>
      <c r="M1010" s="411">
        <f t="shared" si="236"/>
        <v>43775</v>
      </c>
      <c r="N1010" s="411">
        <f t="shared" si="231"/>
        <v>43782</v>
      </c>
      <c r="O1010" s="411" t="s">
        <v>91</v>
      </c>
      <c r="P1010" s="411" t="s">
        <v>91</v>
      </c>
      <c r="Q1010" s="411" t="s">
        <v>91</v>
      </c>
      <c r="R1010" s="411">
        <f t="shared" si="237"/>
        <v>43789</v>
      </c>
      <c r="S1010" s="411">
        <f t="shared" si="233"/>
        <v>43796</v>
      </c>
      <c r="U1010" s="45"/>
    </row>
    <row r="1011" spans="1:21" s="74" customFormat="1" ht="30" x14ac:dyDescent="0.25">
      <c r="A1011" s="247"/>
      <c r="B1011" s="208"/>
      <c r="C1011" s="437" t="s">
        <v>3137</v>
      </c>
      <c r="D1011" s="409" t="s">
        <v>3138</v>
      </c>
      <c r="E1011" s="82" t="s">
        <v>6</v>
      </c>
      <c r="F1011" s="82" t="s">
        <v>85</v>
      </c>
      <c r="G1011" s="82" t="s">
        <v>54</v>
      </c>
      <c r="H1011" s="495">
        <v>80844</v>
      </c>
      <c r="I1011" s="438" t="s">
        <v>3098</v>
      </c>
      <c r="J1011" s="411">
        <v>43600</v>
      </c>
      <c r="K1011" s="411">
        <f t="shared" si="228"/>
        <v>43605</v>
      </c>
      <c r="L1011" s="411">
        <f t="shared" si="229"/>
        <v>43612</v>
      </c>
      <c r="M1011" s="411">
        <f>L1011+21</f>
        <v>43633</v>
      </c>
      <c r="N1011" s="411">
        <f t="shared" si="231"/>
        <v>43640</v>
      </c>
      <c r="O1011" s="411" t="s">
        <v>91</v>
      </c>
      <c r="P1011" s="411" t="s">
        <v>91</v>
      </c>
      <c r="Q1011" s="411" t="s">
        <v>91</v>
      </c>
      <c r="R1011" s="411">
        <f>N1011+7</f>
        <v>43647</v>
      </c>
      <c r="S1011" s="411">
        <f t="shared" si="233"/>
        <v>43654</v>
      </c>
      <c r="U1011" s="45"/>
    </row>
    <row r="1012" spans="1:21" s="74" customFormat="1" ht="45" x14ac:dyDescent="0.25">
      <c r="A1012" s="247"/>
      <c r="B1012" s="208"/>
      <c r="C1012" s="437" t="s">
        <v>3139</v>
      </c>
      <c r="D1012" s="409" t="s">
        <v>3140</v>
      </c>
      <c r="E1012" s="82" t="s">
        <v>6</v>
      </c>
      <c r="F1012" s="82" t="s">
        <v>85</v>
      </c>
      <c r="G1012" s="82" t="s">
        <v>54</v>
      </c>
      <c r="H1012" s="495">
        <v>71432</v>
      </c>
      <c r="I1012" s="438" t="s">
        <v>112</v>
      </c>
      <c r="J1012" s="411">
        <v>43742</v>
      </c>
      <c r="K1012" s="411">
        <f t="shared" si="228"/>
        <v>43747</v>
      </c>
      <c r="L1012" s="411">
        <f t="shared" si="229"/>
        <v>43754</v>
      </c>
      <c r="M1012" s="411">
        <f>L1012+21</f>
        <v>43775</v>
      </c>
      <c r="N1012" s="411">
        <f t="shared" si="231"/>
        <v>43782</v>
      </c>
      <c r="O1012" s="411" t="s">
        <v>91</v>
      </c>
      <c r="P1012" s="411" t="s">
        <v>91</v>
      </c>
      <c r="Q1012" s="411" t="s">
        <v>91</v>
      </c>
      <c r="R1012" s="411">
        <f>N1012+7</f>
        <v>43789</v>
      </c>
      <c r="S1012" s="411">
        <f t="shared" si="233"/>
        <v>43796</v>
      </c>
      <c r="U1012" s="45"/>
    </row>
    <row r="1013" spans="1:21" s="74" customFormat="1" ht="45" x14ac:dyDescent="0.25">
      <c r="A1013" s="247"/>
      <c r="B1013" s="208"/>
      <c r="C1013" s="437" t="s">
        <v>3141</v>
      </c>
      <c r="D1013" s="409" t="s">
        <v>3142</v>
      </c>
      <c r="E1013" s="82" t="s">
        <v>6</v>
      </c>
      <c r="F1013" s="82" t="s">
        <v>85</v>
      </c>
      <c r="G1013" s="82" t="s">
        <v>54</v>
      </c>
      <c r="H1013" s="495">
        <v>77292</v>
      </c>
      <c r="I1013" s="438" t="s">
        <v>3098</v>
      </c>
      <c r="J1013" s="411">
        <v>43697</v>
      </c>
      <c r="K1013" s="411">
        <f t="shared" si="228"/>
        <v>43702</v>
      </c>
      <c r="L1013" s="411">
        <f t="shared" si="229"/>
        <v>43709</v>
      </c>
      <c r="M1013" s="411">
        <f t="shared" ref="M1013:M1047" si="238">L1013+21</f>
        <v>43730</v>
      </c>
      <c r="N1013" s="411">
        <f t="shared" si="231"/>
        <v>43737</v>
      </c>
      <c r="O1013" s="411" t="s">
        <v>91</v>
      </c>
      <c r="P1013" s="411" t="s">
        <v>91</v>
      </c>
      <c r="Q1013" s="411" t="s">
        <v>91</v>
      </c>
      <c r="R1013" s="411">
        <f t="shared" ref="R1013:R1032" si="239">N1013+7</f>
        <v>43744</v>
      </c>
      <c r="S1013" s="411">
        <f t="shared" si="233"/>
        <v>43751</v>
      </c>
      <c r="U1013" s="45"/>
    </row>
    <row r="1014" spans="1:21" s="74" customFormat="1" ht="60" x14ac:dyDescent="0.25">
      <c r="A1014" s="247"/>
      <c r="B1014" s="208"/>
      <c r="C1014" s="437" t="s">
        <v>3143</v>
      </c>
      <c r="D1014" s="409" t="s">
        <v>3144</v>
      </c>
      <c r="E1014" s="82" t="s">
        <v>6</v>
      </c>
      <c r="F1014" s="82" t="s">
        <v>85</v>
      </c>
      <c r="G1014" s="82" t="s">
        <v>53</v>
      </c>
      <c r="H1014" s="495">
        <v>136683</v>
      </c>
      <c r="I1014" s="438" t="s">
        <v>112</v>
      </c>
      <c r="J1014" s="411">
        <v>43620</v>
      </c>
      <c r="K1014" s="411">
        <f t="shared" si="228"/>
        <v>43625</v>
      </c>
      <c r="L1014" s="411">
        <f t="shared" si="229"/>
        <v>43632</v>
      </c>
      <c r="M1014" s="411">
        <f t="shared" si="238"/>
        <v>43653</v>
      </c>
      <c r="N1014" s="411">
        <f t="shared" si="231"/>
        <v>43660</v>
      </c>
      <c r="O1014" s="411" t="s">
        <v>91</v>
      </c>
      <c r="P1014" s="411" t="s">
        <v>91</v>
      </c>
      <c r="Q1014" s="411" t="s">
        <v>91</v>
      </c>
      <c r="R1014" s="411">
        <f t="shared" si="239"/>
        <v>43667</v>
      </c>
      <c r="S1014" s="411">
        <f t="shared" si="233"/>
        <v>43674</v>
      </c>
      <c r="U1014" s="45"/>
    </row>
    <row r="1015" spans="1:21" s="74" customFormat="1" ht="45" x14ac:dyDescent="0.25">
      <c r="A1015" s="247"/>
      <c r="B1015" s="208"/>
      <c r="C1015" s="437" t="s">
        <v>3145</v>
      </c>
      <c r="D1015" s="409" t="s">
        <v>3146</v>
      </c>
      <c r="E1015" s="82" t="s">
        <v>6</v>
      </c>
      <c r="F1015" s="82" t="s">
        <v>85</v>
      </c>
      <c r="G1015" s="82" t="s">
        <v>54</v>
      </c>
      <c r="H1015" s="495">
        <v>126340</v>
      </c>
      <c r="I1015" s="438" t="s">
        <v>112</v>
      </c>
      <c r="J1015" s="411">
        <v>43570</v>
      </c>
      <c r="K1015" s="411">
        <f t="shared" si="228"/>
        <v>43575</v>
      </c>
      <c r="L1015" s="411">
        <f t="shared" si="229"/>
        <v>43582</v>
      </c>
      <c r="M1015" s="411">
        <f t="shared" si="238"/>
        <v>43603</v>
      </c>
      <c r="N1015" s="411">
        <f t="shared" si="231"/>
        <v>43610</v>
      </c>
      <c r="O1015" s="411" t="s">
        <v>91</v>
      </c>
      <c r="P1015" s="411" t="s">
        <v>91</v>
      </c>
      <c r="Q1015" s="411" t="s">
        <v>91</v>
      </c>
      <c r="R1015" s="411">
        <f t="shared" si="239"/>
        <v>43617</v>
      </c>
      <c r="S1015" s="411">
        <f t="shared" si="233"/>
        <v>43624</v>
      </c>
      <c r="U1015" s="45"/>
    </row>
    <row r="1016" spans="1:21" s="74" customFormat="1" ht="45" x14ac:dyDescent="0.25">
      <c r="A1016" s="247"/>
      <c r="B1016" s="208"/>
      <c r="C1016" s="437" t="s">
        <v>3147</v>
      </c>
      <c r="D1016" s="409" t="s">
        <v>3148</v>
      </c>
      <c r="E1016" s="82" t="s">
        <v>6</v>
      </c>
      <c r="F1016" s="82" t="s">
        <v>85</v>
      </c>
      <c r="G1016" s="82" t="s">
        <v>54</v>
      </c>
      <c r="H1016" s="495">
        <v>57576</v>
      </c>
      <c r="I1016" s="438" t="s">
        <v>112</v>
      </c>
      <c r="J1016" s="411">
        <v>43742</v>
      </c>
      <c r="K1016" s="411">
        <f t="shared" si="228"/>
        <v>43747</v>
      </c>
      <c r="L1016" s="411">
        <f t="shared" si="229"/>
        <v>43754</v>
      </c>
      <c r="M1016" s="411">
        <f t="shared" si="238"/>
        <v>43775</v>
      </c>
      <c r="N1016" s="411">
        <f t="shared" si="231"/>
        <v>43782</v>
      </c>
      <c r="O1016" s="411" t="s">
        <v>91</v>
      </c>
      <c r="P1016" s="411" t="s">
        <v>91</v>
      </c>
      <c r="Q1016" s="411" t="s">
        <v>91</v>
      </c>
      <c r="R1016" s="411">
        <f t="shared" si="239"/>
        <v>43789</v>
      </c>
      <c r="S1016" s="411">
        <f t="shared" si="233"/>
        <v>43796</v>
      </c>
      <c r="U1016" s="45"/>
    </row>
    <row r="1017" spans="1:21" s="74" customFormat="1" ht="30" x14ac:dyDescent="0.25">
      <c r="A1017" s="247"/>
      <c r="B1017" s="208"/>
      <c r="C1017" s="437" t="s">
        <v>3149</v>
      </c>
      <c r="D1017" s="409" t="s">
        <v>3150</v>
      </c>
      <c r="E1017" s="82" t="s">
        <v>6</v>
      </c>
      <c r="F1017" s="82" t="s">
        <v>85</v>
      </c>
      <c r="G1017" s="82" t="s">
        <v>54</v>
      </c>
      <c r="H1017" s="495">
        <v>57576</v>
      </c>
      <c r="I1017" s="438" t="s">
        <v>112</v>
      </c>
      <c r="J1017" s="411">
        <v>43600</v>
      </c>
      <c r="K1017" s="411">
        <f t="shared" si="228"/>
        <v>43605</v>
      </c>
      <c r="L1017" s="411">
        <f t="shared" si="229"/>
        <v>43612</v>
      </c>
      <c r="M1017" s="411">
        <f t="shared" si="238"/>
        <v>43633</v>
      </c>
      <c r="N1017" s="411">
        <f t="shared" si="231"/>
        <v>43640</v>
      </c>
      <c r="O1017" s="411" t="s">
        <v>91</v>
      </c>
      <c r="P1017" s="411" t="s">
        <v>91</v>
      </c>
      <c r="Q1017" s="411" t="s">
        <v>91</v>
      </c>
      <c r="R1017" s="411">
        <f t="shared" si="239"/>
        <v>43647</v>
      </c>
      <c r="S1017" s="411">
        <f t="shared" si="233"/>
        <v>43654</v>
      </c>
      <c r="U1017" s="45"/>
    </row>
    <row r="1018" spans="1:21" s="74" customFormat="1" ht="45" x14ac:dyDescent="0.25">
      <c r="A1018" s="247"/>
      <c r="B1018" s="208"/>
      <c r="C1018" s="437" t="s">
        <v>3151</v>
      </c>
      <c r="D1018" s="409" t="s">
        <v>3152</v>
      </c>
      <c r="E1018" s="82" t="s">
        <v>6</v>
      </c>
      <c r="F1018" s="82" t="s">
        <v>85</v>
      </c>
      <c r="G1018" s="82" t="s">
        <v>54</v>
      </c>
      <c r="H1018" s="495">
        <v>70000</v>
      </c>
      <c r="I1018" s="438" t="s">
        <v>112</v>
      </c>
      <c r="J1018" s="411">
        <v>43742</v>
      </c>
      <c r="K1018" s="411">
        <f t="shared" si="228"/>
        <v>43747</v>
      </c>
      <c r="L1018" s="411">
        <f t="shared" si="229"/>
        <v>43754</v>
      </c>
      <c r="M1018" s="411">
        <f t="shared" si="238"/>
        <v>43775</v>
      </c>
      <c r="N1018" s="411">
        <f t="shared" si="231"/>
        <v>43782</v>
      </c>
      <c r="O1018" s="411" t="s">
        <v>91</v>
      </c>
      <c r="P1018" s="411" t="s">
        <v>91</v>
      </c>
      <c r="Q1018" s="411" t="s">
        <v>91</v>
      </c>
      <c r="R1018" s="411">
        <f t="shared" si="239"/>
        <v>43789</v>
      </c>
      <c r="S1018" s="411">
        <f t="shared" si="233"/>
        <v>43796</v>
      </c>
      <c r="U1018" s="45"/>
    </row>
    <row r="1019" spans="1:21" s="74" customFormat="1" ht="45" x14ac:dyDescent="0.25">
      <c r="A1019" s="247"/>
      <c r="B1019" s="208"/>
      <c r="C1019" s="439" t="s">
        <v>3809</v>
      </c>
      <c r="D1019" s="409" t="s">
        <v>3810</v>
      </c>
      <c r="E1019" s="82" t="s">
        <v>6</v>
      </c>
      <c r="F1019" s="82" t="s">
        <v>85</v>
      </c>
      <c r="G1019" s="82" t="s">
        <v>54</v>
      </c>
      <c r="H1019" s="496">
        <v>808</v>
      </c>
      <c r="I1019" s="440" t="s">
        <v>3811</v>
      </c>
      <c r="J1019" s="441">
        <v>43650</v>
      </c>
      <c r="K1019" s="411">
        <f t="shared" si="228"/>
        <v>43655</v>
      </c>
      <c r="L1019" s="411">
        <f t="shared" si="229"/>
        <v>43662</v>
      </c>
      <c r="M1019" s="411">
        <f t="shared" si="238"/>
        <v>43683</v>
      </c>
      <c r="N1019" s="411">
        <f t="shared" si="231"/>
        <v>43690</v>
      </c>
      <c r="O1019" s="411" t="s">
        <v>91</v>
      </c>
      <c r="P1019" s="411" t="s">
        <v>91</v>
      </c>
      <c r="Q1019" s="411" t="s">
        <v>91</v>
      </c>
      <c r="R1019" s="411">
        <f t="shared" si="239"/>
        <v>43697</v>
      </c>
      <c r="S1019" s="411">
        <f t="shared" si="233"/>
        <v>43704</v>
      </c>
      <c r="U1019" s="45"/>
    </row>
    <row r="1020" spans="1:21" s="74" customFormat="1" ht="60" x14ac:dyDescent="0.25">
      <c r="A1020" s="247"/>
      <c r="B1020" s="208"/>
      <c r="C1020" s="439" t="s">
        <v>3812</v>
      </c>
      <c r="D1020" s="409" t="s">
        <v>3813</v>
      </c>
      <c r="E1020" s="82" t="s">
        <v>6</v>
      </c>
      <c r="F1020" s="82" t="s">
        <v>85</v>
      </c>
      <c r="G1020" s="82" t="s">
        <v>54</v>
      </c>
      <c r="H1020" s="496">
        <v>35960</v>
      </c>
      <c r="I1020" s="440" t="s">
        <v>3814</v>
      </c>
      <c r="J1020" s="441">
        <v>43718</v>
      </c>
      <c r="K1020" s="411">
        <f t="shared" si="228"/>
        <v>43723</v>
      </c>
      <c r="L1020" s="411">
        <f t="shared" si="229"/>
        <v>43730</v>
      </c>
      <c r="M1020" s="411">
        <f t="shared" si="238"/>
        <v>43751</v>
      </c>
      <c r="N1020" s="411">
        <f t="shared" si="231"/>
        <v>43758</v>
      </c>
      <c r="O1020" s="411" t="s">
        <v>91</v>
      </c>
      <c r="P1020" s="411" t="s">
        <v>91</v>
      </c>
      <c r="Q1020" s="411" t="s">
        <v>91</v>
      </c>
      <c r="R1020" s="411">
        <f t="shared" si="239"/>
        <v>43765</v>
      </c>
      <c r="S1020" s="411">
        <f t="shared" si="233"/>
        <v>43772</v>
      </c>
      <c r="U1020" s="45"/>
    </row>
    <row r="1021" spans="1:21" s="74" customFormat="1" ht="30" x14ac:dyDescent="0.25">
      <c r="A1021" s="247"/>
      <c r="B1021" s="208"/>
      <c r="C1021" s="439" t="s">
        <v>3815</v>
      </c>
      <c r="D1021" s="409" t="s">
        <v>3816</v>
      </c>
      <c r="E1021" s="82" t="s">
        <v>6</v>
      </c>
      <c r="F1021" s="82" t="s">
        <v>85</v>
      </c>
      <c r="G1021" s="82" t="s">
        <v>54</v>
      </c>
      <c r="H1021" s="496">
        <v>56912</v>
      </c>
      <c r="I1021" s="440" t="s">
        <v>3817</v>
      </c>
      <c r="J1021" s="441">
        <v>43718</v>
      </c>
      <c r="K1021" s="411">
        <f t="shared" si="228"/>
        <v>43723</v>
      </c>
      <c r="L1021" s="411">
        <f t="shared" si="229"/>
        <v>43730</v>
      </c>
      <c r="M1021" s="411">
        <f t="shared" si="238"/>
        <v>43751</v>
      </c>
      <c r="N1021" s="411">
        <f t="shared" si="231"/>
        <v>43758</v>
      </c>
      <c r="O1021" s="411" t="s">
        <v>91</v>
      </c>
      <c r="P1021" s="411" t="s">
        <v>91</v>
      </c>
      <c r="Q1021" s="411" t="s">
        <v>91</v>
      </c>
      <c r="R1021" s="411">
        <f t="shared" si="239"/>
        <v>43765</v>
      </c>
      <c r="S1021" s="411">
        <f t="shared" si="233"/>
        <v>43772</v>
      </c>
      <c r="U1021" s="45"/>
    </row>
    <row r="1022" spans="1:21" s="74" customFormat="1" ht="60" x14ac:dyDescent="0.25">
      <c r="A1022" s="247"/>
      <c r="B1022" s="208"/>
      <c r="C1022" s="439" t="s">
        <v>3818</v>
      </c>
      <c r="D1022" s="409" t="s">
        <v>3819</v>
      </c>
      <c r="E1022" s="82" t="s">
        <v>6</v>
      </c>
      <c r="F1022" s="82" t="s">
        <v>85</v>
      </c>
      <c r="G1022" s="82" t="s">
        <v>54</v>
      </c>
      <c r="H1022" s="496">
        <v>49080</v>
      </c>
      <c r="I1022" s="440" t="s">
        <v>3820</v>
      </c>
      <c r="J1022" s="441">
        <v>43718</v>
      </c>
      <c r="K1022" s="411">
        <f t="shared" si="228"/>
        <v>43723</v>
      </c>
      <c r="L1022" s="411">
        <f t="shared" si="229"/>
        <v>43730</v>
      </c>
      <c r="M1022" s="411">
        <f t="shared" si="238"/>
        <v>43751</v>
      </c>
      <c r="N1022" s="411">
        <f t="shared" si="231"/>
        <v>43758</v>
      </c>
      <c r="O1022" s="411" t="s">
        <v>91</v>
      </c>
      <c r="P1022" s="411" t="s">
        <v>91</v>
      </c>
      <c r="Q1022" s="411" t="s">
        <v>91</v>
      </c>
      <c r="R1022" s="411">
        <f t="shared" si="239"/>
        <v>43765</v>
      </c>
      <c r="S1022" s="411">
        <f t="shared" si="233"/>
        <v>43772</v>
      </c>
      <c r="U1022" s="45"/>
    </row>
    <row r="1023" spans="1:21" s="74" customFormat="1" ht="60" x14ac:dyDescent="0.25">
      <c r="A1023" s="247"/>
      <c r="B1023" s="208"/>
      <c r="C1023" s="439" t="s">
        <v>3821</v>
      </c>
      <c r="D1023" s="409" t="s">
        <v>3822</v>
      </c>
      <c r="E1023" s="82" t="s">
        <v>6</v>
      </c>
      <c r="F1023" s="82" t="s">
        <v>85</v>
      </c>
      <c r="G1023" s="82" t="s">
        <v>54</v>
      </c>
      <c r="H1023" s="496">
        <v>49080</v>
      </c>
      <c r="I1023" s="440" t="s">
        <v>3820</v>
      </c>
      <c r="J1023" s="441">
        <v>43718</v>
      </c>
      <c r="K1023" s="411">
        <f t="shared" si="228"/>
        <v>43723</v>
      </c>
      <c r="L1023" s="411">
        <f t="shared" si="229"/>
        <v>43730</v>
      </c>
      <c r="M1023" s="411">
        <f t="shared" si="238"/>
        <v>43751</v>
      </c>
      <c r="N1023" s="411">
        <f t="shared" si="231"/>
        <v>43758</v>
      </c>
      <c r="O1023" s="411" t="s">
        <v>91</v>
      </c>
      <c r="P1023" s="411" t="s">
        <v>91</v>
      </c>
      <c r="Q1023" s="411" t="s">
        <v>91</v>
      </c>
      <c r="R1023" s="411">
        <f t="shared" si="239"/>
        <v>43765</v>
      </c>
      <c r="S1023" s="411">
        <f t="shared" si="233"/>
        <v>43772</v>
      </c>
      <c r="U1023" s="45"/>
    </row>
    <row r="1024" spans="1:21" s="74" customFormat="1" ht="60" x14ac:dyDescent="0.25">
      <c r="A1024" s="247"/>
      <c r="B1024" s="208"/>
      <c r="C1024" s="439" t="s">
        <v>3823</v>
      </c>
      <c r="D1024" s="409" t="s">
        <v>3824</v>
      </c>
      <c r="E1024" s="82" t="s">
        <v>6</v>
      </c>
      <c r="F1024" s="82" t="s">
        <v>85</v>
      </c>
      <c r="G1024" s="82" t="s">
        <v>54</v>
      </c>
      <c r="H1024" s="496">
        <v>80000</v>
      </c>
      <c r="I1024" s="440" t="s">
        <v>3825</v>
      </c>
      <c r="J1024" s="441">
        <v>43656</v>
      </c>
      <c r="K1024" s="411">
        <f t="shared" si="228"/>
        <v>43661</v>
      </c>
      <c r="L1024" s="411">
        <f t="shared" si="229"/>
        <v>43668</v>
      </c>
      <c r="M1024" s="411">
        <f t="shared" si="238"/>
        <v>43689</v>
      </c>
      <c r="N1024" s="411">
        <f t="shared" si="231"/>
        <v>43696</v>
      </c>
      <c r="O1024" s="411" t="s">
        <v>91</v>
      </c>
      <c r="P1024" s="411" t="s">
        <v>91</v>
      </c>
      <c r="Q1024" s="411" t="s">
        <v>91</v>
      </c>
      <c r="R1024" s="411">
        <f t="shared" si="239"/>
        <v>43703</v>
      </c>
      <c r="S1024" s="411">
        <f t="shared" si="233"/>
        <v>43710</v>
      </c>
      <c r="U1024" s="45"/>
    </row>
    <row r="1025" spans="1:21" s="74" customFormat="1" ht="60" x14ac:dyDescent="0.25">
      <c r="A1025" s="247"/>
      <c r="B1025" s="208"/>
      <c r="C1025" s="439" t="s">
        <v>3826</v>
      </c>
      <c r="D1025" s="409" t="s">
        <v>3827</v>
      </c>
      <c r="E1025" s="82" t="s">
        <v>6</v>
      </c>
      <c r="F1025" s="82" t="s">
        <v>85</v>
      </c>
      <c r="G1025" s="82" t="s">
        <v>54</v>
      </c>
      <c r="H1025" s="496">
        <v>24115</v>
      </c>
      <c r="I1025" s="440" t="s">
        <v>3828</v>
      </c>
      <c r="J1025" s="441">
        <v>43565</v>
      </c>
      <c r="K1025" s="411">
        <f t="shared" si="228"/>
        <v>43570</v>
      </c>
      <c r="L1025" s="411">
        <f t="shared" si="229"/>
        <v>43577</v>
      </c>
      <c r="M1025" s="411">
        <f t="shared" si="238"/>
        <v>43598</v>
      </c>
      <c r="N1025" s="411">
        <f t="shared" si="231"/>
        <v>43605</v>
      </c>
      <c r="O1025" s="411" t="s">
        <v>91</v>
      </c>
      <c r="P1025" s="411" t="s">
        <v>91</v>
      </c>
      <c r="Q1025" s="411" t="s">
        <v>91</v>
      </c>
      <c r="R1025" s="411">
        <f t="shared" si="239"/>
        <v>43612</v>
      </c>
      <c r="S1025" s="411">
        <f t="shared" si="233"/>
        <v>43619</v>
      </c>
      <c r="U1025" s="45"/>
    </row>
    <row r="1026" spans="1:21" s="74" customFormat="1" ht="60" x14ac:dyDescent="0.25">
      <c r="A1026" s="247"/>
      <c r="B1026" s="208"/>
      <c r="C1026" s="439" t="s">
        <v>3829</v>
      </c>
      <c r="D1026" s="409" t="s">
        <v>3830</v>
      </c>
      <c r="E1026" s="82" t="s">
        <v>6</v>
      </c>
      <c r="F1026" s="82" t="s">
        <v>85</v>
      </c>
      <c r="G1026" s="82" t="s">
        <v>54</v>
      </c>
      <c r="H1026" s="496">
        <v>70456</v>
      </c>
      <c r="I1026" s="440" t="s">
        <v>3831</v>
      </c>
      <c r="J1026" s="441">
        <v>43656</v>
      </c>
      <c r="K1026" s="411">
        <f t="shared" si="228"/>
        <v>43661</v>
      </c>
      <c r="L1026" s="411">
        <f t="shared" si="229"/>
        <v>43668</v>
      </c>
      <c r="M1026" s="411">
        <f t="shared" si="238"/>
        <v>43689</v>
      </c>
      <c r="N1026" s="411">
        <f t="shared" si="231"/>
        <v>43696</v>
      </c>
      <c r="O1026" s="411" t="s">
        <v>91</v>
      </c>
      <c r="P1026" s="411" t="s">
        <v>91</v>
      </c>
      <c r="Q1026" s="411" t="s">
        <v>91</v>
      </c>
      <c r="R1026" s="411">
        <f t="shared" si="239"/>
        <v>43703</v>
      </c>
      <c r="S1026" s="411">
        <f t="shared" si="233"/>
        <v>43710</v>
      </c>
      <c r="U1026" s="45"/>
    </row>
    <row r="1027" spans="1:21" s="74" customFormat="1" ht="75" x14ac:dyDescent="0.25">
      <c r="A1027" s="247"/>
      <c r="B1027" s="208"/>
      <c r="C1027" s="439" t="s">
        <v>3832</v>
      </c>
      <c r="D1027" s="409" t="s">
        <v>3833</v>
      </c>
      <c r="E1027" s="82" t="s">
        <v>6</v>
      </c>
      <c r="F1027" s="82" t="s">
        <v>85</v>
      </c>
      <c r="G1027" s="82" t="s">
        <v>54</v>
      </c>
      <c r="H1027" s="496">
        <v>43415</v>
      </c>
      <c r="I1027" s="440" t="s">
        <v>3834</v>
      </c>
      <c r="J1027" s="441">
        <v>43671</v>
      </c>
      <c r="K1027" s="411">
        <f t="shared" si="228"/>
        <v>43676</v>
      </c>
      <c r="L1027" s="411">
        <f t="shared" si="229"/>
        <v>43683</v>
      </c>
      <c r="M1027" s="411">
        <f t="shared" si="238"/>
        <v>43704</v>
      </c>
      <c r="N1027" s="411">
        <f t="shared" si="231"/>
        <v>43711</v>
      </c>
      <c r="O1027" s="411" t="s">
        <v>91</v>
      </c>
      <c r="P1027" s="411" t="s">
        <v>91</v>
      </c>
      <c r="Q1027" s="411" t="s">
        <v>91</v>
      </c>
      <c r="R1027" s="411">
        <f t="shared" si="239"/>
        <v>43718</v>
      </c>
      <c r="S1027" s="411">
        <f t="shared" si="233"/>
        <v>43725</v>
      </c>
      <c r="U1027" s="45"/>
    </row>
    <row r="1028" spans="1:21" s="74" customFormat="1" ht="45" x14ac:dyDescent="0.2">
      <c r="A1028" s="247"/>
      <c r="B1028" s="208"/>
      <c r="C1028" s="442" t="s">
        <v>3835</v>
      </c>
      <c r="D1028" s="409" t="s">
        <v>3836</v>
      </c>
      <c r="E1028" s="82" t="s">
        <v>6</v>
      </c>
      <c r="F1028" s="82" t="s">
        <v>85</v>
      </c>
      <c r="G1028" s="82" t="s">
        <v>54</v>
      </c>
      <c r="H1028" s="492">
        <v>70546</v>
      </c>
      <c r="I1028" s="430" t="s">
        <v>3831</v>
      </c>
      <c r="J1028" s="441">
        <v>43656</v>
      </c>
      <c r="K1028" s="411">
        <f t="shared" si="228"/>
        <v>43661</v>
      </c>
      <c r="L1028" s="411">
        <f t="shared" si="229"/>
        <v>43668</v>
      </c>
      <c r="M1028" s="411">
        <f t="shared" si="238"/>
        <v>43689</v>
      </c>
      <c r="N1028" s="411">
        <f t="shared" si="231"/>
        <v>43696</v>
      </c>
      <c r="O1028" s="411" t="s">
        <v>91</v>
      </c>
      <c r="P1028" s="411" t="s">
        <v>91</v>
      </c>
      <c r="Q1028" s="411" t="s">
        <v>91</v>
      </c>
      <c r="R1028" s="411">
        <f t="shared" si="239"/>
        <v>43703</v>
      </c>
      <c r="S1028" s="411">
        <f t="shared" si="233"/>
        <v>43710</v>
      </c>
      <c r="U1028" s="45"/>
    </row>
    <row r="1029" spans="1:21" s="74" customFormat="1" ht="30" x14ac:dyDescent="0.2">
      <c r="A1029" s="247"/>
      <c r="B1029" s="208"/>
      <c r="C1029" s="442" t="s">
        <v>3837</v>
      </c>
      <c r="D1029" s="420" t="s">
        <v>3838</v>
      </c>
      <c r="E1029" s="428" t="s">
        <v>6</v>
      </c>
      <c r="F1029" s="443" t="s">
        <v>3839</v>
      </c>
      <c r="G1029" s="428" t="s">
        <v>54</v>
      </c>
      <c r="H1029" s="492">
        <v>400</v>
      </c>
      <c r="I1029" s="430" t="s">
        <v>2452</v>
      </c>
      <c r="J1029" s="444">
        <v>43629</v>
      </c>
      <c r="K1029" s="411">
        <f t="shared" si="228"/>
        <v>43634</v>
      </c>
      <c r="L1029" s="411">
        <f t="shared" si="229"/>
        <v>43641</v>
      </c>
      <c r="M1029" s="411">
        <f t="shared" si="238"/>
        <v>43662</v>
      </c>
      <c r="N1029" s="411">
        <f t="shared" si="231"/>
        <v>43669</v>
      </c>
      <c r="O1029" s="411" t="s">
        <v>91</v>
      </c>
      <c r="P1029" s="411" t="s">
        <v>91</v>
      </c>
      <c r="Q1029" s="411" t="s">
        <v>91</v>
      </c>
      <c r="R1029" s="411">
        <f t="shared" si="239"/>
        <v>43676</v>
      </c>
      <c r="S1029" s="411">
        <f t="shared" si="233"/>
        <v>43683</v>
      </c>
      <c r="U1029" s="45"/>
    </row>
    <row r="1030" spans="1:21" s="74" customFormat="1" ht="45" x14ac:dyDescent="0.2">
      <c r="A1030" s="247"/>
      <c r="B1030" s="208"/>
      <c r="C1030" s="442" t="s">
        <v>3840</v>
      </c>
      <c r="D1030" s="420" t="s">
        <v>3841</v>
      </c>
      <c r="E1030" s="428" t="s">
        <v>6</v>
      </c>
      <c r="F1030" s="443" t="s">
        <v>3839</v>
      </c>
      <c r="G1030" s="428" t="s">
        <v>54</v>
      </c>
      <c r="H1030" s="492">
        <v>11500</v>
      </c>
      <c r="I1030" s="430" t="s">
        <v>2413</v>
      </c>
      <c r="J1030" s="444">
        <v>43633</v>
      </c>
      <c r="K1030" s="411">
        <f t="shared" si="228"/>
        <v>43638</v>
      </c>
      <c r="L1030" s="411">
        <f t="shared" si="229"/>
        <v>43645</v>
      </c>
      <c r="M1030" s="411">
        <f t="shared" si="238"/>
        <v>43666</v>
      </c>
      <c r="N1030" s="411">
        <f t="shared" si="231"/>
        <v>43673</v>
      </c>
      <c r="O1030" s="411" t="s">
        <v>91</v>
      </c>
      <c r="P1030" s="411" t="s">
        <v>91</v>
      </c>
      <c r="Q1030" s="411" t="s">
        <v>91</v>
      </c>
      <c r="R1030" s="411">
        <f t="shared" si="239"/>
        <v>43680</v>
      </c>
      <c r="S1030" s="411">
        <f t="shared" si="233"/>
        <v>43687</v>
      </c>
      <c r="U1030" s="45"/>
    </row>
    <row r="1031" spans="1:21" s="74" customFormat="1" ht="60" x14ac:dyDescent="0.2">
      <c r="A1031" s="247"/>
      <c r="B1031" s="208"/>
      <c r="C1031" s="442" t="s">
        <v>3842</v>
      </c>
      <c r="D1031" s="420" t="s">
        <v>3843</v>
      </c>
      <c r="E1031" s="428" t="s">
        <v>6</v>
      </c>
      <c r="F1031" s="443" t="s">
        <v>3839</v>
      </c>
      <c r="G1031" s="428" t="s">
        <v>54</v>
      </c>
      <c r="H1031" s="492">
        <v>11500</v>
      </c>
      <c r="I1031" s="430" t="s">
        <v>2416</v>
      </c>
      <c r="J1031" s="444">
        <v>43573</v>
      </c>
      <c r="K1031" s="411">
        <f t="shared" si="228"/>
        <v>43578</v>
      </c>
      <c r="L1031" s="411">
        <f t="shared" si="229"/>
        <v>43585</v>
      </c>
      <c r="M1031" s="411">
        <f t="shared" si="238"/>
        <v>43606</v>
      </c>
      <c r="N1031" s="411">
        <f t="shared" si="231"/>
        <v>43613</v>
      </c>
      <c r="O1031" s="411" t="s">
        <v>91</v>
      </c>
      <c r="P1031" s="411" t="s">
        <v>91</v>
      </c>
      <c r="Q1031" s="411" t="s">
        <v>91</v>
      </c>
      <c r="R1031" s="411">
        <f t="shared" si="239"/>
        <v>43620</v>
      </c>
      <c r="S1031" s="411">
        <f t="shared" si="233"/>
        <v>43627</v>
      </c>
      <c r="U1031" s="45"/>
    </row>
    <row r="1032" spans="1:21" s="74" customFormat="1" ht="60" x14ac:dyDescent="0.2">
      <c r="A1032" s="247"/>
      <c r="B1032" s="208"/>
      <c r="C1032" s="442" t="s">
        <v>3842</v>
      </c>
      <c r="D1032" s="420" t="s">
        <v>3844</v>
      </c>
      <c r="E1032" s="428" t="s">
        <v>6</v>
      </c>
      <c r="F1032" s="443" t="s">
        <v>3839</v>
      </c>
      <c r="G1032" s="428" t="s">
        <v>54</v>
      </c>
      <c r="H1032" s="492">
        <v>11500</v>
      </c>
      <c r="I1032" s="430" t="s">
        <v>2416</v>
      </c>
      <c r="J1032" s="444">
        <v>43742</v>
      </c>
      <c r="K1032" s="411">
        <f t="shared" si="228"/>
        <v>43747</v>
      </c>
      <c r="L1032" s="411">
        <f t="shared" si="229"/>
        <v>43754</v>
      </c>
      <c r="M1032" s="411">
        <f t="shared" si="238"/>
        <v>43775</v>
      </c>
      <c r="N1032" s="411">
        <f t="shared" si="231"/>
        <v>43782</v>
      </c>
      <c r="O1032" s="411" t="s">
        <v>91</v>
      </c>
      <c r="P1032" s="411" t="s">
        <v>91</v>
      </c>
      <c r="Q1032" s="411" t="s">
        <v>91</v>
      </c>
      <c r="R1032" s="411">
        <f t="shared" si="239"/>
        <v>43789</v>
      </c>
      <c r="S1032" s="411">
        <f t="shared" si="233"/>
        <v>43796</v>
      </c>
      <c r="U1032" s="45"/>
    </row>
    <row r="1033" spans="1:21" s="74" customFormat="1" ht="45" x14ac:dyDescent="0.2">
      <c r="A1033" s="247"/>
      <c r="B1033" s="208"/>
      <c r="C1033" s="442" t="s">
        <v>3845</v>
      </c>
      <c r="D1033" s="420" t="s">
        <v>3846</v>
      </c>
      <c r="E1033" s="428" t="s">
        <v>6</v>
      </c>
      <c r="F1033" s="443" t="s">
        <v>3839</v>
      </c>
      <c r="G1033" s="428" t="s">
        <v>54</v>
      </c>
      <c r="H1033" s="492">
        <v>11500</v>
      </c>
      <c r="I1033" s="430" t="s">
        <v>2413</v>
      </c>
      <c r="J1033" s="444">
        <v>43671</v>
      </c>
      <c r="K1033" s="444">
        <f t="shared" si="228"/>
        <v>43676</v>
      </c>
      <c r="L1033" s="444">
        <f t="shared" si="229"/>
        <v>43683</v>
      </c>
      <c r="M1033" s="444">
        <f t="shared" si="238"/>
        <v>43704</v>
      </c>
      <c r="N1033" s="444">
        <f t="shared" si="231"/>
        <v>43711</v>
      </c>
      <c r="O1033" s="444" t="s">
        <v>91</v>
      </c>
      <c r="P1033" s="444" t="s">
        <v>91</v>
      </c>
      <c r="Q1033" s="444" t="s">
        <v>91</v>
      </c>
      <c r="R1033" s="444"/>
      <c r="S1033" s="444"/>
      <c r="U1033" s="45"/>
    </row>
    <row r="1034" spans="1:21" s="74" customFormat="1" ht="45" x14ac:dyDescent="0.2">
      <c r="A1034" s="247"/>
      <c r="B1034" s="208"/>
      <c r="C1034" s="442" t="s">
        <v>3847</v>
      </c>
      <c r="D1034" s="420" t="s">
        <v>3848</v>
      </c>
      <c r="E1034" s="428" t="s">
        <v>6</v>
      </c>
      <c r="F1034" s="443" t="s">
        <v>3839</v>
      </c>
      <c r="G1034" s="428" t="s">
        <v>54</v>
      </c>
      <c r="H1034" s="492">
        <v>11500</v>
      </c>
      <c r="I1034" s="430" t="s">
        <v>2413</v>
      </c>
      <c r="J1034" s="444">
        <v>43714</v>
      </c>
      <c r="K1034" s="411">
        <f t="shared" si="228"/>
        <v>43719</v>
      </c>
      <c r="L1034" s="411">
        <f t="shared" si="229"/>
        <v>43726</v>
      </c>
      <c r="M1034" s="411">
        <f t="shared" si="238"/>
        <v>43747</v>
      </c>
      <c r="N1034" s="411">
        <f t="shared" si="231"/>
        <v>43754</v>
      </c>
      <c r="O1034" s="411" t="s">
        <v>91</v>
      </c>
      <c r="P1034" s="411" t="s">
        <v>91</v>
      </c>
      <c r="Q1034" s="411" t="s">
        <v>91</v>
      </c>
      <c r="R1034" s="411">
        <f t="shared" ref="R1034:R1047" si="240">N1034+7</f>
        <v>43761</v>
      </c>
      <c r="S1034" s="411">
        <f t="shared" ref="S1034:S1047" si="241">R1034+7</f>
        <v>43768</v>
      </c>
      <c r="U1034" s="45"/>
    </row>
    <row r="1035" spans="1:21" s="74" customFormat="1" ht="45" x14ac:dyDescent="0.2">
      <c r="A1035" s="247"/>
      <c r="B1035" s="208"/>
      <c r="C1035" s="442" t="s">
        <v>3849</v>
      </c>
      <c r="D1035" s="420" t="s">
        <v>3850</v>
      </c>
      <c r="E1035" s="428" t="s">
        <v>6</v>
      </c>
      <c r="F1035" s="443" t="s">
        <v>3839</v>
      </c>
      <c r="G1035" s="428" t="s">
        <v>54</v>
      </c>
      <c r="H1035" s="492">
        <v>11500</v>
      </c>
      <c r="I1035" s="430" t="s">
        <v>2413</v>
      </c>
      <c r="J1035" s="444">
        <v>43733</v>
      </c>
      <c r="K1035" s="411">
        <f t="shared" si="228"/>
        <v>43738</v>
      </c>
      <c r="L1035" s="411">
        <f t="shared" si="229"/>
        <v>43745</v>
      </c>
      <c r="M1035" s="411">
        <f t="shared" si="238"/>
        <v>43766</v>
      </c>
      <c r="N1035" s="411">
        <f t="shared" si="231"/>
        <v>43773</v>
      </c>
      <c r="O1035" s="411" t="s">
        <v>91</v>
      </c>
      <c r="P1035" s="411" t="s">
        <v>91</v>
      </c>
      <c r="Q1035" s="411" t="s">
        <v>91</v>
      </c>
      <c r="R1035" s="411">
        <f t="shared" si="240"/>
        <v>43780</v>
      </c>
      <c r="S1035" s="411">
        <f t="shared" si="241"/>
        <v>43787</v>
      </c>
      <c r="U1035" s="45"/>
    </row>
    <row r="1036" spans="1:21" s="74" customFormat="1" ht="45" x14ac:dyDescent="0.2">
      <c r="A1036" s="247"/>
      <c r="B1036" s="208"/>
      <c r="C1036" s="442" t="s">
        <v>3851</v>
      </c>
      <c r="D1036" s="420" t="s">
        <v>3852</v>
      </c>
      <c r="E1036" s="428" t="s">
        <v>6</v>
      </c>
      <c r="F1036" s="443" t="s">
        <v>3839</v>
      </c>
      <c r="G1036" s="428" t="s">
        <v>54</v>
      </c>
      <c r="H1036" s="492">
        <v>5700</v>
      </c>
      <c r="I1036" s="430" t="s">
        <v>2198</v>
      </c>
      <c r="J1036" s="444">
        <v>43649</v>
      </c>
      <c r="K1036" s="411">
        <f t="shared" si="228"/>
        <v>43654</v>
      </c>
      <c r="L1036" s="411">
        <f t="shared" si="229"/>
        <v>43661</v>
      </c>
      <c r="M1036" s="411">
        <f t="shared" si="238"/>
        <v>43682</v>
      </c>
      <c r="N1036" s="411">
        <f t="shared" si="231"/>
        <v>43689</v>
      </c>
      <c r="O1036" s="411" t="s">
        <v>91</v>
      </c>
      <c r="P1036" s="411" t="s">
        <v>91</v>
      </c>
      <c r="Q1036" s="411" t="s">
        <v>91</v>
      </c>
      <c r="R1036" s="411">
        <f t="shared" si="240"/>
        <v>43696</v>
      </c>
      <c r="S1036" s="411">
        <f t="shared" si="241"/>
        <v>43703</v>
      </c>
      <c r="U1036" s="45"/>
    </row>
    <row r="1037" spans="1:21" s="74" customFormat="1" ht="30" x14ac:dyDescent="0.2">
      <c r="A1037" s="247"/>
      <c r="B1037" s="208"/>
      <c r="C1037" s="442" t="s">
        <v>3853</v>
      </c>
      <c r="D1037" s="420" t="s">
        <v>3854</v>
      </c>
      <c r="E1037" s="428" t="s">
        <v>6</v>
      </c>
      <c r="F1037" s="443" t="s">
        <v>85</v>
      </c>
      <c r="G1037" s="428" t="s">
        <v>54</v>
      </c>
      <c r="H1037" s="492">
        <v>3000</v>
      </c>
      <c r="I1037" s="430" t="s">
        <v>3855</v>
      </c>
      <c r="J1037" s="444">
        <v>43669</v>
      </c>
      <c r="K1037" s="411">
        <f t="shared" si="228"/>
        <v>43674</v>
      </c>
      <c r="L1037" s="411">
        <f t="shared" si="229"/>
        <v>43681</v>
      </c>
      <c r="M1037" s="411">
        <f t="shared" si="238"/>
        <v>43702</v>
      </c>
      <c r="N1037" s="411">
        <f t="shared" si="231"/>
        <v>43709</v>
      </c>
      <c r="O1037" s="411" t="s">
        <v>91</v>
      </c>
      <c r="P1037" s="411" t="s">
        <v>91</v>
      </c>
      <c r="Q1037" s="411" t="s">
        <v>91</v>
      </c>
      <c r="R1037" s="411">
        <f t="shared" si="240"/>
        <v>43716</v>
      </c>
      <c r="S1037" s="411">
        <f t="shared" si="241"/>
        <v>43723</v>
      </c>
      <c r="U1037" s="45"/>
    </row>
    <row r="1038" spans="1:21" s="445" customFormat="1" ht="30" x14ac:dyDescent="0.25">
      <c r="A1038" s="247"/>
      <c r="B1038" s="208"/>
      <c r="C1038" s="420" t="s">
        <v>3856</v>
      </c>
      <c r="D1038" s="420" t="s">
        <v>3857</v>
      </c>
      <c r="E1038" s="428" t="s">
        <v>6</v>
      </c>
      <c r="F1038" s="428" t="s">
        <v>85</v>
      </c>
      <c r="G1038" s="428" t="s">
        <v>54</v>
      </c>
      <c r="H1038" s="497">
        <v>22565</v>
      </c>
      <c r="I1038" s="429" t="s">
        <v>2360</v>
      </c>
      <c r="J1038" s="444">
        <v>43669</v>
      </c>
      <c r="K1038" s="411">
        <f t="shared" si="228"/>
        <v>43674</v>
      </c>
      <c r="L1038" s="411">
        <f t="shared" si="229"/>
        <v>43681</v>
      </c>
      <c r="M1038" s="411">
        <f t="shared" si="238"/>
        <v>43702</v>
      </c>
      <c r="N1038" s="411">
        <f t="shared" si="231"/>
        <v>43709</v>
      </c>
      <c r="O1038" s="411" t="s">
        <v>91</v>
      </c>
      <c r="P1038" s="411" t="s">
        <v>91</v>
      </c>
      <c r="Q1038" s="411" t="s">
        <v>91</v>
      </c>
      <c r="R1038" s="411">
        <f t="shared" si="240"/>
        <v>43716</v>
      </c>
      <c r="S1038" s="411">
        <f t="shared" si="241"/>
        <v>43723</v>
      </c>
      <c r="U1038" s="45"/>
    </row>
    <row r="1039" spans="1:21" s="445" customFormat="1" ht="45" x14ac:dyDescent="0.25">
      <c r="A1039" s="247"/>
      <c r="B1039" s="208"/>
      <c r="C1039" s="420" t="s">
        <v>3858</v>
      </c>
      <c r="D1039" s="420" t="s">
        <v>3859</v>
      </c>
      <c r="E1039" s="428"/>
      <c r="F1039" s="428"/>
      <c r="G1039" s="428" t="s">
        <v>54</v>
      </c>
      <c r="H1039" s="497">
        <v>3412</v>
      </c>
      <c r="I1039" s="429" t="s">
        <v>3860</v>
      </c>
      <c r="J1039" s="444">
        <v>43650</v>
      </c>
      <c r="K1039" s="411">
        <f t="shared" si="228"/>
        <v>43655</v>
      </c>
      <c r="L1039" s="411">
        <f t="shared" si="229"/>
        <v>43662</v>
      </c>
      <c r="M1039" s="411">
        <f t="shared" si="238"/>
        <v>43683</v>
      </c>
      <c r="N1039" s="411">
        <f t="shared" si="231"/>
        <v>43690</v>
      </c>
      <c r="O1039" s="411" t="s">
        <v>91</v>
      </c>
      <c r="P1039" s="411" t="s">
        <v>91</v>
      </c>
      <c r="Q1039" s="411" t="s">
        <v>91</v>
      </c>
      <c r="R1039" s="411">
        <f t="shared" si="240"/>
        <v>43697</v>
      </c>
      <c r="S1039" s="411">
        <f t="shared" si="241"/>
        <v>43704</v>
      </c>
      <c r="U1039" s="45"/>
    </row>
    <row r="1040" spans="1:21" s="74" customFormat="1" ht="24.75" customHeight="1" x14ac:dyDescent="0.25">
      <c r="A1040" s="247"/>
      <c r="B1040" s="208"/>
      <c r="C1040" s="434" t="s">
        <v>3861</v>
      </c>
      <c r="D1040" s="420" t="s">
        <v>3862</v>
      </c>
      <c r="E1040" s="428" t="s">
        <v>6</v>
      </c>
      <c r="F1040" s="428" t="s">
        <v>85</v>
      </c>
      <c r="G1040" s="428" t="s">
        <v>54</v>
      </c>
      <c r="H1040" s="497">
        <v>150000</v>
      </c>
      <c r="I1040" s="428" t="s">
        <v>2228</v>
      </c>
      <c r="J1040" s="444">
        <v>43714</v>
      </c>
      <c r="K1040" s="411">
        <f t="shared" si="228"/>
        <v>43719</v>
      </c>
      <c r="L1040" s="411">
        <f t="shared" si="229"/>
        <v>43726</v>
      </c>
      <c r="M1040" s="411">
        <f t="shared" si="238"/>
        <v>43747</v>
      </c>
      <c r="N1040" s="411">
        <f t="shared" si="231"/>
        <v>43754</v>
      </c>
      <c r="O1040" s="411" t="s">
        <v>91</v>
      </c>
      <c r="P1040" s="411" t="s">
        <v>91</v>
      </c>
      <c r="Q1040" s="411" t="s">
        <v>91</v>
      </c>
      <c r="R1040" s="411">
        <f t="shared" si="240"/>
        <v>43761</v>
      </c>
      <c r="S1040" s="411">
        <f t="shared" si="241"/>
        <v>43768</v>
      </c>
      <c r="U1040" s="45"/>
    </row>
    <row r="1041" spans="1:55" s="74" customFormat="1" ht="45" x14ac:dyDescent="0.25">
      <c r="A1041" s="247"/>
      <c r="B1041" s="208"/>
      <c r="C1041" s="446" t="s">
        <v>2493</v>
      </c>
      <c r="D1041" s="420" t="s">
        <v>3863</v>
      </c>
      <c r="E1041" s="428" t="s">
        <v>6</v>
      </c>
      <c r="F1041" s="428" t="s">
        <v>85</v>
      </c>
      <c r="G1041" s="428" t="s">
        <v>54</v>
      </c>
      <c r="H1041" s="497">
        <v>36000</v>
      </c>
      <c r="I1041" s="428" t="s">
        <v>2498</v>
      </c>
      <c r="J1041" s="444">
        <v>43733</v>
      </c>
      <c r="K1041" s="411">
        <f t="shared" si="228"/>
        <v>43738</v>
      </c>
      <c r="L1041" s="411">
        <f t="shared" si="229"/>
        <v>43745</v>
      </c>
      <c r="M1041" s="411">
        <f t="shared" si="238"/>
        <v>43766</v>
      </c>
      <c r="N1041" s="411">
        <f t="shared" si="231"/>
        <v>43773</v>
      </c>
      <c r="O1041" s="411" t="s">
        <v>91</v>
      </c>
      <c r="P1041" s="411" t="s">
        <v>91</v>
      </c>
      <c r="Q1041" s="411" t="s">
        <v>91</v>
      </c>
      <c r="R1041" s="411">
        <f t="shared" si="240"/>
        <v>43780</v>
      </c>
      <c r="S1041" s="411">
        <f t="shared" si="241"/>
        <v>43787</v>
      </c>
      <c r="U1041" s="45"/>
    </row>
    <row r="1042" spans="1:55" s="74" customFormat="1" ht="18.75" x14ac:dyDescent="0.25">
      <c r="A1042" s="247"/>
      <c r="B1042" s="208"/>
      <c r="C1042" s="447" t="s">
        <v>3864</v>
      </c>
      <c r="D1042" s="420" t="s">
        <v>3865</v>
      </c>
      <c r="E1042" s="428" t="s">
        <v>6</v>
      </c>
      <c r="F1042" s="428" t="s">
        <v>85</v>
      </c>
      <c r="G1042" s="428" t="s">
        <v>54</v>
      </c>
      <c r="H1042" s="497">
        <v>5000</v>
      </c>
      <c r="I1042" s="448" t="s">
        <v>3866</v>
      </c>
      <c r="J1042" s="444">
        <v>43649</v>
      </c>
      <c r="K1042" s="411">
        <f t="shared" si="228"/>
        <v>43654</v>
      </c>
      <c r="L1042" s="411">
        <f t="shared" si="229"/>
        <v>43661</v>
      </c>
      <c r="M1042" s="411">
        <f t="shared" si="238"/>
        <v>43682</v>
      </c>
      <c r="N1042" s="411">
        <f t="shared" si="231"/>
        <v>43689</v>
      </c>
      <c r="O1042" s="411" t="s">
        <v>91</v>
      </c>
      <c r="P1042" s="411" t="s">
        <v>91</v>
      </c>
      <c r="Q1042" s="411" t="s">
        <v>91</v>
      </c>
      <c r="R1042" s="411">
        <f t="shared" si="240"/>
        <v>43696</v>
      </c>
      <c r="S1042" s="411">
        <f t="shared" si="241"/>
        <v>43703</v>
      </c>
      <c r="U1042" s="45"/>
    </row>
    <row r="1043" spans="1:55" s="74" customFormat="1" ht="18.75" x14ac:dyDescent="0.25">
      <c r="A1043" s="247"/>
      <c r="B1043" s="208"/>
      <c r="C1043" s="447" t="s">
        <v>3867</v>
      </c>
      <c r="D1043" s="420" t="s">
        <v>3868</v>
      </c>
      <c r="E1043" s="428" t="s">
        <v>6</v>
      </c>
      <c r="F1043" s="428" t="s">
        <v>85</v>
      </c>
      <c r="G1043" s="428" t="s">
        <v>54</v>
      </c>
      <c r="H1043" s="497">
        <v>20000</v>
      </c>
      <c r="I1043" s="448" t="s">
        <v>3869</v>
      </c>
      <c r="J1043" s="444">
        <v>43669</v>
      </c>
      <c r="K1043" s="411">
        <f t="shared" si="228"/>
        <v>43674</v>
      </c>
      <c r="L1043" s="411">
        <f t="shared" si="229"/>
        <v>43681</v>
      </c>
      <c r="M1043" s="411">
        <f t="shared" si="238"/>
        <v>43702</v>
      </c>
      <c r="N1043" s="411">
        <f t="shared" si="231"/>
        <v>43709</v>
      </c>
      <c r="O1043" s="411" t="s">
        <v>91</v>
      </c>
      <c r="P1043" s="411" t="s">
        <v>91</v>
      </c>
      <c r="Q1043" s="411" t="s">
        <v>91</v>
      </c>
      <c r="R1043" s="411">
        <f t="shared" si="240"/>
        <v>43716</v>
      </c>
      <c r="S1043" s="411">
        <f t="shared" si="241"/>
        <v>43723</v>
      </c>
      <c r="U1043" s="45"/>
    </row>
    <row r="1044" spans="1:55" s="74" customFormat="1" ht="15" x14ac:dyDescent="0.2">
      <c r="A1044" s="247"/>
      <c r="B1044" s="208"/>
      <c r="C1044" s="434" t="s">
        <v>2276</v>
      </c>
      <c r="D1044" s="409" t="s">
        <v>3870</v>
      </c>
      <c r="E1044" s="428" t="s">
        <v>6</v>
      </c>
      <c r="F1044" s="80" t="s">
        <v>85</v>
      </c>
      <c r="G1044" s="428" t="s">
        <v>54</v>
      </c>
      <c r="H1044" s="491" t="s">
        <v>3793</v>
      </c>
      <c r="I1044" s="422" t="s">
        <v>2281</v>
      </c>
      <c r="J1044" s="411">
        <v>43697</v>
      </c>
      <c r="K1044" s="411">
        <f t="shared" si="228"/>
        <v>43702</v>
      </c>
      <c r="L1044" s="411">
        <f t="shared" si="229"/>
        <v>43709</v>
      </c>
      <c r="M1044" s="411">
        <f t="shared" si="238"/>
        <v>43730</v>
      </c>
      <c r="N1044" s="411">
        <f t="shared" si="231"/>
        <v>43737</v>
      </c>
      <c r="O1044" s="411" t="s">
        <v>91</v>
      </c>
      <c r="P1044" s="411" t="s">
        <v>91</v>
      </c>
      <c r="Q1044" s="411" t="s">
        <v>91</v>
      </c>
      <c r="R1044" s="411">
        <f t="shared" si="240"/>
        <v>43744</v>
      </c>
      <c r="S1044" s="514">
        <f t="shared" si="241"/>
        <v>43751</v>
      </c>
      <c r="U1044" s="45"/>
    </row>
    <row r="1045" spans="1:55" s="74" customFormat="1" ht="30" x14ac:dyDescent="0.2">
      <c r="A1045" s="247"/>
      <c r="B1045" s="208"/>
      <c r="C1045" s="438" t="s">
        <v>2607</v>
      </c>
      <c r="D1045" s="409" t="s">
        <v>3871</v>
      </c>
      <c r="E1045" s="428" t="s">
        <v>6</v>
      </c>
      <c r="F1045" s="80" t="s">
        <v>85</v>
      </c>
      <c r="G1045" s="82" t="s">
        <v>54</v>
      </c>
      <c r="H1045" s="490">
        <f>[7]Sheet2!$K$213</f>
        <v>20000</v>
      </c>
      <c r="I1045" s="417" t="str">
        <f>[7]Sheet2!$E$213</f>
        <v>PSD2005012</v>
      </c>
      <c r="J1045" s="411">
        <v>43570</v>
      </c>
      <c r="K1045" s="411">
        <f t="shared" si="228"/>
        <v>43575</v>
      </c>
      <c r="L1045" s="411">
        <f t="shared" si="229"/>
        <v>43582</v>
      </c>
      <c r="M1045" s="411">
        <f t="shared" si="238"/>
        <v>43603</v>
      </c>
      <c r="N1045" s="411">
        <f t="shared" si="231"/>
        <v>43610</v>
      </c>
      <c r="O1045" s="411" t="s">
        <v>91</v>
      </c>
      <c r="P1045" s="411" t="s">
        <v>91</v>
      </c>
      <c r="Q1045" s="411" t="s">
        <v>91</v>
      </c>
      <c r="R1045" s="513">
        <f t="shared" si="240"/>
        <v>43617</v>
      </c>
      <c r="S1045" s="411">
        <f t="shared" si="241"/>
        <v>43624</v>
      </c>
      <c r="T1045" s="479"/>
      <c r="U1045" s="45"/>
    </row>
    <row r="1046" spans="1:55" s="74" customFormat="1" ht="45" x14ac:dyDescent="0.25">
      <c r="A1046" s="247"/>
      <c r="B1046" s="208"/>
      <c r="C1046" s="412" t="s">
        <v>3975</v>
      </c>
      <c r="D1046" s="409" t="s">
        <v>3872</v>
      </c>
      <c r="E1046" s="83" t="s">
        <v>6</v>
      </c>
      <c r="F1046" s="500" t="s">
        <v>85</v>
      </c>
      <c r="G1046" s="83" t="s">
        <v>54</v>
      </c>
      <c r="H1046" s="506">
        <v>24294</v>
      </c>
      <c r="I1046" s="508" t="s">
        <v>3976</v>
      </c>
      <c r="J1046" s="441">
        <v>43697</v>
      </c>
      <c r="K1046" s="441">
        <f t="shared" si="228"/>
        <v>43702</v>
      </c>
      <c r="L1046" s="441">
        <f t="shared" si="229"/>
        <v>43709</v>
      </c>
      <c r="M1046" s="441">
        <f t="shared" si="238"/>
        <v>43730</v>
      </c>
      <c r="N1046" s="441">
        <f t="shared" si="231"/>
        <v>43737</v>
      </c>
      <c r="O1046" s="441" t="s">
        <v>91</v>
      </c>
      <c r="P1046" s="441" t="s">
        <v>91</v>
      </c>
      <c r="Q1046" s="441" t="s">
        <v>91</v>
      </c>
      <c r="R1046" s="511">
        <f t="shared" si="240"/>
        <v>43744</v>
      </c>
      <c r="S1046" s="441">
        <f t="shared" si="241"/>
        <v>43751</v>
      </c>
      <c r="T1046" s="479"/>
      <c r="U1046" s="45"/>
      <c r="V1046" s="479"/>
      <c r="W1046" s="479"/>
      <c r="X1046" s="479"/>
      <c r="Y1046" s="479"/>
      <c r="Z1046" s="479"/>
      <c r="AA1046" s="479"/>
      <c r="AB1046" s="479"/>
      <c r="AC1046" s="479"/>
      <c r="AD1046" s="479"/>
      <c r="AE1046" s="479"/>
      <c r="AF1046" s="479"/>
      <c r="AG1046" s="479"/>
      <c r="AH1046" s="479"/>
      <c r="AI1046" s="479"/>
      <c r="AJ1046" s="479"/>
      <c r="AK1046" s="479"/>
      <c r="AL1046" s="479"/>
      <c r="AM1046" s="479"/>
      <c r="AN1046" s="479"/>
      <c r="AO1046" s="479"/>
      <c r="AP1046" s="479"/>
      <c r="AQ1046" s="479"/>
      <c r="AR1046" s="479"/>
      <c r="AS1046" s="479"/>
      <c r="AT1046" s="479"/>
      <c r="AU1046" s="479"/>
      <c r="AV1046" s="479"/>
      <c r="AW1046" s="479"/>
      <c r="AX1046" s="479"/>
      <c r="AY1046" s="479"/>
      <c r="AZ1046" s="479"/>
      <c r="BA1046" s="479"/>
      <c r="BB1046" s="479"/>
      <c r="BC1046" s="479"/>
    </row>
    <row r="1047" spans="1:55" s="74" customFormat="1" ht="60" x14ac:dyDescent="0.25">
      <c r="A1047" s="247"/>
      <c r="B1047" s="208"/>
      <c r="C1047" s="412" t="s">
        <v>3977</v>
      </c>
      <c r="D1047" s="409" t="s">
        <v>3978</v>
      </c>
      <c r="E1047" s="83" t="s">
        <v>6</v>
      </c>
      <c r="F1047" s="500" t="s">
        <v>3979</v>
      </c>
      <c r="G1047" s="83" t="s">
        <v>54</v>
      </c>
      <c r="H1047" s="506">
        <v>13000</v>
      </c>
      <c r="I1047" s="508" t="s">
        <v>3980</v>
      </c>
      <c r="J1047" s="441">
        <v>43697</v>
      </c>
      <c r="K1047" s="441">
        <f t="shared" si="228"/>
        <v>43702</v>
      </c>
      <c r="L1047" s="441">
        <f t="shared" si="229"/>
        <v>43709</v>
      </c>
      <c r="M1047" s="441">
        <f t="shared" si="238"/>
        <v>43730</v>
      </c>
      <c r="N1047" s="441">
        <f t="shared" si="231"/>
        <v>43737</v>
      </c>
      <c r="O1047" s="441" t="s">
        <v>91</v>
      </c>
      <c r="P1047" s="441" t="s">
        <v>91</v>
      </c>
      <c r="Q1047" s="441" t="s">
        <v>91</v>
      </c>
      <c r="R1047" s="511">
        <f t="shared" si="240"/>
        <v>43744</v>
      </c>
      <c r="S1047" s="441">
        <f t="shared" si="241"/>
        <v>43751</v>
      </c>
      <c r="T1047" s="479"/>
      <c r="U1047" s="45"/>
      <c r="V1047" s="479"/>
      <c r="W1047" s="479"/>
      <c r="X1047" s="479"/>
      <c r="Y1047" s="479"/>
      <c r="Z1047" s="479"/>
      <c r="AA1047" s="479"/>
      <c r="AB1047" s="479"/>
      <c r="AC1047" s="479"/>
      <c r="AD1047" s="479"/>
      <c r="AE1047" s="479"/>
      <c r="AF1047" s="479"/>
      <c r="AG1047" s="479"/>
      <c r="AH1047" s="479"/>
      <c r="AI1047" s="479"/>
      <c r="AJ1047" s="479"/>
      <c r="AK1047" s="479"/>
      <c r="AL1047" s="479"/>
      <c r="AM1047" s="479"/>
      <c r="AN1047" s="479"/>
      <c r="AO1047" s="479"/>
      <c r="AP1047" s="479"/>
      <c r="AQ1047" s="479"/>
      <c r="AR1047" s="479"/>
      <c r="AS1047" s="479"/>
      <c r="AT1047" s="479"/>
      <c r="AU1047" s="479"/>
      <c r="AV1047" s="479"/>
      <c r="AW1047" s="479"/>
      <c r="AX1047" s="479"/>
      <c r="AY1047" s="479"/>
      <c r="AZ1047" s="479"/>
      <c r="BA1047" s="479"/>
      <c r="BB1047" s="479"/>
      <c r="BC1047" s="479"/>
    </row>
    <row r="1048" spans="1:55" s="445" customFormat="1" ht="30" x14ac:dyDescent="0.2">
      <c r="A1048" s="247"/>
      <c r="B1048" s="208"/>
      <c r="C1048" s="499" t="s">
        <v>3981</v>
      </c>
      <c r="D1048" s="409" t="s">
        <v>3982</v>
      </c>
      <c r="E1048" s="502" t="s">
        <v>1</v>
      </c>
      <c r="F1048" s="83" t="s">
        <v>85</v>
      </c>
      <c r="G1048" s="83" t="s">
        <v>53</v>
      </c>
      <c r="H1048" s="503">
        <v>150000</v>
      </c>
      <c r="I1048" s="509" t="s">
        <v>1251</v>
      </c>
      <c r="J1048" s="441">
        <v>43739</v>
      </c>
      <c r="K1048" s="441">
        <f>J1048+5</f>
        <v>43744</v>
      </c>
      <c r="L1048" s="441">
        <f>K1048+7</f>
        <v>43751</v>
      </c>
      <c r="M1048" s="441">
        <f>L1048+21</f>
        <v>43772</v>
      </c>
      <c r="N1048" s="441">
        <f>M1048+7</f>
        <v>43779</v>
      </c>
      <c r="O1048" s="441" t="s">
        <v>91</v>
      </c>
      <c r="P1048" s="441" t="s">
        <v>91</v>
      </c>
      <c r="Q1048" s="441" t="s">
        <v>91</v>
      </c>
      <c r="R1048" s="511">
        <f>N1048+7</f>
        <v>43786</v>
      </c>
      <c r="S1048" s="441">
        <f>R1048+7</f>
        <v>43793</v>
      </c>
      <c r="T1048" s="479"/>
      <c r="U1048" s="45"/>
      <c r="V1048" s="479"/>
      <c r="W1048" s="479"/>
      <c r="X1048" s="479"/>
      <c r="Y1048" s="479"/>
      <c r="Z1048" s="479"/>
      <c r="AA1048" s="479"/>
      <c r="AB1048" s="479"/>
      <c r="AC1048" s="479"/>
      <c r="AD1048" s="479"/>
      <c r="AE1048" s="479"/>
      <c r="AF1048" s="479"/>
      <c r="AG1048" s="479"/>
      <c r="AH1048" s="479"/>
      <c r="AI1048" s="479"/>
      <c r="AJ1048" s="479"/>
      <c r="AK1048" s="479"/>
      <c r="AL1048" s="479"/>
      <c r="AM1048" s="479"/>
      <c r="AN1048" s="479"/>
      <c r="AO1048" s="479"/>
      <c r="AP1048" s="479"/>
      <c r="AQ1048" s="479"/>
      <c r="AR1048" s="479"/>
      <c r="AS1048" s="479"/>
      <c r="AT1048" s="479"/>
      <c r="AU1048" s="479"/>
      <c r="AV1048" s="479"/>
      <c r="AW1048" s="479"/>
      <c r="AX1048" s="479"/>
      <c r="AY1048" s="479"/>
      <c r="AZ1048" s="479"/>
      <c r="BA1048" s="479"/>
      <c r="BB1048" s="479"/>
      <c r="BC1048" s="479"/>
    </row>
    <row r="1049" spans="1:55" s="445" customFormat="1" ht="30" x14ac:dyDescent="0.2">
      <c r="A1049" s="247"/>
      <c r="B1049" s="208"/>
      <c r="C1049" s="499" t="s">
        <v>3983</v>
      </c>
      <c r="D1049" s="409" t="s">
        <v>3984</v>
      </c>
      <c r="E1049" s="502" t="s">
        <v>1</v>
      </c>
      <c r="F1049" s="83" t="s">
        <v>85</v>
      </c>
      <c r="G1049" s="83" t="s">
        <v>53</v>
      </c>
      <c r="H1049" s="503">
        <v>40000</v>
      </c>
      <c r="I1049" s="509" t="s">
        <v>1251</v>
      </c>
      <c r="J1049" s="441">
        <v>43739</v>
      </c>
      <c r="K1049" s="441">
        <f>J1049+5</f>
        <v>43744</v>
      </c>
      <c r="L1049" s="441">
        <f>K1049+7</f>
        <v>43751</v>
      </c>
      <c r="M1049" s="441">
        <f>L1049+21</f>
        <v>43772</v>
      </c>
      <c r="N1049" s="441">
        <f>M1049+7</f>
        <v>43779</v>
      </c>
      <c r="O1049" s="441" t="s">
        <v>91</v>
      </c>
      <c r="P1049" s="441" t="s">
        <v>91</v>
      </c>
      <c r="Q1049" s="441" t="s">
        <v>91</v>
      </c>
      <c r="R1049" s="511">
        <f>N1049+7</f>
        <v>43786</v>
      </c>
      <c r="S1049" s="441">
        <f>R1049+7</f>
        <v>43793</v>
      </c>
      <c r="T1049" s="479"/>
      <c r="U1049" s="45"/>
      <c r="V1049" s="479"/>
      <c r="W1049" s="479"/>
      <c r="X1049" s="479"/>
      <c r="Y1049" s="479"/>
      <c r="Z1049" s="479"/>
      <c r="AA1049" s="479"/>
      <c r="AB1049" s="479"/>
      <c r="AC1049" s="479"/>
      <c r="AD1049" s="479"/>
      <c r="AE1049" s="479"/>
      <c r="AF1049" s="479"/>
      <c r="AG1049" s="479"/>
      <c r="AH1049" s="479"/>
      <c r="AI1049" s="479"/>
      <c r="AJ1049" s="479"/>
      <c r="AK1049" s="479"/>
      <c r="AL1049" s="479"/>
      <c r="AM1049" s="479"/>
      <c r="AN1049" s="479"/>
      <c r="AO1049" s="479"/>
      <c r="AP1049" s="479"/>
      <c r="AQ1049" s="479"/>
      <c r="AR1049" s="479"/>
      <c r="AS1049" s="479"/>
      <c r="AT1049" s="479"/>
      <c r="AU1049" s="479"/>
      <c r="AV1049" s="479"/>
      <c r="AW1049" s="479"/>
      <c r="AX1049" s="479"/>
      <c r="AY1049" s="479"/>
      <c r="AZ1049" s="479"/>
      <c r="BA1049" s="479"/>
      <c r="BB1049" s="479"/>
      <c r="BC1049" s="479"/>
    </row>
    <row r="1050" spans="1:55" s="445" customFormat="1" ht="30" x14ac:dyDescent="0.2">
      <c r="A1050" s="247"/>
      <c r="B1050" s="208"/>
      <c r="C1050" s="499" t="s">
        <v>3985</v>
      </c>
      <c r="D1050" s="409" t="s">
        <v>3986</v>
      </c>
      <c r="E1050" s="502" t="s">
        <v>1</v>
      </c>
      <c r="F1050" s="83" t="s">
        <v>85</v>
      </c>
      <c r="G1050" s="83" t="s">
        <v>53</v>
      </c>
      <c r="H1050" s="503">
        <v>100000</v>
      </c>
      <c r="I1050" s="509" t="s">
        <v>1251</v>
      </c>
      <c r="J1050" s="441">
        <v>43739</v>
      </c>
      <c r="K1050" s="441">
        <f>J1050+5</f>
        <v>43744</v>
      </c>
      <c r="L1050" s="441">
        <f>K1050+7</f>
        <v>43751</v>
      </c>
      <c r="M1050" s="441">
        <f>L1050+21</f>
        <v>43772</v>
      </c>
      <c r="N1050" s="441">
        <f>M1050+7</f>
        <v>43779</v>
      </c>
      <c r="O1050" s="441" t="s">
        <v>91</v>
      </c>
      <c r="P1050" s="441" t="s">
        <v>91</v>
      </c>
      <c r="Q1050" s="441" t="s">
        <v>91</v>
      </c>
      <c r="R1050" s="511">
        <f>N1050+7</f>
        <v>43786</v>
      </c>
      <c r="S1050" s="441">
        <f>R1050+7</f>
        <v>43793</v>
      </c>
      <c r="T1050" s="479"/>
      <c r="U1050" s="45"/>
      <c r="V1050" s="479"/>
      <c r="W1050" s="479"/>
      <c r="X1050" s="479"/>
      <c r="Y1050" s="479"/>
      <c r="Z1050" s="479"/>
      <c r="AA1050" s="479"/>
      <c r="AB1050" s="479"/>
      <c r="AC1050" s="479"/>
      <c r="AD1050" s="479"/>
      <c r="AE1050" s="479"/>
      <c r="AF1050" s="479"/>
      <c r="AG1050" s="479"/>
      <c r="AH1050" s="479"/>
      <c r="AI1050" s="479"/>
      <c r="AJ1050" s="479"/>
      <c r="AK1050" s="479"/>
      <c r="AL1050" s="479"/>
      <c r="AM1050" s="479"/>
      <c r="AN1050" s="479"/>
      <c r="AO1050" s="479"/>
      <c r="AP1050" s="479"/>
      <c r="AQ1050" s="479"/>
      <c r="AR1050" s="479"/>
      <c r="AS1050" s="479"/>
      <c r="AT1050" s="479"/>
      <c r="AU1050" s="479"/>
      <c r="AV1050" s="479"/>
      <c r="AW1050" s="479"/>
      <c r="AX1050" s="479"/>
      <c r="AY1050" s="479"/>
      <c r="AZ1050" s="479"/>
      <c r="BA1050" s="479"/>
      <c r="BB1050" s="479"/>
      <c r="BC1050" s="479"/>
    </row>
    <row r="1051" spans="1:55" s="445" customFormat="1" ht="30" x14ac:dyDescent="0.2">
      <c r="A1051" s="247"/>
      <c r="B1051" s="208"/>
      <c r="C1051" s="499" t="s">
        <v>3987</v>
      </c>
      <c r="D1051" s="409" t="s">
        <v>3988</v>
      </c>
      <c r="E1051" s="502" t="s">
        <v>1</v>
      </c>
      <c r="F1051" s="83" t="s">
        <v>85</v>
      </c>
      <c r="G1051" s="83" t="s">
        <v>53</v>
      </c>
      <c r="H1051" s="503">
        <v>30000</v>
      </c>
      <c r="I1051" s="509" t="s">
        <v>1251</v>
      </c>
      <c r="J1051" s="441">
        <v>43739</v>
      </c>
      <c r="K1051" s="441">
        <f>J1051+5</f>
        <v>43744</v>
      </c>
      <c r="L1051" s="441">
        <f>K1051+7</f>
        <v>43751</v>
      </c>
      <c r="M1051" s="441">
        <f>L1051+21</f>
        <v>43772</v>
      </c>
      <c r="N1051" s="441">
        <f>M1051+7</f>
        <v>43779</v>
      </c>
      <c r="O1051" s="441" t="s">
        <v>91</v>
      </c>
      <c r="P1051" s="441" t="s">
        <v>91</v>
      </c>
      <c r="Q1051" s="441" t="s">
        <v>91</v>
      </c>
      <c r="R1051" s="511">
        <f>N1051+7</f>
        <v>43786</v>
      </c>
      <c r="S1051" s="441">
        <f>R1051+7</f>
        <v>43793</v>
      </c>
      <c r="T1051" s="479"/>
      <c r="U1051" s="45"/>
      <c r="V1051" s="479"/>
      <c r="W1051" s="479"/>
      <c r="X1051" s="479"/>
      <c r="Y1051" s="479"/>
      <c r="Z1051" s="479"/>
      <c r="AA1051" s="479"/>
      <c r="AB1051" s="479"/>
      <c r="AC1051" s="479"/>
      <c r="AD1051" s="479"/>
      <c r="AE1051" s="479"/>
      <c r="AF1051" s="479"/>
      <c r="AG1051" s="479"/>
      <c r="AH1051" s="479"/>
      <c r="AI1051" s="479"/>
      <c r="AJ1051" s="479"/>
      <c r="AK1051" s="479"/>
      <c r="AL1051" s="479"/>
      <c r="AM1051" s="479"/>
      <c r="AN1051" s="479"/>
      <c r="AO1051" s="479"/>
      <c r="AP1051" s="479"/>
      <c r="AQ1051" s="479"/>
      <c r="AR1051" s="479"/>
      <c r="AS1051" s="479"/>
      <c r="AT1051" s="479"/>
      <c r="AU1051" s="479"/>
      <c r="AV1051" s="479"/>
      <c r="AW1051" s="479"/>
      <c r="AX1051" s="479"/>
      <c r="AY1051" s="479"/>
      <c r="AZ1051" s="479"/>
      <c r="BA1051" s="479"/>
      <c r="BB1051" s="479"/>
      <c r="BC1051" s="479"/>
    </row>
    <row r="1052" spans="1:55" s="445" customFormat="1" ht="30" x14ac:dyDescent="0.2">
      <c r="A1052" s="247"/>
      <c r="B1052" s="208"/>
      <c r="C1052" s="510" t="s">
        <v>3989</v>
      </c>
      <c r="D1052" s="409" t="s">
        <v>3990</v>
      </c>
      <c r="E1052" s="502" t="s">
        <v>1</v>
      </c>
      <c r="F1052" s="83" t="s">
        <v>85</v>
      </c>
      <c r="G1052" s="83" t="s">
        <v>53</v>
      </c>
      <c r="H1052" s="503">
        <v>350000</v>
      </c>
      <c r="I1052" s="509" t="s">
        <v>1251</v>
      </c>
      <c r="J1052" s="441">
        <v>43739</v>
      </c>
      <c r="K1052" s="441">
        <f>J1052+5</f>
        <v>43744</v>
      </c>
      <c r="L1052" s="441">
        <f>K1052+7</f>
        <v>43751</v>
      </c>
      <c r="M1052" s="441">
        <f>L1052+21</f>
        <v>43772</v>
      </c>
      <c r="N1052" s="441">
        <f>M1052+7</f>
        <v>43779</v>
      </c>
      <c r="O1052" s="441" t="s">
        <v>91</v>
      </c>
      <c r="P1052" s="441" t="s">
        <v>91</v>
      </c>
      <c r="Q1052" s="441" t="s">
        <v>91</v>
      </c>
      <c r="R1052" s="511">
        <f>N1052+7</f>
        <v>43786</v>
      </c>
      <c r="S1052" s="441">
        <f>R1052+7</f>
        <v>43793</v>
      </c>
      <c r="T1052" s="479"/>
      <c r="U1052" s="45"/>
    </row>
    <row r="1053" spans="1:55" s="123" customFormat="1" ht="31.9" customHeight="1" x14ac:dyDescent="0.2">
      <c r="A1053" s="122"/>
      <c r="B1053" s="60"/>
      <c r="C1053" s="160" t="s">
        <v>1638</v>
      </c>
      <c r="D1053" s="107" t="s">
        <v>1639</v>
      </c>
      <c r="E1053" s="198" t="s">
        <v>6</v>
      </c>
      <c r="F1053" s="107" t="s">
        <v>85</v>
      </c>
      <c r="G1053" s="107" t="s">
        <v>54</v>
      </c>
      <c r="H1053" s="181">
        <v>10000</v>
      </c>
      <c r="I1053" s="107" t="s">
        <v>325</v>
      </c>
      <c r="J1053" s="120">
        <v>43526</v>
      </c>
      <c r="K1053" s="39">
        <f t="shared" ref="K1053:K1102" si="242">J1053+5</f>
        <v>43531</v>
      </c>
      <c r="L1053" s="39">
        <f t="shared" ref="L1053:L1102" si="243">K1053+7</f>
        <v>43538</v>
      </c>
      <c r="M1053" s="39">
        <f t="shared" ref="M1053:M1102" si="244">L1053+21</f>
        <v>43559</v>
      </c>
      <c r="N1053" s="39">
        <f t="shared" ref="N1053:N1102" si="245">M1053+7</f>
        <v>43566</v>
      </c>
      <c r="O1053" s="39" t="s">
        <v>91</v>
      </c>
      <c r="P1053" s="39" t="s">
        <v>91</v>
      </c>
      <c r="Q1053" s="39" t="s">
        <v>91</v>
      </c>
      <c r="R1053" s="512">
        <f t="shared" ref="R1053:R1102" si="246">N1053+7</f>
        <v>43573</v>
      </c>
      <c r="S1053" s="50">
        <f t="shared" ref="S1053:S1102" si="247">R1053+7</f>
        <v>43580</v>
      </c>
      <c r="T1053" s="246"/>
      <c r="U1053" s="45"/>
      <c r="V1053" s="60"/>
      <c r="W1053" s="60"/>
      <c r="X1053" s="60"/>
      <c r="Y1053" s="60"/>
      <c r="Z1053" s="60"/>
      <c r="AA1053" s="60"/>
      <c r="AB1053" s="60"/>
      <c r="AC1053" s="60"/>
      <c r="AD1053" s="60"/>
      <c r="AE1053" s="60"/>
      <c r="AF1053" s="60"/>
    </row>
    <row r="1054" spans="1:55" s="123" customFormat="1" ht="31.9" customHeight="1" x14ac:dyDescent="0.2">
      <c r="A1054" s="122"/>
      <c r="B1054" s="60"/>
      <c r="C1054" s="161" t="s">
        <v>1640</v>
      </c>
      <c r="D1054" s="107" t="s">
        <v>1641</v>
      </c>
      <c r="E1054" s="198" t="s">
        <v>6</v>
      </c>
      <c r="F1054" s="107" t="s">
        <v>89</v>
      </c>
      <c r="G1054" s="107" t="s">
        <v>55</v>
      </c>
      <c r="H1054" s="181">
        <v>2100</v>
      </c>
      <c r="I1054" s="107" t="s">
        <v>325</v>
      </c>
      <c r="J1054" s="120">
        <v>43608</v>
      </c>
      <c r="K1054" s="39">
        <f t="shared" si="242"/>
        <v>43613</v>
      </c>
      <c r="L1054" s="39">
        <f t="shared" si="243"/>
        <v>43620</v>
      </c>
      <c r="M1054" s="39">
        <f t="shared" si="244"/>
        <v>43641</v>
      </c>
      <c r="N1054" s="39">
        <f t="shared" si="245"/>
        <v>43648</v>
      </c>
      <c r="O1054" s="39" t="s">
        <v>91</v>
      </c>
      <c r="P1054" s="39" t="s">
        <v>91</v>
      </c>
      <c r="Q1054" s="39" t="s">
        <v>91</v>
      </c>
      <c r="R1054" s="39">
        <f t="shared" si="246"/>
        <v>43655</v>
      </c>
      <c r="S1054" s="39">
        <f t="shared" si="247"/>
        <v>43662</v>
      </c>
      <c r="U1054" s="45"/>
      <c r="V1054" s="60"/>
      <c r="W1054" s="60"/>
      <c r="X1054" s="60"/>
      <c r="Y1054" s="60"/>
      <c r="Z1054" s="60"/>
      <c r="AA1054" s="60"/>
      <c r="AB1054" s="60"/>
      <c r="AC1054" s="60"/>
      <c r="AD1054" s="60"/>
      <c r="AE1054" s="60"/>
      <c r="AF1054" s="60"/>
    </row>
    <row r="1055" spans="1:55" s="123" customFormat="1" ht="30" customHeight="1" x14ac:dyDescent="0.2">
      <c r="A1055" s="122"/>
      <c r="B1055" s="60"/>
      <c r="C1055" s="151" t="s">
        <v>1642</v>
      </c>
      <c r="D1055" s="107" t="s">
        <v>1643</v>
      </c>
      <c r="E1055" s="458" t="s">
        <v>6</v>
      </c>
      <c r="F1055" s="318" t="s">
        <v>85</v>
      </c>
      <c r="G1055" s="318" t="s">
        <v>54</v>
      </c>
      <c r="H1055" s="181">
        <v>2000</v>
      </c>
      <c r="I1055" s="107" t="s">
        <v>325</v>
      </c>
      <c r="J1055" s="120">
        <v>43559</v>
      </c>
      <c r="K1055" s="39">
        <f t="shared" si="242"/>
        <v>43564</v>
      </c>
      <c r="L1055" s="39">
        <f t="shared" si="243"/>
        <v>43571</v>
      </c>
      <c r="M1055" s="39">
        <f t="shared" si="244"/>
        <v>43592</v>
      </c>
      <c r="N1055" s="39">
        <f t="shared" si="245"/>
        <v>43599</v>
      </c>
      <c r="O1055" s="39" t="s">
        <v>91</v>
      </c>
      <c r="P1055" s="39" t="s">
        <v>91</v>
      </c>
      <c r="Q1055" s="39" t="s">
        <v>91</v>
      </c>
      <c r="R1055" s="39">
        <f t="shared" si="246"/>
        <v>43606</v>
      </c>
      <c r="S1055" s="39">
        <f t="shared" si="247"/>
        <v>43613</v>
      </c>
      <c r="U1055" s="45"/>
      <c r="V1055" s="60"/>
      <c r="W1055" s="60"/>
      <c r="X1055" s="60"/>
      <c r="Y1055" s="60"/>
      <c r="Z1055" s="60"/>
      <c r="AA1055" s="60"/>
      <c r="AB1055" s="60"/>
      <c r="AC1055" s="60"/>
      <c r="AD1055" s="60"/>
      <c r="AE1055" s="60"/>
      <c r="AF1055" s="60"/>
    </row>
    <row r="1056" spans="1:55" s="123" customFormat="1" ht="30" customHeight="1" x14ac:dyDescent="0.2">
      <c r="A1056" s="122"/>
      <c r="B1056" s="60"/>
      <c r="C1056" s="151" t="s">
        <v>1644</v>
      </c>
      <c r="D1056" s="107" t="s">
        <v>1645</v>
      </c>
      <c r="E1056" s="458" t="s">
        <v>6</v>
      </c>
      <c r="F1056" s="318" t="s">
        <v>85</v>
      </c>
      <c r="G1056" s="318" t="s">
        <v>54</v>
      </c>
      <c r="H1056" s="181">
        <v>2400</v>
      </c>
      <c r="I1056" s="107" t="s">
        <v>325</v>
      </c>
      <c r="J1056" s="120">
        <v>43501</v>
      </c>
      <c r="K1056" s="39">
        <f t="shared" si="242"/>
        <v>43506</v>
      </c>
      <c r="L1056" s="39">
        <f t="shared" si="243"/>
        <v>43513</v>
      </c>
      <c r="M1056" s="39">
        <f t="shared" si="244"/>
        <v>43534</v>
      </c>
      <c r="N1056" s="39">
        <f t="shared" si="245"/>
        <v>43541</v>
      </c>
      <c r="O1056" s="39" t="s">
        <v>91</v>
      </c>
      <c r="P1056" s="39" t="s">
        <v>91</v>
      </c>
      <c r="Q1056" s="39" t="s">
        <v>91</v>
      </c>
      <c r="R1056" s="39">
        <f t="shared" si="246"/>
        <v>43548</v>
      </c>
      <c r="S1056" s="39">
        <f t="shared" si="247"/>
        <v>43555</v>
      </c>
      <c r="U1056" s="45"/>
      <c r="V1056" s="60"/>
      <c r="W1056" s="60"/>
      <c r="X1056" s="60"/>
      <c r="Y1056" s="60"/>
      <c r="Z1056" s="60"/>
      <c r="AA1056" s="60"/>
      <c r="AB1056" s="60"/>
      <c r="AC1056" s="60"/>
      <c r="AD1056" s="60"/>
      <c r="AE1056" s="60"/>
      <c r="AF1056" s="60"/>
    </row>
    <row r="1057" spans="1:32" s="123" customFormat="1" ht="30" customHeight="1" x14ac:dyDescent="0.2">
      <c r="A1057" s="122"/>
      <c r="B1057" s="60"/>
      <c r="C1057" s="151" t="s">
        <v>1644</v>
      </c>
      <c r="D1057" s="107" t="s">
        <v>1646</v>
      </c>
      <c r="E1057" s="458" t="s">
        <v>6</v>
      </c>
      <c r="F1057" s="318" t="s">
        <v>85</v>
      </c>
      <c r="G1057" s="318" t="s">
        <v>54</v>
      </c>
      <c r="H1057" s="181">
        <v>5000</v>
      </c>
      <c r="I1057" s="107" t="s">
        <v>325</v>
      </c>
      <c r="J1057" s="120">
        <v>43784</v>
      </c>
      <c r="K1057" s="39">
        <f t="shared" si="242"/>
        <v>43789</v>
      </c>
      <c r="L1057" s="39">
        <f t="shared" si="243"/>
        <v>43796</v>
      </c>
      <c r="M1057" s="39">
        <f t="shared" si="244"/>
        <v>43817</v>
      </c>
      <c r="N1057" s="39">
        <f t="shared" si="245"/>
        <v>43824</v>
      </c>
      <c r="O1057" s="39" t="s">
        <v>91</v>
      </c>
      <c r="P1057" s="39" t="s">
        <v>91</v>
      </c>
      <c r="Q1057" s="39" t="s">
        <v>91</v>
      </c>
      <c r="R1057" s="39">
        <f t="shared" si="246"/>
        <v>43831</v>
      </c>
      <c r="S1057" s="39">
        <f t="shared" si="247"/>
        <v>43838</v>
      </c>
      <c r="U1057" s="45"/>
      <c r="V1057" s="60"/>
      <c r="W1057" s="60"/>
      <c r="X1057" s="60"/>
      <c r="Y1057" s="60"/>
      <c r="Z1057" s="60"/>
      <c r="AA1057" s="60"/>
      <c r="AB1057" s="60"/>
      <c r="AC1057" s="60"/>
      <c r="AD1057" s="60"/>
      <c r="AE1057" s="60"/>
      <c r="AF1057" s="60"/>
    </row>
    <row r="1058" spans="1:32" s="123" customFormat="1" ht="36.75" customHeight="1" x14ac:dyDescent="0.2">
      <c r="A1058" s="122"/>
      <c r="B1058" s="60"/>
      <c r="C1058" s="151" t="s">
        <v>1647</v>
      </c>
      <c r="D1058" s="107" t="s">
        <v>1648</v>
      </c>
      <c r="E1058" s="458" t="s">
        <v>6</v>
      </c>
      <c r="F1058" s="318" t="s">
        <v>85</v>
      </c>
      <c r="G1058" s="318" t="s">
        <v>54</v>
      </c>
      <c r="H1058" s="181">
        <v>9000</v>
      </c>
      <c r="I1058" s="107" t="s">
        <v>325</v>
      </c>
      <c r="J1058" s="120">
        <v>43572</v>
      </c>
      <c r="K1058" s="39">
        <f t="shared" si="242"/>
        <v>43577</v>
      </c>
      <c r="L1058" s="39">
        <f t="shared" si="243"/>
        <v>43584</v>
      </c>
      <c r="M1058" s="39">
        <f t="shared" si="244"/>
        <v>43605</v>
      </c>
      <c r="N1058" s="39">
        <f t="shared" si="245"/>
        <v>43612</v>
      </c>
      <c r="O1058" s="39" t="s">
        <v>91</v>
      </c>
      <c r="P1058" s="39" t="s">
        <v>91</v>
      </c>
      <c r="Q1058" s="39" t="s">
        <v>91</v>
      </c>
      <c r="R1058" s="39">
        <f t="shared" si="246"/>
        <v>43619</v>
      </c>
      <c r="S1058" s="39">
        <f t="shared" si="247"/>
        <v>43626</v>
      </c>
      <c r="U1058" s="45"/>
      <c r="V1058" s="60"/>
      <c r="W1058" s="60"/>
      <c r="X1058" s="60"/>
      <c r="Y1058" s="60"/>
      <c r="Z1058" s="60"/>
      <c r="AA1058" s="60"/>
      <c r="AB1058" s="60"/>
      <c r="AC1058" s="60"/>
      <c r="AD1058" s="60"/>
      <c r="AE1058" s="60"/>
      <c r="AF1058" s="60"/>
    </row>
    <row r="1059" spans="1:32" s="123" customFormat="1" ht="25.5" customHeight="1" x14ac:dyDescent="0.2">
      <c r="A1059" s="122"/>
      <c r="B1059" s="60"/>
      <c r="C1059" s="151" t="s">
        <v>1649</v>
      </c>
      <c r="D1059" s="107" t="s">
        <v>1650</v>
      </c>
      <c r="E1059" s="458" t="s">
        <v>6</v>
      </c>
      <c r="F1059" s="318" t="s">
        <v>85</v>
      </c>
      <c r="G1059" s="318" t="s">
        <v>54</v>
      </c>
      <c r="H1059" s="181">
        <v>4500</v>
      </c>
      <c r="I1059" s="107" t="s">
        <v>325</v>
      </c>
      <c r="J1059" s="120">
        <v>43624</v>
      </c>
      <c r="K1059" s="39">
        <f t="shared" si="242"/>
        <v>43629</v>
      </c>
      <c r="L1059" s="39">
        <f t="shared" si="243"/>
        <v>43636</v>
      </c>
      <c r="M1059" s="39">
        <f t="shared" si="244"/>
        <v>43657</v>
      </c>
      <c r="N1059" s="39">
        <f t="shared" si="245"/>
        <v>43664</v>
      </c>
      <c r="O1059" s="39" t="s">
        <v>91</v>
      </c>
      <c r="P1059" s="39" t="s">
        <v>91</v>
      </c>
      <c r="Q1059" s="39" t="s">
        <v>91</v>
      </c>
      <c r="R1059" s="39">
        <f t="shared" si="246"/>
        <v>43671</v>
      </c>
      <c r="S1059" s="39">
        <f t="shared" si="247"/>
        <v>43678</v>
      </c>
      <c r="U1059" s="45"/>
      <c r="V1059" s="60"/>
      <c r="W1059" s="60"/>
      <c r="X1059" s="60"/>
      <c r="Y1059" s="60"/>
      <c r="Z1059" s="60"/>
      <c r="AA1059" s="60"/>
      <c r="AB1059" s="60"/>
      <c r="AC1059" s="60"/>
      <c r="AD1059" s="60"/>
      <c r="AE1059" s="60"/>
      <c r="AF1059" s="60"/>
    </row>
    <row r="1060" spans="1:32" s="123" customFormat="1" ht="27.75" customHeight="1" x14ac:dyDescent="0.2">
      <c r="A1060" s="122"/>
      <c r="B1060" s="60"/>
      <c r="C1060" s="151" t="s">
        <v>1651</v>
      </c>
      <c r="D1060" s="107" t="s">
        <v>1652</v>
      </c>
      <c r="E1060" s="458" t="s">
        <v>6</v>
      </c>
      <c r="F1060" s="318" t="s">
        <v>85</v>
      </c>
      <c r="G1060" s="318" t="s">
        <v>54</v>
      </c>
      <c r="H1060" s="181">
        <v>6000</v>
      </c>
      <c r="I1060" s="107" t="s">
        <v>325</v>
      </c>
      <c r="J1060" s="120">
        <v>43505</v>
      </c>
      <c r="K1060" s="39">
        <f t="shared" si="242"/>
        <v>43510</v>
      </c>
      <c r="L1060" s="39">
        <f t="shared" si="243"/>
        <v>43517</v>
      </c>
      <c r="M1060" s="39">
        <f t="shared" si="244"/>
        <v>43538</v>
      </c>
      <c r="N1060" s="39">
        <f t="shared" si="245"/>
        <v>43545</v>
      </c>
      <c r="O1060" s="39" t="s">
        <v>91</v>
      </c>
      <c r="P1060" s="39" t="s">
        <v>91</v>
      </c>
      <c r="Q1060" s="39" t="s">
        <v>91</v>
      </c>
      <c r="R1060" s="39">
        <f t="shared" si="246"/>
        <v>43552</v>
      </c>
      <c r="S1060" s="39">
        <f t="shared" si="247"/>
        <v>43559</v>
      </c>
      <c r="U1060" s="45"/>
      <c r="V1060" s="60"/>
      <c r="W1060" s="60"/>
      <c r="X1060" s="60"/>
      <c r="Y1060" s="60"/>
      <c r="Z1060" s="60"/>
      <c r="AA1060" s="60"/>
      <c r="AB1060" s="60"/>
      <c r="AC1060" s="60"/>
      <c r="AD1060" s="60"/>
      <c r="AE1060" s="60"/>
      <c r="AF1060" s="60"/>
    </row>
    <row r="1061" spans="1:32" s="123" customFormat="1" ht="18" customHeight="1" x14ac:dyDescent="0.2">
      <c r="A1061" s="122"/>
      <c r="B1061" s="60"/>
      <c r="C1061" s="151" t="s">
        <v>1653</v>
      </c>
      <c r="D1061" s="107" t="s">
        <v>1654</v>
      </c>
      <c r="E1061" s="458" t="s">
        <v>6</v>
      </c>
      <c r="F1061" s="318" t="s">
        <v>89</v>
      </c>
      <c r="G1061" s="318" t="s">
        <v>55</v>
      </c>
      <c r="H1061" s="181">
        <v>500</v>
      </c>
      <c r="I1061" s="107" t="s">
        <v>325</v>
      </c>
      <c r="J1061" s="120">
        <v>43641</v>
      </c>
      <c r="K1061" s="39">
        <f t="shared" si="242"/>
        <v>43646</v>
      </c>
      <c r="L1061" s="39">
        <f t="shared" si="243"/>
        <v>43653</v>
      </c>
      <c r="M1061" s="39">
        <f t="shared" si="244"/>
        <v>43674</v>
      </c>
      <c r="N1061" s="39">
        <f t="shared" si="245"/>
        <v>43681</v>
      </c>
      <c r="O1061" s="39" t="s">
        <v>91</v>
      </c>
      <c r="P1061" s="39" t="s">
        <v>91</v>
      </c>
      <c r="Q1061" s="39" t="s">
        <v>91</v>
      </c>
      <c r="R1061" s="39">
        <f t="shared" si="246"/>
        <v>43688</v>
      </c>
      <c r="S1061" s="39">
        <f t="shared" si="247"/>
        <v>43695</v>
      </c>
      <c r="U1061" s="45"/>
      <c r="V1061" s="60"/>
      <c r="W1061" s="60"/>
      <c r="X1061" s="60"/>
      <c r="Y1061" s="60"/>
      <c r="Z1061" s="60"/>
      <c r="AA1061" s="60"/>
      <c r="AB1061" s="60"/>
      <c r="AC1061" s="60"/>
      <c r="AD1061" s="60"/>
      <c r="AE1061" s="60"/>
      <c r="AF1061" s="60"/>
    </row>
    <row r="1062" spans="1:32" s="123" customFormat="1" ht="30" customHeight="1" x14ac:dyDescent="0.2">
      <c r="A1062" s="122"/>
      <c r="B1062" s="60"/>
      <c r="C1062" s="151" t="s">
        <v>1638</v>
      </c>
      <c r="D1062" s="107" t="s">
        <v>1655</v>
      </c>
      <c r="E1062" s="458" t="s">
        <v>6</v>
      </c>
      <c r="F1062" s="318" t="s">
        <v>85</v>
      </c>
      <c r="G1062" s="318" t="s">
        <v>54</v>
      </c>
      <c r="H1062" s="181">
        <v>10000</v>
      </c>
      <c r="I1062" s="107" t="s">
        <v>325</v>
      </c>
      <c r="J1062" s="120">
        <v>43507</v>
      </c>
      <c r="K1062" s="39">
        <f t="shared" si="242"/>
        <v>43512</v>
      </c>
      <c r="L1062" s="39">
        <f t="shared" si="243"/>
        <v>43519</v>
      </c>
      <c r="M1062" s="39">
        <f t="shared" si="244"/>
        <v>43540</v>
      </c>
      <c r="N1062" s="39">
        <f t="shared" si="245"/>
        <v>43547</v>
      </c>
      <c r="O1062" s="39" t="s">
        <v>91</v>
      </c>
      <c r="P1062" s="39" t="s">
        <v>91</v>
      </c>
      <c r="Q1062" s="39" t="s">
        <v>91</v>
      </c>
      <c r="R1062" s="39">
        <f t="shared" si="246"/>
        <v>43554</v>
      </c>
      <c r="S1062" s="39">
        <f t="shared" si="247"/>
        <v>43561</v>
      </c>
      <c r="U1062" s="45"/>
      <c r="V1062" s="60"/>
      <c r="W1062" s="60"/>
      <c r="X1062" s="60"/>
      <c r="Y1062" s="60"/>
      <c r="Z1062" s="60"/>
      <c r="AA1062" s="60"/>
      <c r="AB1062" s="60"/>
      <c r="AC1062" s="60"/>
      <c r="AD1062" s="60"/>
      <c r="AE1062" s="60"/>
      <c r="AF1062" s="60"/>
    </row>
    <row r="1063" spans="1:32" s="123" customFormat="1" ht="30" customHeight="1" x14ac:dyDescent="0.2">
      <c r="A1063" s="122"/>
      <c r="B1063" s="60"/>
      <c r="C1063" s="152" t="s">
        <v>1640</v>
      </c>
      <c r="D1063" s="107" t="s">
        <v>1656</v>
      </c>
      <c r="E1063" s="198" t="s">
        <v>6</v>
      </c>
      <c r="F1063" s="107" t="s">
        <v>85</v>
      </c>
      <c r="G1063" s="107" t="s">
        <v>54</v>
      </c>
      <c r="H1063" s="181">
        <v>25000</v>
      </c>
      <c r="I1063" s="107" t="s">
        <v>325</v>
      </c>
      <c r="J1063" s="120">
        <v>43526</v>
      </c>
      <c r="K1063" s="39">
        <f t="shared" si="242"/>
        <v>43531</v>
      </c>
      <c r="L1063" s="39">
        <f t="shared" si="243"/>
        <v>43538</v>
      </c>
      <c r="M1063" s="39">
        <f t="shared" si="244"/>
        <v>43559</v>
      </c>
      <c r="N1063" s="39">
        <f t="shared" si="245"/>
        <v>43566</v>
      </c>
      <c r="O1063" s="39" t="s">
        <v>91</v>
      </c>
      <c r="P1063" s="39" t="s">
        <v>91</v>
      </c>
      <c r="Q1063" s="39" t="s">
        <v>91</v>
      </c>
      <c r="R1063" s="39">
        <f t="shared" si="246"/>
        <v>43573</v>
      </c>
      <c r="S1063" s="39">
        <f t="shared" si="247"/>
        <v>43580</v>
      </c>
      <c r="U1063" s="45"/>
      <c r="V1063" s="60"/>
      <c r="W1063" s="60"/>
      <c r="X1063" s="60"/>
      <c r="Y1063" s="60"/>
      <c r="Z1063" s="60"/>
      <c r="AA1063" s="60"/>
      <c r="AB1063" s="60"/>
      <c r="AC1063" s="60"/>
      <c r="AD1063" s="60"/>
      <c r="AE1063" s="60"/>
      <c r="AF1063" s="60"/>
    </row>
    <row r="1064" spans="1:32" s="123" customFormat="1" ht="37.5" customHeight="1" x14ac:dyDescent="0.2">
      <c r="A1064" s="122"/>
      <c r="B1064" s="60"/>
      <c r="C1064" s="459" t="s">
        <v>1657</v>
      </c>
      <c r="D1064" s="107" t="s">
        <v>1658</v>
      </c>
      <c r="E1064" s="198" t="s">
        <v>6</v>
      </c>
      <c r="F1064" s="107" t="s">
        <v>89</v>
      </c>
      <c r="G1064" s="107" t="s">
        <v>55</v>
      </c>
      <c r="H1064" s="460">
        <v>1000</v>
      </c>
      <c r="I1064" s="107" t="s">
        <v>325</v>
      </c>
      <c r="J1064" s="120">
        <v>43608</v>
      </c>
      <c r="K1064" s="39">
        <f t="shared" si="242"/>
        <v>43613</v>
      </c>
      <c r="L1064" s="39">
        <f t="shared" si="243"/>
        <v>43620</v>
      </c>
      <c r="M1064" s="39">
        <f t="shared" si="244"/>
        <v>43641</v>
      </c>
      <c r="N1064" s="39">
        <f t="shared" si="245"/>
        <v>43648</v>
      </c>
      <c r="O1064" s="39" t="s">
        <v>91</v>
      </c>
      <c r="P1064" s="39" t="s">
        <v>91</v>
      </c>
      <c r="Q1064" s="39" t="s">
        <v>91</v>
      </c>
      <c r="R1064" s="39">
        <f t="shared" si="246"/>
        <v>43655</v>
      </c>
      <c r="S1064" s="39">
        <f t="shared" si="247"/>
        <v>43662</v>
      </c>
      <c r="U1064" s="45"/>
      <c r="V1064" s="60"/>
      <c r="W1064" s="60"/>
      <c r="X1064" s="60"/>
      <c r="Y1064" s="60"/>
      <c r="Z1064" s="60"/>
      <c r="AA1064" s="60"/>
      <c r="AB1064" s="60"/>
      <c r="AC1064" s="60"/>
      <c r="AD1064" s="60"/>
      <c r="AE1064" s="60"/>
      <c r="AF1064" s="60"/>
    </row>
    <row r="1065" spans="1:32" s="123" customFormat="1" ht="41.25" customHeight="1" x14ac:dyDescent="0.2">
      <c r="A1065" s="122"/>
      <c r="B1065" s="60"/>
      <c r="C1065" s="456" t="s">
        <v>1659</v>
      </c>
      <c r="D1065" s="107" t="s">
        <v>1660</v>
      </c>
      <c r="E1065" s="198" t="s">
        <v>6</v>
      </c>
      <c r="F1065" s="107" t="s">
        <v>85</v>
      </c>
      <c r="G1065" s="107" t="s">
        <v>54</v>
      </c>
      <c r="H1065" s="460">
        <v>12000</v>
      </c>
      <c r="I1065" s="107" t="s">
        <v>325</v>
      </c>
      <c r="J1065" s="120">
        <v>43559</v>
      </c>
      <c r="K1065" s="39">
        <f t="shared" si="242"/>
        <v>43564</v>
      </c>
      <c r="L1065" s="39">
        <f t="shared" si="243"/>
        <v>43571</v>
      </c>
      <c r="M1065" s="39">
        <f t="shared" si="244"/>
        <v>43592</v>
      </c>
      <c r="N1065" s="39">
        <f t="shared" si="245"/>
        <v>43599</v>
      </c>
      <c r="O1065" s="39" t="s">
        <v>91</v>
      </c>
      <c r="P1065" s="39" t="s">
        <v>91</v>
      </c>
      <c r="Q1065" s="39" t="s">
        <v>91</v>
      </c>
      <c r="R1065" s="39">
        <f t="shared" si="246"/>
        <v>43606</v>
      </c>
      <c r="S1065" s="39">
        <f t="shared" si="247"/>
        <v>43613</v>
      </c>
      <c r="U1065" s="45"/>
      <c r="V1065" s="60"/>
      <c r="W1065" s="60"/>
      <c r="X1065" s="60"/>
      <c r="Y1065" s="60"/>
      <c r="Z1065" s="60"/>
      <c r="AA1065" s="60"/>
      <c r="AB1065" s="60"/>
      <c r="AC1065" s="60"/>
      <c r="AD1065" s="60"/>
      <c r="AE1065" s="60"/>
      <c r="AF1065" s="60"/>
    </row>
    <row r="1066" spans="1:32" s="123" customFormat="1" ht="42.75" x14ac:dyDescent="0.2">
      <c r="A1066" s="122"/>
      <c r="B1066" s="60"/>
      <c r="C1066" s="456" t="s">
        <v>1661</v>
      </c>
      <c r="D1066" s="107" t="s">
        <v>1662</v>
      </c>
      <c r="E1066" s="198" t="s">
        <v>6</v>
      </c>
      <c r="F1066" s="107" t="s">
        <v>85</v>
      </c>
      <c r="G1066" s="107" t="s">
        <v>54</v>
      </c>
      <c r="H1066" s="460">
        <v>2000</v>
      </c>
      <c r="I1066" s="107" t="s">
        <v>325</v>
      </c>
      <c r="J1066" s="120">
        <v>43501</v>
      </c>
      <c r="K1066" s="39">
        <f t="shared" si="242"/>
        <v>43506</v>
      </c>
      <c r="L1066" s="39">
        <f t="shared" si="243"/>
        <v>43513</v>
      </c>
      <c r="M1066" s="39">
        <f t="shared" si="244"/>
        <v>43534</v>
      </c>
      <c r="N1066" s="39">
        <f t="shared" si="245"/>
        <v>43541</v>
      </c>
      <c r="O1066" s="39" t="s">
        <v>91</v>
      </c>
      <c r="P1066" s="39" t="s">
        <v>91</v>
      </c>
      <c r="Q1066" s="39" t="s">
        <v>91</v>
      </c>
      <c r="R1066" s="39">
        <f t="shared" si="246"/>
        <v>43548</v>
      </c>
      <c r="S1066" s="39">
        <f t="shared" si="247"/>
        <v>43555</v>
      </c>
      <c r="U1066" s="45"/>
      <c r="V1066" s="60"/>
      <c r="W1066" s="60"/>
      <c r="X1066" s="60"/>
      <c r="Y1066" s="60"/>
      <c r="Z1066" s="60"/>
      <c r="AA1066" s="60"/>
      <c r="AB1066" s="60"/>
      <c r="AC1066" s="60"/>
      <c r="AD1066" s="60"/>
      <c r="AE1066" s="60"/>
      <c r="AF1066" s="60"/>
    </row>
    <row r="1067" spans="1:32" s="123" customFormat="1" ht="28.5" x14ac:dyDescent="0.2">
      <c r="A1067" s="122"/>
      <c r="B1067" s="60"/>
      <c r="C1067" s="151" t="s">
        <v>1663</v>
      </c>
      <c r="D1067" s="107" t="s">
        <v>1664</v>
      </c>
      <c r="E1067" s="199" t="s">
        <v>6</v>
      </c>
      <c r="F1067" s="124" t="s">
        <v>85</v>
      </c>
      <c r="G1067" s="124" t="s">
        <v>54</v>
      </c>
      <c r="H1067" s="460">
        <v>3000</v>
      </c>
      <c r="I1067" s="107" t="s">
        <v>325</v>
      </c>
      <c r="J1067" s="120">
        <v>43784</v>
      </c>
      <c r="K1067" s="39">
        <f t="shared" si="242"/>
        <v>43789</v>
      </c>
      <c r="L1067" s="39">
        <f t="shared" si="243"/>
        <v>43796</v>
      </c>
      <c r="M1067" s="39">
        <f t="shared" si="244"/>
        <v>43817</v>
      </c>
      <c r="N1067" s="39">
        <f t="shared" si="245"/>
        <v>43824</v>
      </c>
      <c r="O1067" s="39" t="s">
        <v>91</v>
      </c>
      <c r="P1067" s="39" t="s">
        <v>91</v>
      </c>
      <c r="Q1067" s="39" t="s">
        <v>91</v>
      </c>
      <c r="R1067" s="39">
        <f t="shared" si="246"/>
        <v>43831</v>
      </c>
      <c r="S1067" s="39">
        <f t="shared" si="247"/>
        <v>43838</v>
      </c>
      <c r="U1067" s="45"/>
      <c r="V1067" s="60"/>
      <c r="W1067" s="60"/>
      <c r="X1067" s="60"/>
      <c r="Y1067" s="60"/>
      <c r="Z1067" s="60"/>
      <c r="AA1067" s="60"/>
      <c r="AB1067" s="60"/>
      <c r="AC1067" s="60"/>
      <c r="AD1067" s="60"/>
      <c r="AE1067" s="60"/>
      <c r="AF1067" s="60"/>
    </row>
    <row r="1068" spans="1:32" s="123" customFormat="1" ht="28.5" x14ac:dyDescent="0.2">
      <c r="A1068" s="122"/>
      <c r="B1068" s="60"/>
      <c r="C1068" s="151" t="s">
        <v>1663</v>
      </c>
      <c r="D1068" s="107" t="s">
        <v>1665</v>
      </c>
      <c r="E1068" s="199" t="s">
        <v>6</v>
      </c>
      <c r="F1068" s="107" t="s">
        <v>85</v>
      </c>
      <c r="G1068" s="107" t="s">
        <v>54</v>
      </c>
      <c r="H1068" s="460">
        <v>4368</v>
      </c>
      <c r="I1068" s="107" t="s">
        <v>325</v>
      </c>
      <c r="J1068" s="120">
        <v>43572</v>
      </c>
      <c r="K1068" s="39">
        <f t="shared" si="242"/>
        <v>43577</v>
      </c>
      <c r="L1068" s="39">
        <f t="shared" si="243"/>
        <v>43584</v>
      </c>
      <c r="M1068" s="39">
        <f t="shared" si="244"/>
        <v>43605</v>
      </c>
      <c r="N1068" s="39">
        <f t="shared" si="245"/>
        <v>43612</v>
      </c>
      <c r="O1068" s="39" t="s">
        <v>91</v>
      </c>
      <c r="P1068" s="39" t="s">
        <v>91</v>
      </c>
      <c r="Q1068" s="39" t="s">
        <v>91</v>
      </c>
      <c r="R1068" s="39">
        <f t="shared" si="246"/>
        <v>43619</v>
      </c>
      <c r="S1068" s="39">
        <f t="shared" si="247"/>
        <v>43626</v>
      </c>
      <c r="U1068" s="45"/>
      <c r="V1068" s="60"/>
      <c r="W1068" s="60"/>
      <c r="X1068" s="60"/>
      <c r="Y1068" s="60"/>
      <c r="Z1068" s="60"/>
      <c r="AA1068" s="60"/>
      <c r="AB1068" s="60"/>
      <c r="AC1068" s="60"/>
      <c r="AD1068" s="60"/>
      <c r="AE1068" s="60"/>
      <c r="AF1068" s="60"/>
    </row>
    <row r="1069" spans="1:32" s="123" customFormat="1" ht="28.5" x14ac:dyDescent="0.2">
      <c r="A1069" s="122"/>
      <c r="B1069" s="60"/>
      <c r="C1069" s="151" t="s">
        <v>1663</v>
      </c>
      <c r="D1069" s="107" t="s">
        <v>1666</v>
      </c>
      <c r="E1069" s="199" t="s">
        <v>6</v>
      </c>
      <c r="F1069" s="124" t="s">
        <v>89</v>
      </c>
      <c r="G1069" s="318" t="s">
        <v>55</v>
      </c>
      <c r="H1069" s="460">
        <v>1260</v>
      </c>
      <c r="I1069" s="107" t="s">
        <v>325</v>
      </c>
      <c r="J1069" s="120">
        <v>43624</v>
      </c>
      <c r="K1069" s="39">
        <f t="shared" si="242"/>
        <v>43629</v>
      </c>
      <c r="L1069" s="39">
        <f t="shared" si="243"/>
        <v>43636</v>
      </c>
      <c r="M1069" s="39">
        <f t="shared" si="244"/>
        <v>43657</v>
      </c>
      <c r="N1069" s="39">
        <f t="shared" si="245"/>
        <v>43664</v>
      </c>
      <c r="O1069" s="39" t="s">
        <v>91</v>
      </c>
      <c r="P1069" s="39" t="s">
        <v>91</v>
      </c>
      <c r="Q1069" s="39" t="s">
        <v>91</v>
      </c>
      <c r="R1069" s="39">
        <f t="shared" si="246"/>
        <v>43671</v>
      </c>
      <c r="S1069" s="39">
        <f t="shared" si="247"/>
        <v>43678</v>
      </c>
      <c r="U1069" s="45"/>
      <c r="V1069" s="60"/>
      <c r="W1069" s="60"/>
      <c r="X1069" s="60"/>
      <c r="Y1069" s="60"/>
      <c r="Z1069" s="60"/>
      <c r="AA1069" s="60"/>
      <c r="AB1069" s="60"/>
      <c r="AC1069" s="60"/>
      <c r="AD1069" s="60"/>
      <c r="AE1069" s="60"/>
      <c r="AF1069" s="60"/>
    </row>
    <row r="1070" spans="1:32" s="123" customFormat="1" ht="31.5" customHeight="1" x14ac:dyDescent="0.2">
      <c r="A1070" s="122"/>
      <c r="B1070" s="60"/>
      <c r="C1070" s="151" t="s">
        <v>1667</v>
      </c>
      <c r="D1070" s="107" t="s">
        <v>1668</v>
      </c>
      <c r="E1070" s="461" t="s">
        <v>6</v>
      </c>
      <c r="F1070" s="124" t="s">
        <v>89</v>
      </c>
      <c r="G1070" s="318" t="s">
        <v>55</v>
      </c>
      <c r="H1070" s="462">
        <f>'[3]2019 Procurment Details (SPPME)'!K1234</f>
        <v>3024</v>
      </c>
      <c r="I1070" s="107" t="s">
        <v>325</v>
      </c>
      <c r="J1070" s="120">
        <v>43505</v>
      </c>
      <c r="K1070" s="39">
        <f t="shared" si="242"/>
        <v>43510</v>
      </c>
      <c r="L1070" s="39">
        <f t="shared" si="243"/>
        <v>43517</v>
      </c>
      <c r="M1070" s="39">
        <f t="shared" si="244"/>
        <v>43538</v>
      </c>
      <c r="N1070" s="39">
        <f t="shared" si="245"/>
        <v>43545</v>
      </c>
      <c r="O1070" s="39" t="s">
        <v>91</v>
      </c>
      <c r="P1070" s="39" t="s">
        <v>91</v>
      </c>
      <c r="Q1070" s="39" t="s">
        <v>91</v>
      </c>
      <c r="R1070" s="39">
        <f t="shared" si="246"/>
        <v>43552</v>
      </c>
      <c r="S1070" s="39">
        <f t="shared" si="247"/>
        <v>43559</v>
      </c>
      <c r="U1070" s="45"/>
      <c r="V1070" s="60"/>
      <c r="W1070" s="60"/>
      <c r="X1070" s="60"/>
      <c r="Y1070" s="60"/>
      <c r="Z1070" s="60"/>
      <c r="AA1070" s="60"/>
      <c r="AB1070" s="60"/>
      <c r="AC1070" s="60"/>
      <c r="AD1070" s="60"/>
      <c r="AE1070" s="60"/>
      <c r="AF1070" s="60"/>
    </row>
    <row r="1071" spans="1:32" s="123" customFormat="1" ht="28.5" x14ac:dyDescent="0.2">
      <c r="A1071" s="122"/>
      <c r="B1071" s="60"/>
      <c r="C1071" s="151" t="s">
        <v>1669</v>
      </c>
      <c r="D1071" s="107" t="s">
        <v>1670</v>
      </c>
      <c r="E1071" s="199" t="s">
        <v>6</v>
      </c>
      <c r="F1071" s="124" t="s">
        <v>85</v>
      </c>
      <c r="G1071" s="318" t="s">
        <v>54</v>
      </c>
      <c r="H1071" s="462">
        <f>'[3]2019 Procurment Details (SPPME)'!K1235</f>
        <v>13500</v>
      </c>
      <c r="I1071" s="107" t="s">
        <v>325</v>
      </c>
      <c r="J1071" s="120">
        <v>43641</v>
      </c>
      <c r="K1071" s="39">
        <f t="shared" si="242"/>
        <v>43646</v>
      </c>
      <c r="L1071" s="39">
        <f t="shared" si="243"/>
        <v>43653</v>
      </c>
      <c r="M1071" s="39">
        <f t="shared" si="244"/>
        <v>43674</v>
      </c>
      <c r="N1071" s="39">
        <f t="shared" si="245"/>
        <v>43681</v>
      </c>
      <c r="O1071" s="39" t="s">
        <v>91</v>
      </c>
      <c r="P1071" s="39" t="s">
        <v>91</v>
      </c>
      <c r="Q1071" s="39" t="s">
        <v>91</v>
      </c>
      <c r="R1071" s="39">
        <f t="shared" si="246"/>
        <v>43688</v>
      </c>
      <c r="S1071" s="39">
        <f t="shared" si="247"/>
        <v>43695</v>
      </c>
      <c r="U1071" s="45"/>
      <c r="V1071" s="60"/>
      <c r="W1071" s="60"/>
      <c r="X1071" s="60"/>
      <c r="Y1071" s="60"/>
      <c r="Z1071" s="60"/>
      <c r="AA1071" s="60"/>
      <c r="AB1071" s="60"/>
      <c r="AC1071" s="60"/>
      <c r="AD1071" s="60"/>
      <c r="AE1071" s="60"/>
      <c r="AF1071" s="60"/>
    </row>
    <row r="1072" spans="1:32" s="123" customFormat="1" ht="28.5" x14ac:dyDescent="0.2">
      <c r="A1072" s="122"/>
      <c r="B1072" s="60"/>
      <c r="C1072" s="151" t="s">
        <v>1669</v>
      </c>
      <c r="D1072" s="107" t="s">
        <v>1671</v>
      </c>
      <c r="E1072" s="199" t="s">
        <v>6</v>
      </c>
      <c r="F1072" s="124" t="s">
        <v>85</v>
      </c>
      <c r="G1072" s="318" t="s">
        <v>54</v>
      </c>
      <c r="H1072" s="462">
        <f>'[3]2019 Procurment Details (SPPME)'!K1237</f>
        <v>300</v>
      </c>
      <c r="I1072" s="107" t="s">
        <v>325</v>
      </c>
      <c r="J1072" s="120">
        <v>43507</v>
      </c>
      <c r="K1072" s="39">
        <f t="shared" si="242"/>
        <v>43512</v>
      </c>
      <c r="L1072" s="39">
        <f t="shared" si="243"/>
        <v>43519</v>
      </c>
      <c r="M1072" s="39">
        <f t="shared" si="244"/>
        <v>43540</v>
      </c>
      <c r="N1072" s="39">
        <f t="shared" si="245"/>
        <v>43547</v>
      </c>
      <c r="O1072" s="39" t="s">
        <v>91</v>
      </c>
      <c r="P1072" s="39" t="s">
        <v>91</v>
      </c>
      <c r="Q1072" s="39" t="s">
        <v>91</v>
      </c>
      <c r="R1072" s="39">
        <f t="shared" si="246"/>
        <v>43554</v>
      </c>
      <c r="S1072" s="39">
        <f t="shared" si="247"/>
        <v>43561</v>
      </c>
      <c r="U1072" s="45"/>
      <c r="V1072" s="60"/>
      <c r="W1072" s="60"/>
      <c r="X1072" s="60"/>
      <c r="Y1072" s="60"/>
      <c r="Z1072" s="60"/>
      <c r="AA1072" s="60"/>
      <c r="AB1072" s="60"/>
      <c r="AC1072" s="60"/>
      <c r="AD1072" s="60"/>
      <c r="AE1072" s="60"/>
      <c r="AF1072" s="60"/>
    </row>
    <row r="1073" spans="1:32" s="123" customFormat="1" ht="28.5" x14ac:dyDescent="0.2">
      <c r="A1073" s="122"/>
      <c r="B1073" s="60"/>
      <c r="C1073" s="151" t="s">
        <v>1672</v>
      </c>
      <c r="D1073" s="107" t="s">
        <v>1673</v>
      </c>
      <c r="E1073" s="199" t="s">
        <v>6</v>
      </c>
      <c r="F1073" s="124" t="s">
        <v>89</v>
      </c>
      <c r="G1073" s="318" t="s">
        <v>55</v>
      </c>
      <c r="H1073" s="462">
        <v>20000</v>
      </c>
      <c r="I1073" s="107" t="s">
        <v>325</v>
      </c>
      <c r="J1073" s="120">
        <v>43526</v>
      </c>
      <c r="K1073" s="39">
        <f t="shared" si="242"/>
        <v>43531</v>
      </c>
      <c r="L1073" s="39">
        <f t="shared" si="243"/>
        <v>43538</v>
      </c>
      <c r="M1073" s="39">
        <f t="shared" si="244"/>
        <v>43559</v>
      </c>
      <c r="N1073" s="39">
        <f t="shared" si="245"/>
        <v>43566</v>
      </c>
      <c r="O1073" s="39" t="s">
        <v>91</v>
      </c>
      <c r="P1073" s="39" t="s">
        <v>91</v>
      </c>
      <c r="Q1073" s="39" t="s">
        <v>91</v>
      </c>
      <c r="R1073" s="39">
        <f t="shared" si="246"/>
        <v>43573</v>
      </c>
      <c r="S1073" s="39">
        <f t="shared" si="247"/>
        <v>43580</v>
      </c>
      <c r="U1073" s="45"/>
      <c r="V1073" s="60"/>
      <c r="W1073" s="60"/>
      <c r="X1073" s="60"/>
      <c r="Y1073" s="60"/>
      <c r="Z1073" s="60"/>
      <c r="AA1073" s="60"/>
      <c r="AB1073" s="60"/>
      <c r="AC1073" s="60"/>
      <c r="AD1073" s="60"/>
      <c r="AE1073" s="60"/>
      <c r="AF1073" s="60"/>
    </row>
    <row r="1074" spans="1:32" s="123" customFormat="1" ht="32.450000000000003" customHeight="1" x14ac:dyDescent="0.2">
      <c r="A1074" s="122"/>
      <c r="B1074" s="60"/>
      <c r="C1074" s="151" t="s">
        <v>1669</v>
      </c>
      <c r="D1074" s="107" t="s">
        <v>1674</v>
      </c>
      <c r="E1074" s="199" t="s">
        <v>6</v>
      </c>
      <c r="F1074" s="124" t="s">
        <v>85</v>
      </c>
      <c r="G1074" s="318" t="s">
        <v>54</v>
      </c>
      <c r="H1074" s="462">
        <f>'[3]2019 Procurment Details (SPPME)'!K1241</f>
        <v>300</v>
      </c>
      <c r="I1074" s="107" t="s">
        <v>325</v>
      </c>
      <c r="J1074" s="120">
        <v>43608</v>
      </c>
      <c r="K1074" s="39">
        <f t="shared" si="242"/>
        <v>43613</v>
      </c>
      <c r="L1074" s="39">
        <f t="shared" si="243"/>
        <v>43620</v>
      </c>
      <c r="M1074" s="39">
        <f t="shared" si="244"/>
        <v>43641</v>
      </c>
      <c r="N1074" s="39">
        <f t="shared" si="245"/>
        <v>43648</v>
      </c>
      <c r="O1074" s="39" t="s">
        <v>91</v>
      </c>
      <c r="P1074" s="39" t="s">
        <v>91</v>
      </c>
      <c r="Q1074" s="39" t="s">
        <v>91</v>
      </c>
      <c r="R1074" s="39">
        <f t="shared" si="246"/>
        <v>43655</v>
      </c>
      <c r="S1074" s="39">
        <f t="shared" si="247"/>
        <v>43662</v>
      </c>
      <c r="U1074" s="45"/>
      <c r="V1074" s="60"/>
      <c r="W1074" s="60"/>
      <c r="X1074" s="60"/>
      <c r="Y1074" s="60"/>
      <c r="Z1074" s="60"/>
      <c r="AA1074" s="60"/>
      <c r="AB1074" s="60"/>
      <c r="AC1074" s="60"/>
      <c r="AD1074" s="60"/>
      <c r="AE1074" s="60"/>
      <c r="AF1074" s="60"/>
    </row>
    <row r="1075" spans="1:32" s="123" customFormat="1" ht="32.450000000000003" customHeight="1" x14ac:dyDescent="0.2">
      <c r="A1075" s="122"/>
      <c r="B1075" s="60"/>
      <c r="C1075" s="151" t="s">
        <v>1669</v>
      </c>
      <c r="D1075" s="107" t="s">
        <v>1675</v>
      </c>
      <c r="E1075" s="199" t="s">
        <v>6</v>
      </c>
      <c r="F1075" s="124" t="s">
        <v>85</v>
      </c>
      <c r="G1075" s="318" t="s">
        <v>54</v>
      </c>
      <c r="H1075" s="462">
        <f>'[3]2019 Procurment Details (SPPME)'!K1242</f>
        <v>14976</v>
      </c>
      <c r="I1075" s="107" t="s">
        <v>325</v>
      </c>
      <c r="J1075" s="120">
        <v>43559</v>
      </c>
      <c r="K1075" s="39">
        <f t="shared" si="242"/>
        <v>43564</v>
      </c>
      <c r="L1075" s="39">
        <f t="shared" si="243"/>
        <v>43571</v>
      </c>
      <c r="M1075" s="39">
        <f t="shared" si="244"/>
        <v>43592</v>
      </c>
      <c r="N1075" s="39">
        <f t="shared" si="245"/>
        <v>43599</v>
      </c>
      <c r="O1075" s="39" t="s">
        <v>91</v>
      </c>
      <c r="P1075" s="39" t="s">
        <v>91</v>
      </c>
      <c r="Q1075" s="39" t="s">
        <v>91</v>
      </c>
      <c r="R1075" s="39">
        <f t="shared" si="246"/>
        <v>43606</v>
      </c>
      <c r="S1075" s="39">
        <f t="shared" si="247"/>
        <v>43613</v>
      </c>
      <c r="U1075" s="45"/>
      <c r="V1075" s="60"/>
      <c r="W1075" s="60"/>
      <c r="X1075" s="60"/>
      <c r="Y1075" s="60"/>
      <c r="Z1075" s="60"/>
      <c r="AA1075" s="60"/>
      <c r="AB1075" s="60"/>
      <c r="AC1075" s="60"/>
      <c r="AD1075" s="60"/>
      <c r="AE1075" s="60"/>
      <c r="AF1075" s="60"/>
    </row>
    <row r="1076" spans="1:32" s="123" customFormat="1" ht="28.5" x14ac:dyDescent="0.2">
      <c r="A1076" s="122"/>
      <c r="B1076" s="60"/>
      <c r="C1076" s="151" t="s">
        <v>1669</v>
      </c>
      <c r="D1076" s="107" t="s">
        <v>1676</v>
      </c>
      <c r="E1076" s="199" t="s">
        <v>6</v>
      </c>
      <c r="F1076" s="124" t="s">
        <v>85</v>
      </c>
      <c r="G1076" s="318" t="s">
        <v>54</v>
      </c>
      <c r="H1076" s="462">
        <f>'[3]2019 Procurment Details (SPPME)'!K1244</f>
        <v>35000</v>
      </c>
      <c r="I1076" s="107" t="s">
        <v>325</v>
      </c>
      <c r="J1076" s="120">
        <v>43501</v>
      </c>
      <c r="K1076" s="39">
        <f t="shared" si="242"/>
        <v>43506</v>
      </c>
      <c r="L1076" s="39">
        <f t="shared" si="243"/>
        <v>43513</v>
      </c>
      <c r="M1076" s="39">
        <f t="shared" si="244"/>
        <v>43534</v>
      </c>
      <c r="N1076" s="39">
        <f t="shared" si="245"/>
        <v>43541</v>
      </c>
      <c r="O1076" s="39" t="s">
        <v>91</v>
      </c>
      <c r="P1076" s="39" t="s">
        <v>91</v>
      </c>
      <c r="Q1076" s="39" t="s">
        <v>91</v>
      </c>
      <c r="R1076" s="39">
        <f t="shared" si="246"/>
        <v>43548</v>
      </c>
      <c r="S1076" s="39">
        <f t="shared" si="247"/>
        <v>43555</v>
      </c>
      <c r="U1076" s="45"/>
      <c r="V1076" s="60"/>
      <c r="W1076" s="60"/>
      <c r="X1076" s="60"/>
      <c r="Y1076" s="60"/>
      <c r="Z1076" s="60"/>
      <c r="AA1076" s="60"/>
      <c r="AB1076" s="60"/>
      <c r="AC1076" s="60"/>
      <c r="AD1076" s="60"/>
      <c r="AE1076" s="60"/>
      <c r="AF1076" s="60"/>
    </row>
    <row r="1077" spans="1:32" s="123" customFormat="1" ht="28.5" x14ac:dyDescent="0.2">
      <c r="A1077" s="122"/>
      <c r="B1077" s="60"/>
      <c r="C1077" s="151" t="s">
        <v>1677</v>
      </c>
      <c r="D1077" s="107" t="s">
        <v>1678</v>
      </c>
      <c r="E1077" s="199" t="s">
        <v>6</v>
      </c>
      <c r="F1077" s="124" t="s">
        <v>101</v>
      </c>
      <c r="G1077" s="318" t="s">
        <v>53</v>
      </c>
      <c r="H1077" s="462">
        <f>'[3]2019 Procurment Details (SPPME)'!K1248</f>
        <v>4500</v>
      </c>
      <c r="I1077" s="107" t="s">
        <v>325</v>
      </c>
      <c r="J1077" s="120">
        <v>43784</v>
      </c>
      <c r="K1077" s="39">
        <f t="shared" si="242"/>
        <v>43789</v>
      </c>
      <c r="L1077" s="39">
        <f t="shared" si="243"/>
        <v>43796</v>
      </c>
      <c r="M1077" s="39">
        <f t="shared" si="244"/>
        <v>43817</v>
      </c>
      <c r="N1077" s="39">
        <f t="shared" si="245"/>
        <v>43824</v>
      </c>
      <c r="O1077" s="39" t="s">
        <v>91</v>
      </c>
      <c r="P1077" s="39" t="s">
        <v>91</v>
      </c>
      <c r="Q1077" s="39" t="s">
        <v>91</v>
      </c>
      <c r="R1077" s="39">
        <f t="shared" si="246"/>
        <v>43831</v>
      </c>
      <c r="S1077" s="39">
        <f t="shared" si="247"/>
        <v>43838</v>
      </c>
      <c r="U1077" s="122"/>
      <c r="V1077" s="60"/>
      <c r="W1077" s="60"/>
      <c r="X1077" s="60"/>
      <c r="Y1077" s="60"/>
      <c r="Z1077" s="60"/>
      <c r="AA1077" s="60"/>
      <c r="AB1077" s="60"/>
      <c r="AC1077" s="60"/>
      <c r="AD1077" s="60"/>
      <c r="AE1077" s="60"/>
      <c r="AF1077" s="60"/>
    </row>
    <row r="1078" spans="1:32" s="123" customFormat="1" ht="32.450000000000003" customHeight="1" x14ac:dyDescent="0.2">
      <c r="A1078" s="122"/>
      <c r="B1078" s="60"/>
      <c r="C1078" s="151" t="s">
        <v>1679</v>
      </c>
      <c r="D1078" s="107" t="s">
        <v>1680</v>
      </c>
      <c r="E1078" s="199" t="s">
        <v>6</v>
      </c>
      <c r="F1078" s="55" t="s">
        <v>89</v>
      </c>
      <c r="G1078" s="124" t="s">
        <v>55</v>
      </c>
      <c r="H1078" s="462">
        <v>3000</v>
      </c>
      <c r="I1078" s="107" t="s">
        <v>325</v>
      </c>
      <c r="J1078" s="120">
        <v>43572</v>
      </c>
      <c r="K1078" s="39">
        <f t="shared" si="242"/>
        <v>43577</v>
      </c>
      <c r="L1078" s="39">
        <f t="shared" si="243"/>
        <v>43584</v>
      </c>
      <c r="M1078" s="39">
        <f t="shared" si="244"/>
        <v>43605</v>
      </c>
      <c r="N1078" s="39">
        <f t="shared" si="245"/>
        <v>43612</v>
      </c>
      <c r="O1078" s="39" t="s">
        <v>91</v>
      </c>
      <c r="P1078" s="39" t="s">
        <v>91</v>
      </c>
      <c r="Q1078" s="39" t="s">
        <v>91</v>
      </c>
      <c r="R1078" s="39">
        <f t="shared" si="246"/>
        <v>43619</v>
      </c>
      <c r="S1078" s="39">
        <f t="shared" si="247"/>
        <v>43626</v>
      </c>
      <c r="U1078" s="122"/>
      <c r="V1078" s="60"/>
      <c r="W1078" s="60"/>
      <c r="X1078" s="60"/>
      <c r="Y1078" s="60"/>
      <c r="Z1078" s="60"/>
      <c r="AA1078" s="60"/>
      <c r="AB1078" s="60"/>
      <c r="AC1078" s="60"/>
      <c r="AD1078" s="60"/>
      <c r="AE1078" s="60"/>
      <c r="AF1078" s="60"/>
    </row>
    <row r="1079" spans="1:32" s="123" customFormat="1" ht="28.5" x14ac:dyDescent="0.2">
      <c r="A1079" s="122"/>
      <c r="B1079" s="60"/>
      <c r="C1079" s="151" t="s">
        <v>1681</v>
      </c>
      <c r="D1079" s="107" t="s">
        <v>1682</v>
      </c>
      <c r="E1079" s="461" t="s">
        <v>6</v>
      </c>
      <c r="F1079" s="124" t="s">
        <v>89</v>
      </c>
      <c r="G1079" s="318" t="s">
        <v>55</v>
      </c>
      <c r="H1079" s="462">
        <f>500+1000</f>
        <v>1500</v>
      </c>
      <c r="I1079" s="107" t="s">
        <v>325</v>
      </c>
      <c r="J1079" s="120">
        <v>43624</v>
      </c>
      <c r="K1079" s="39">
        <f t="shared" si="242"/>
        <v>43629</v>
      </c>
      <c r="L1079" s="39">
        <f t="shared" si="243"/>
        <v>43636</v>
      </c>
      <c r="M1079" s="39">
        <f t="shared" si="244"/>
        <v>43657</v>
      </c>
      <c r="N1079" s="39">
        <f t="shared" si="245"/>
        <v>43664</v>
      </c>
      <c r="O1079" s="39" t="s">
        <v>91</v>
      </c>
      <c r="P1079" s="39" t="s">
        <v>91</v>
      </c>
      <c r="Q1079" s="39" t="s">
        <v>91</v>
      </c>
      <c r="R1079" s="39">
        <f t="shared" si="246"/>
        <v>43671</v>
      </c>
      <c r="S1079" s="39">
        <f t="shared" si="247"/>
        <v>43678</v>
      </c>
      <c r="U1079" s="122"/>
      <c r="V1079" s="60"/>
      <c r="W1079" s="60"/>
      <c r="X1079" s="60"/>
      <c r="Y1079" s="60"/>
      <c r="Z1079" s="60"/>
      <c r="AA1079" s="60"/>
      <c r="AB1079" s="60"/>
      <c r="AC1079" s="60"/>
      <c r="AD1079" s="60"/>
      <c r="AE1079" s="60"/>
      <c r="AF1079" s="60"/>
    </row>
    <row r="1080" spans="1:32" s="123" customFormat="1" ht="28.5" x14ac:dyDescent="0.2">
      <c r="A1080" s="122"/>
      <c r="B1080" s="60"/>
      <c r="C1080" s="151" t="s">
        <v>1683</v>
      </c>
      <c r="D1080" s="107" t="s">
        <v>1684</v>
      </c>
      <c r="E1080" s="461" t="s">
        <v>6</v>
      </c>
      <c r="F1080" s="124" t="s">
        <v>85</v>
      </c>
      <c r="G1080" s="318" t="s">
        <v>54</v>
      </c>
      <c r="H1080" s="462">
        <v>14000</v>
      </c>
      <c r="I1080" s="107" t="s">
        <v>325</v>
      </c>
      <c r="J1080" s="120">
        <v>43505</v>
      </c>
      <c r="K1080" s="39">
        <f t="shared" si="242"/>
        <v>43510</v>
      </c>
      <c r="L1080" s="39">
        <f t="shared" si="243"/>
        <v>43517</v>
      </c>
      <c r="M1080" s="39">
        <f t="shared" si="244"/>
        <v>43538</v>
      </c>
      <c r="N1080" s="39">
        <f t="shared" si="245"/>
        <v>43545</v>
      </c>
      <c r="O1080" s="39" t="s">
        <v>91</v>
      </c>
      <c r="P1080" s="39" t="s">
        <v>91</v>
      </c>
      <c r="Q1080" s="39" t="s">
        <v>91</v>
      </c>
      <c r="R1080" s="39">
        <f t="shared" si="246"/>
        <v>43552</v>
      </c>
      <c r="S1080" s="39">
        <f t="shared" si="247"/>
        <v>43559</v>
      </c>
      <c r="U1080" s="122"/>
      <c r="V1080" s="60"/>
      <c r="W1080" s="60"/>
      <c r="X1080" s="60"/>
      <c r="Y1080" s="60"/>
      <c r="Z1080" s="60"/>
      <c r="AA1080" s="60"/>
      <c r="AB1080" s="60"/>
      <c r="AC1080" s="60"/>
      <c r="AD1080" s="60"/>
      <c r="AE1080" s="60"/>
      <c r="AF1080" s="60"/>
    </row>
    <row r="1081" spans="1:32" s="123" customFormat="1" ht="36.75" customHeight="1" x14ac:dyDescent="0.2">
      <c r="A1081" s="122"/>
      <c r="B1081" s="60"/>
      <c r="C1081" s="151" t="s">
        <v>1685</v>
      </c>
      <c r="D1081" s="107" t="s">
        <v>1686</v>
      </c>
      <c r="E1081" s="461" t="s">
        <v>6</v>
      </c>
      <c r="F1081" s="124" t="s">
        <v>89</v>
      </c>
      <c r="G1081" s="318" t="s">
        <v>55</v>
      </c>
      <c r="H1081" s="463">
        <v>9000</v>
      </c>
      <c r="I1081" s="107" t="s">
        <v>325</v>
      </c>
      <c r="J1081" s="120">
        <v>43641</v>
      </c>
      <c r="K1081" s="39">
        <f t="shared" si="242"/>
        <v>43646</v>
      </c>
      <c r="L1081" s="39">
        <f t="shared" si="243"/>
        <v>43653</v>
      </c>
      <c r="M1081" s="39">
        <f t="shared" si="244"/>
        <v>43674</v>
      </c>
      <c r="N1081" s="39">
        <f t="shared" si="245"/>
        <v>43681</v>
      </c>
      <c r="O1081" s="39" t="s">
        <v>91</v>
      </c>
      <c r="P1081" s="39" t="s">
        <v>91</v>
      </c>
      <c r="Q1081" s="39" t="s">
        <v>91</v>
      </c>
      <c r="R1081" s="39">
        <f t="shared" si="246"/>
        <v>43688</v>
      </c>
      <c r="S1081" s="39">
        <f t="shared" si="247"/>
        <v>43695</v>
      </c>
      <c r="U1081" s="122"/>
      <c r="V1081" s="60"/>
      <c r="W1081" s="60"/>
      <c r="X1081" s="60"/>
      <c r="Y1081" s="60"/>
      <c r="Z1081" s="60"/>
      <c r="AA1081" s="60"/>
      <c r="AB1081" s="60"/>
      <c r="AC1081" s="60"/>
      <c r="AD1081" s="60"/>
      <c r="AE1081" s="60"/>
      <c r="AF1081" s="60"/>
    </row>
    <row r="1082" spans="1:32" s="123" customFormat="1" ht="45.75" customHeight="1" x14ac:dyDescent="0.2">
      <c r="A1082" s="122"/>
      <c r="B1082" s="60"/>
      <c r="C1082" s="151" t="s">
        <v>1687</v>
      </c>
      <c r="D1082" s="107" t="s">
        <v>1688</v>
      </c>
      <c r="E1082" s="461" t="s">
        <v>6</v>
      </c>
      <c r="F1082" s="124" t="s">
        <v>85</v>
      </c>
      <c r="G1082" s="318" t="s">
        <v>54</v>
      </c>
      <c r="H1082" s="181">
        <f>'[3]2019 Procurment Details (SPPME)'!K1268</f>
        <v>2000</v>
      </c>
      <c r="I1082" s="107" t="s">
        <v>325</v>
      </c>
      <c r="J1082" s="120">
        <v>43507</v>
      </c>
      <c r="K1082" s="39">
        <f t="shared" si="242"/>
        <v>43512</v>
      </c>
      <c r="L1082" s="39">
        <f t="shared" si="243"/>
        <v>43519</v>
      </c>
      <c r="M1082" s="39">
        <f t="shared" si="244"/>
        <v>43540</v>
      </c>
      <c r="N1082" s="39">
        <f t="shared" si="245"/>
        <v>43547</v>
      </c>
      <c r="O1082" s="39" t="s">
        <v>91</v>
      </c>
      <c r="P1082" s="39" t="s">
        <v>91</v>
      </c>
      <c r="Q1082" s="39" t="s">
        <v>91</v>
      </c>
      <c r="R1082" s="39">
        <f t="shared" si="246"/>
        <v>43554</v>
      </c>
      <c r="S1082" s="39">
        <f t="shared" si="247"/>
        <v>43561</v>
      </c>
      <c r="U1082" s="122"/>
      <c r="V1082" s="60"/>
      <c r="W1082" s="60"/>
      <c r="X1082" s="60"/>
      <c r="Y1082" s="60"/>
      <c r="Z1082" s="60"/>
      <c r="AA1082" s="60"/>
      <c r="AB1082" s="60"/>
      <c r="AC1082" s="60"/>
      <c r="AD1082" s="60"/>
      <c r="AE1082" s="60"/>
      <c r="AF1082" s="60"/>
    </row>
    <row r="1083" spans="1:32" s="123" customFormat="1" ht="42.75" customHeight="1" x14ac:dyDescent="0.2">
      <c r="A1083" s="122"/>
      <c r="B1083" s="60"/>
      <c r="C1083" s="151" t="s">
        <v>1689</v>
      </c>
      <c r="D1083" s="107" t="s">
        <v>1690</v>
      </c>
      <c r="E1083" s="461" t="s">
        <v>6</v>
      </c>
      <c r="F1083" s="124" t="s">
        <v>89</v>
      </c>
      <c r="G1083" s="318" t="s">
        <v>55</v>
      </c>
      <c r="H1083" s="181">
        <v>11232</v>
      </c>
      <c r="I1083" s="107" t="s">
        <v>325</v>
      </c>
      <c r="J1083" s="120">
        <v>43572</v>
      </c>
      <c r="K1083" s="39">
        <f t="shared" si="242"/>
        <v>43577</v>
      </c>
      <c r="L1083" s="39">
        <f t="shared" si="243"/>
        <v>43584</v>
      </c>
      <c r="M1083" s="39">
        <f t="shared" si="244"/>
        <v>43605</v>
      </c>
      <c r="N1083" s="39">
        <f t="shared" si="245"/>
        <v>43612</v>
      </c>
      <c r="O1083" s="39" t="s">
        <v>91</v>
      </c>
      <c r="P1083" s="39" t="s">
        <v>91</v>
      </c>
      <c r="Q1083" s="39" t="s">
        <v>91</v>
      </c>
      <c r="R1083" s="39">
        <f t="shared" si="246"/>
        <v>43619</v>
      </c>
      <c r="S1083" s="39">
        <f t="shared" si="247"/>
        <v>43626</v>
      </c>
      <c r="U1083" s="122"/>
      <c r="V1083" s="60"/>
      <c r="W1083" s="60"/>
      <c r="X1083" s="60"/>
      <c r="Y1083" s="60"/>
      <c r="Z1083" s="60"/>
      <c r="AA1083" s="60"/>
      <c r="AB1083" s="60"/>
      <c r="AC1083" s="60"/>
      <c r="AD1083" s="60"/>
      <c r="AE1083" s="60"/>
      <c r="AF1083" s="60"/>
    </row>
    <row r="1084" spans="1:32" s="123" customFormat="1" ht="35.25" customHeight="1" x14ac:dyDescent="0.2">
      <c r="A1084" s="122"/>
      <c r="B1084" s="60"/>
      <c r="C1084" s="151" t="s">
        <v>1691</v>
      </c>
      <c r="D1084" s="107" t="s">
        <v>1692</v>
      </c>
      <c r="E1084" s="461" t="s">
        <v>6</v>
      </c>
      <c r="F1084" s="124" t="s">
        <v>85</v>
      </c>
      <c r="G1084" s="318" t="s">
        <v>54</v>
      </c>
      <c r="H1084" s="181">
        <v>6300</v>
      </c>
      <c r="I1084" s="107" t="s">
        <v>325</v>
      </c>
      <c r="J1084" s="120">
        <v>43624</v>
      </c>
      <c r="K1084" s="39">
        <f t="shared" si="242"/>
        <v>43629</v>
      </c>
      <c r="L1084" s="39">
        <f t="shared" si="243"/>
        <v>43636</v>
      </c>
      <c r="M1084" s="39">
        <f t="shared" si="244"/>
        <v>43657</v>
      </c>
      <c r="N1084" s="39">
        <f t="shared" si="245"/>
        <v>43664</v>
      </c>
      <c r="O1084" s="39" t="s">
        <v>91</v>
      </c>
      <c r="P1084" s="39" t="s">
        <v>91</v>
      </c>
      <c r="Q1084" s="39" t="s">
        <v>91</v>
      </c>
      <c r="R1084" s="39">
        <f t="shared" si="246"/>
        <v>43671</v>
      </c>
      <c r="S1084" s="39">
        <f t="shared" si="247"/>
        <v>43678</v>
      </c>
      <c r="U1084" s="122"/>
      <c r="V1084" s="60"/>
      <c r="W1084" s="60"/>
      <c r="X1084" s="60"/>
      <c r="Y1084" s="60"/>
      <c r="Z1084" s="60"/>
      <c r="AA1084" s="60"/>
      <c r="AB1084" s="60"/>
      <c r="AC1084" s="60"/>
      <c r="AD1084" s="60"/>
      <c r="AE1084" s="60"/>
      <c r="AF1084" s="60"/>
    </row>
    <row r="1085" spans="1:32" s="123" customFormat="1" ht="30.75" customHeight="1" x14ac:dyDescent="0.2">
      <c r="A1085" s="122"/>
      <c r="B1085" s="60"/>
      <c r="C1085" s="151" t="s">
        <v>1693</v>
      </c>
      <c r="D1085" s="107" t="s">
        <v>1694</v>
      </c>
      <c r="E1085" s="461" t="s">
        <v>6</v>
      </c>
      <c r="F1085" s="124" t="s">
        <v>89</v>
      </c>
      <c r="G1085" s="318" t="s">
        <v>55</v>
      </c>
      <c r="H1085" s="181">
        <v>3024</v>
      </c>
      <c r="I1085" s="107" t="s">
        <v>325</v>
      </c>
      <c r="J1085" s="120">
        <v>43505</v>
      </c>
      <c r="K1085" s="39">
        <f t="shared" si="242"/>
        <v>43510</v>
      </c>
      <c r="L1085" s="39">
        <f t="shared" si="243"/>
        <v>43517</v>
      </c>
      <c r="M1085" s="39">
        <f t="shared" si="244"/>
        <v>43538</v>
      </c>
      <c r="N1085" s="39">
        <f t="shared" si="245"/>
        <v>43545</v>
      </c>
      <c r="O1085" s="39" t="s">
        <v>91</v>
      </c>
      <c r="P1085" s="39" t="s">
        <v>91</v>
      </c>
      <c r="Q1085" s="39" t="s">
        <v>91</v>
      </c>
      <c r="R1085" s="39">
        <f t="shared" si="246"/>
        <v>43552</v>
      </c>
      <c r="S1085" s="39">
        <f t="shared" si="247"/>
        <v>43559</v>
      </c>
      <c r="U1085" s="122"/>
      <c r="V1085" s="60"/>
      <c r="W1085" s="60"/>
      <c r="X1085" s="60"/>
      <c r="Y1085" s="60"/>
      <c r="Z1085" s="60"/>
      <c r="AA1085" s="60"/>
      <c r="AB1085" s="60"/>
      <c r="AC1085" s="60"/>
      <c r="AD1085" s="60"/>
      <c r="AE1085" s="60"/>
      <c r="AF1085" s="60"/>
    </row>
    <row r="1086" spans="1:32" s="123" customFormat="1" ht="49.5" customHeight="1" x14ac:dyDescent="0.2">
      <c r="A1086" s="122"/>
      <c r="B1086" s="60"/>
      <c r="C1086" s="151" t="s">
        <v>1695</v>
      </c>
      <c r="D1086" s="107" t="s">
        <v>1696</v>
      </c>
      <c r="E1086" s="461" t="s">
        <v>6</v>
      </c>
      <c r="F1086" s="124" t="s">
        <v>85</v>
      </c>
      <c r="G1086" s="318" t="s">
        <v>54</v>
      </c>
      <c r="H1086" s="181">
        <v>7800</v>
      </c>
      <c r="I1086" s="107" t="s">
        <v>325</v>
      </c>
      <c r="J1086" s="120">
        <v>43641</v>
      </c>
      <c r="K1086" s="39">
        <f t="shared" si="242"/>
        <v>43646</v>
      </c>
      <c r="L1086" s="39">
        <f t="shared" si="243"/>
        <v>43653</v>
      </c>
      <c r="M1086" s="39">
        <f t="shared" si="244"/>
        <v>43674</v>
      </c>
      <c r="N1086" s="39">
        <f t="shared" si="245"/>
        <v>43681</v>
      </c>
      <c r="O1086" s="39" t="s">
        <v>91</v>
      </c>
      <c r="P1086" s="39" t="s">
        <v>91</v>
      </c>
      <c r="Q1086" s="39" t="s">
        <v>91</v>
      </c>
      <c r="R1086" s="39">
        <f t="shared" si="246"/>
        <v>43688</v>
      </c>
      <c r="S1086" s="39">
        <f t="shared" si="247"/>
        <v>43695</v>
      </c>
      <c r="U1086" s="122"/>
      <c r="V1086" s="60"/>
      <c r="W1086" s="60"/>
      <c r="X1086" s="60"/>
      <c r="Y1086" s="60"/>
      <c r="Z1086" s="60"/>
      <c r="AA1086" s="60"/>
      <c r="AB1086" s="60"/>
      <c r="AC1086" s="60"/>
      <c r="AD1086" s="60"/>
      <c r="AE1086" s="60"/>
      <c r="AF1086" s="60"/>
    </row>
    <row r="1087" spans="1:32" s="123" customFormat="1" ht="33.75" customHeight="1" x14ac:dyDescent="0.2">
      <c r="A1087" s="122"/>
      <c r="B1087" s="385"/>
      <c r="C1087" s="151" t="s">
        <v>1636</v>
      </c>
      <c r="D1087" s="107" t="s">
        <v>1697</v>
      </c>
      <c r="E1087" s="461" t="s">
        <v>6</v>
      </c>
      <c r="F1087" s="124" t="s">
        <v>101</v>
      </c>
      <c r="G1087" s="318" t="s">
        <v>53</v>
      </c>
      <c r="H1087" s="181">
        <v>250000</v>
      </c>
      <c r="I1087" s="107" t="s">
        <v>325</v>
      </c>
      <c r="J1087" s="120">
        <v>43507</v>
      </c>
      <c r="K1087" s="39">
        <f t="shared" si="242"/>
        <v>43512</v>
      </c>
      <c r="L1087" s="39">
        <f t="shared" si="243"/>
        <v>43519</v>
      </c>
      <c r="M1087" s="39">
        <f t="shared" si="244"/>
        <v>43540</v>
      </c>
      <c r="N1087" s="39">
        <f t="shared" si="245"/>
        <v>43547</v>
      </c>
      <c r="O1087" s="39" t="s">
        <v>91</v>
      </c>
      <c r="P1087" s="39" t="s">
        <v>91</v>
      </c>
      <c r="Q1087" s="39" t="s">
        <v>91</v>
      </c>
      <c r="R1087" s="39">
        <f t="shared" si="246"/>
        <v>43554</v>
      </c>
      <c r="S1087" s="39">
        <f t="shared" si="247"/>
        <v>43561</v>
      </c>
      <c r="U1087" s="122"/>
      <c r="V1087" s="60"/>
      <c r="W1087" s="60"/>
      <c r="X1087" s="60"/>
      <c r="Y1087" s="60"/>
      <c r="Z1087" s="60"/>
      <c r="AA1087" s="60"/>
      <c r="AB1087" s="60"/>
      <c r="AC1087" s="60"/>
      <c r="AD1087" s="60"/>
      <c r="AE1087" s="60"/>
      <c r="AF1087" s="60"/>
    </row>
    <row r="1088" spans="1:32" s="123" customFormat="1" ht="18" customHeight="1" x14ac:dyDescent="0.25">
      <c r="A1088" s="122"/>
      <c r="B1088" s="48"/>
      <c r="C1088" s="251" t="s">
        <v>3053</v>
      </c>
      <c r="D1088" s="107" t="s">
        <v>3054</v>
      </c>
      <c r="E1088" s="124" t="s">
        <v>6</v>
      </c>
      <c r="F1088" s="124" t="s">
        <v>101</v>
      </c>
      <c r="G1088" s="318" t="s">
        <v>54</v>
      </c>
      <c r="H1088" s="181">
        <v>12800</v>
      </c>
      <c r="I1088" s="107" t="s">
        <v>325</v>
      </c>
      <c r="J1088" s="120">
        <v>43566</v>
      </c>
      <c r="K1088" s="39">
        <f t="shared" si="242"/>
        <v>43571</v>
      </c>
      <c r="L1088" s="39">
        <f t="shared" si="243"/>
        <v>43578</v>
      </c>
      <c r="M1088" s="39">
        <f t="shared" si="244"/>
        <v>43599</v>
      </c>
      <c r="N1088" s="39">
        <f t="shared" si="245"/>
        <v>43606</v>
      </c>
      <c r="O1088" s="39" t="s">
        <v>91</v>
      </c>
      <c r="P1088" s="39" t="s">
        <v>91</v>
      </c>
      <c r="Q1088" s="39" t="s">
        <v>91</v>
      </c>
      <c r="R1088" s="39">
        <f t="shared" si="246"/>
        <v>43613</v>
      </c>
      <c r="S1088" s="39">
        <f t="shared" si="247"/>
        <v>43620</v>
      </c>
      <c r="U1088" s="122"/>
      <c r="V1088" s="60"/>
      <c r="W1088" s="60"/>
      <c r="X1088" s="60"/>
      <c r="Y1088" s="60"/>
      <c r="Z1088" s="60"/>
      <c r="AA1088" s="60"/>
      <c r="AB1088" s="60"/>
      <c r="AC1088" s="60"/>
      <c r="AD1088" s="60"/>
      <c r="AE1088" s="60"/>
      <c r="AF1088" s="60"/>
    </row>
    <row r="1089" spans="1:21" ht="35.25" customHeight="1" x14ac:dyDescent="0.25">
      <c r="A1089" s="45"/>
      <c r="C1089" s="44" t="s">
        <v>1725</v>
      </c>
      <c r="D1089" s="7" t="s">
        <v>1726</v>
      </c>
      <c r="E1089" s="30" t="s">
        <v>6</v>
      </c>
      <c r="F1089" s="30" t="s">
        <v>85</v>
      </c>
      <c r="G1089" s="30" t="s">
        <v>54</v>
      </c>
      <c r="H1089" s="174">
        <v>15000</v>
      </c>
      <c r="I1089" s="40" t="s">
        <v>321</v>
      </c>
      <c r="J1089" s="39">
        <v>43617</v>
      </c>
      <c r="K1089" s="39">
        <f t="shared" si="242"/>
        <v>43622</v>
      </c>
      <c r="L1089" s="39">
        <f t="shared" si="243"/>
        <v>43629</v>
      </c>
      <c r="M1089" s="39">
        <f t="shared" si="244"/>
        <v>43650</v>
      </c>
      <c r="N1089" s="39">
        <f t="shared" si="245"/>
        <v>43657</v>
      </c>
      <c r="O1089" s="39" t="s">
        <v>91</v>
      </c>
      <c r="P1089" s="39" t="s">
        <v>91</v>
      </c>
      <c r="Q1089" s="39" t="s">
        <v>91</v>
      </c>
      <c r="R1089" s="39">
        <f t="shared" si="246"/>
        <v>43664</v>
      </c>
      <c r="S1089" s="39">
        <f t="shared" si="247"/>
        <v>43671</v>
      </c>
      <c r="U1089" s="45"/>
    </row>
    <row r="1090" spans="1:21" ht="35.25" customHeight="1" x14ac:dyDescent="0.25">
      <c r="A1090" s="45"/>
      <c r="C1090" s="4" t="s">
        <v>1727</v>
      </c>
      <c r="D1090" s="7" t="s">
        <v>1728</v>
      </c>
      <c r="E1090" s="6" t="s">
        <v>6</v>
      </c>
      <c r="F1090" s="8" t="s">
        <v>85</v>
      </c>
      <c r="G1090" s="8" t="s">
        <v>54</v>
      </c>
      <c r="H1090" s="174">
        <v>3800</v>
      </c>
      <c r="I1090" s="9" t="s">
        <v>321</v>
      </c>
      <c r="J1090" s="39" t="s">
        <v>3891</v>
      </c>
      <c r="K1090" s="39" t="e">
        <f t="shared" si="242"/>
        <v>#VALUE!</v>
      </c>
      <c r="L1090" s="39" t="e">
        <f t="shared" si="243"/>
        <v>#VALUE!</v>
      </c>
      <c r="M1090" s="39" t="e">
        <f t="shared" si="244"/>
        <v>#VALUE!</v>
      </c>
      <c r="N1090" s="39" t="e">
        <f t="shared" si="245"/>
        <v>#VALUE!</v>
      </c>
      <c r="O1090" s="39" t="s">
        <v>91</v>
      </c>
      <c r="P1090" s="39" t="s">
        <v>91</v>
      </c>
      <c r="Q1090" s="39" t="s">
        <v>91</v>
      </c>
      <c r="R1090" s="39" t="e">
        <f t="shared" si="246"/>
        <v>#VALUE!</v>
      </c>
      <c r="S1090" s="39" t="e">
        <f t="shared" si="247"/>
        <v>#VALUE!</v>
      </c>
      <c r="U1090" s="45"/>
    </row>
    <row r="1091" spans="1:21" ht="35.25" customHeight="1" x14ac:dyDescent="0.25">
      <c r="A1091" s="45"/>
      <c r="C1091" s="4" t="s">
        <v>1729</v>
      </c>
      <c r="D1091" s="7" t="s">
        <v>1730</v>
      </c>
      <c r="E1091" s="6" t="s">
        <v>6</v>
      </c>
      <c r="F1091" s="8" t="s">
        <v>85</v>
      </c>
      <c r="G1091" s="8" t="s">
        <v>54</v>
      </c>
      <c r="H1091" s="174">
        <v>13825</v>
      </c>
      <c r="I1091" s="9" t="s">
        <v>321</v>
      </c>
      <c r="J1091" s="39">
        <v>43678</v>
      </c>
      <c r="K1091" s="39">
        <f t="shared" si="242"/>
        <v>43683</v>
      </c>
      <c r="L1091" s="39">
        <f t="shared" si="243"/>
        <v>43690</v>
      </c>
      <c r="M1091" s="39">
        <f t="shared" si="244"/>
        <v>43711</v>
      </c>
      <c r="N1091" s="39">
        <f t="shared" si="245"/>
        <v>43718</v>
      </c>
      <c r="O1091" s="39" t="s">
        <v>91</v>
      </c>
      <c r="P1091" s="39" t="s">
        <v>91</v>
      </c>
      <c r="Q1091" s="39" t="s">
        <v>91</v>
      </c>
      <c r="R1091" s="39">
        <f t="shared" si="246"/>
        <v>43725</v>
      </c>
      <c r="S1091" s="39">
        <f t="shared" si="247"/>
        <v>43732</v>
      </c>
      <c r="U1091" s="45"/>
    </row>
    <row r="1092" spans="1:21" ht="35.25" customHeight="1" x14ac:dyDescent="0.25">
      <c r="A1092" s="45"/>
      <c r="C1092" s="4" t="s">
        <v>1731</v>
      </c>
      <c r="D1092" s="7" t="s">
        <v>1732</v>
      </c>
      <c r="E1092" s="6" t="s">
        <v>6</v>
      </c>
      <c r="F1092" s="8" t="s">
        <v>85</v>
      </c>
      <c r="G1092" s="8" t="s">
        <v>54</v>
      </c>
      <c r="H1092" s="174">
        <v>1787.5</v>
      </c>
      <c r="I1092" s="9" t="s">
        <v>321</v>
      </c>
      <c r="J1092" s="39">
        <v>43678</v>
      </c>
      <c r="K1092" s="39">
        <f t="shared" si="242"/>
        <v>43683</v>
      </c>
      <c r="L1092" s="39">
        <f t="shared" si="243"/>
        <v>43690</v>
      </c>
      <c r="M1092" s="39">
        <f t="shared" si="244"/>
        <v>43711</v>
      </c>
      <c r="N1092" s="39">
        <f t="shared" si="245"/>
        <v>43718</v>
      </c>
      <c r="O1092" s="39" t="s">
        <v>91</v>
      </c>
      <c r="P1092" s="39" t="s">
        <v>91</v>
      </c>
      <c r="Q1092" s="39" t="s">
        <v>91</v>
      </c>
      <c r="R1092" s="39">
        <f t="shared" si="246"/>
        <v>43725</v>
      </c>
      <c r="S1092" s="39">
        <f t="shared" si="247"/>
        <v>43732</v>
      </c>
      <c r="U1092" s="45"/>
    </row>
    <row r="1093" spans="1:21" ht="35.25" customHeight="1" x14ac:dyDescent="0.25">
      <c r="A1093" s="45"/>
      <c r="C1093" s="4" t="s">
        <v>1733</v>
      </c>
      <c r="D1093" s="7" t="s">
        <v>1734</v>
      </c>
      <c r="E1093" s="6" t="s">
        <v>6</v>
      </c>
      <c r="F1093" s="8" t="s">
        <v>85</v>
      </c>
      <c r="G1093" s="8" t="s">
        <v>54</v>
      </c>
      <c r="H1093" s="174">
        <v>2625</v>
      </c>
      <c r="I1093" s="9" t="s">
        <v>321</v>
      </c>
      <c r="J1093" s="39">
        <v>43650</v>
      </c>
      <c r="K1093" s="39">
        <f t="shared" si="242"/>
        <v>43655</v>
      </c>
      <c r="L1093" s="39">
        <f t="shared" si="243"/>
        <v>43662</v>
      </c>
      <c r="M1093" s="39">
        <f t="shared" si="244"/>
        <v>43683</v>
      </c>
      <c r="N1093" s="39">
        <f t="shared" si="245"/>
        <v>43690</v>
      </c>
      <c r="O1093" s="39" t="s">
        <v>91</v>
      </c>
      <c r="P1093" s="39" t="s">
        <v>91</v>
      </c>
      <c r="Q1093" s="39" t="s">
        <v>91</v>
      </c>
      <c r="R1093" s="39">
        <f t="shared" si="246"/>
        <v>43697</v>
      </c>
      <c r="S1093" s="39">
        <f t="shared" si="247"/>
        <v>43704</v>
      </c>
      <c r="U1093" s="45"/>
    </row>
    <row r="1094" spans="1:21" ht="35.25" customHeight="1" x14ac:dyDescent="0.25">
      <c r="A1094" s="45"/>
      <c r="C1094" s="4" t="s">
        <v>1735</v>
      </c>
      <c r="D1094" s="7" t="s">
        <v>1736</v>
      </c>
      <c r="E1094" s="6" t="s">
        <v>6</v>
      </c>
      <c r="F1094" s="8" t="s">
        <v>85</v>
      </c>
      <c r="G1094" s="8" t="s">
        <v>54</v>
      </c>
      <c r="H1094" s="174">
        <v>5625</v>
      </c>
      <c r="I1094" s="9" t="s">
        <v>321</v>
      </c>
      <c r="J1094" s="39">
        <v>43709</v>
      </c>
      <c r="K1094" s="39">
        <f t="shared" si="242"/>
        <v>43714</v>
      </c>
      <c r="L1094" s="39">
        <f t="shared" si="243"/>
        <v>43721</v>
      </c>
      <c r="M1094" s="39">
        <f t="shared" si="244"/>
        <v>43742</v>
      </c>
      <c r="N1094" s="39">
        <f t="shared" si="245"/>
        <v>43749</v>
      </c>
      <c r="O1094" s="39" t="s">
        <v>91</v>
      </c>
      <c r="P1094" s="39" t="s">
        <v>91</v>
      </c>
      <c r="Q1094" s="39" t="s">
        <v>91</v>
      </c>
      <c r="R1094" s="39">
        <f t="shared" si="246"/>
        <v>43756</v>
      </c>
      <c r="S1094" s="39">
        <f t="shared" si="247"/>
        <v>43763</v>
      </c>
      <c r="U1094" s="45"/>
    </row>
    <row r="1095" spans="1:21" ht="35.25" customHeight="1" x14ac:dyDescent="0.25">
      <c r="A1095" s="45"/>
      <c r="C1095" s="4" t="s">
        <v>1737</v>
      </c>
      <c r="D1095" s="7" t="s">
        <v>1738</v>
      </c>
      <c r="E1095" s="6" t="s">
        <v>6</v>
      </c>
      <c r="F1095" s="8" t="s">
        <v>85</v>
      </c>
      <c r="G1095" s="8" t="s">
        <v>54</v>
      </c>
      <c r="H1095" s="174">
        <v>7665</v>
      </c>
      <c r="I1095" s="9" t="s">
        <v>321</v>
      </c>
      <c r="J1095" s="39">
        <v>43647</v>
      </c>
      <c r="K1095" s="39">
        <f t="shared" si="242"/>
        <v>43652</v>
      </c>
      <c r="L1095" s="39">
        <f t="shared" si="243"/>
        <v>43659</v>
      </c>
      <c r="M1095" s="39">
        <f t="shared" si="244"/>
        <v>43680</v>
      </c>
      <c r="N1095" s="39">
        <f t="shared" si="245"/>
        <v>43687</v>
      </c>
      <c r="O1095" s="39" t="s">
        <v>91</v>
      </c>
      <c r="P1095" s="39" t="s">
        <v>91</v>
      </c>
      <c r="Q1095" s="39" t="s">
        <v>91</v>
      </c>
      <c r="R1095" s="39">
        <f t="shared" si="246"/>
        <v>43694</v>
      </c>
      <c r="S1095" s="39">
        <f t="shared" si="247"/>
        <v>43701</v>
      </c>
      <c r="U1095" s="45"/>
    </row>
    <row r="1096" spans="1:21" ht="35.25" customHeight="1" x14ac:dyDescent="0.25">
      <c r="A1096" s="45"/>
      <c r="C1096" s="4" t="s">
        <v>1739</v>
      </c>
      <c r="D1096" s="7" t="s">
        <v>1740</v>
      </c>
      <c r="E1096" s="6" t="s">
        <v>6</v>
      </c>
      <c r="F1096" s="8" t="s">
        <v>85</v>
      </c>
      <c r="G1096" s="8" t="s">
        <v>54</v>
      </c>
      <c r="H1096" s="174">
        <v>7488</v>
      </c>
      <c r="I1096" s="9" t="s">
        <v>321</v>
      </c>
      <c r="J1096" s="39">
        <v>43647</v>
      </c>
      <c r="K1096" s="39">
        <f t="shared" si="242"/>
        <v>43652</v>
      </c>
      <c r="L1096" s="39">
        <f t="shared" si="243"/>
        <v>43659</v>
      </c>
      <c r="M1096" s="39">
        <f t="shared" si="244"/>
        <v>43680</v>
      </c>
      <c r="N1096" s="39">
        <f t="shared" si="245"/>
        <v>43687</v>
      </c>
      <c r="O1096" s="39" t="s">
        <v>91</v>
      </c>
      <c r="P1096" s="39" t="s">
        <v>91</v>
      </c>
      <c r="Q1096" s="39" t="s">
        <v>91</v>
      </c>
      <c r="R1096" s="39">
        <f t="shared" si="246"/>
        <v>43694</v>
      </c>
      <c r="S1096" s="39">
        <f t="shared" si="247"/>
        <v>43701</v>
      </c>
      <c r="U1096" s="45"/>
    </row>
    <row r="1097" spans="1:21" ht="35.25" customHeight="1" x14ac:dyDescent="0.25">
      <c r="A1097" s="45"/>
      <c r="C1097" s="4" t="s">
        <v>1741</v>
      </c>
      <c r="D1097" s="7" t="s">
        <v>1742</v>
      </c>
      <c r="E1097" s="6" t="s">
        <v>6</v>
      </c>
      <c r="F1097" s="8" t="s">
        <v>85</v>
      </c>
      <c r="G1097" s="8" t="s">
        <v>54</v>
      </c>
      <c r="H1097" s="174">
        <v>1365</v>
      </c>
      <c r="I1097" s="9" t="s">
        <v>321</v>
      </c>
      <c r="J1097" s="39">
        <v>43647</v>
      </c>
      <c r="K1097" s="39">
        <f t="shared" si="242"/>
        <v>43652</v>
      </c>
      <c r="L1097" s="39">
        <f t="shared" si="243"/>
        <v>43659</v>
      </c>
      <c r="M1097" s="39">
        <f t="shared" si="244"/>
        <v>43680</v>
      </c>
      <c r="N1097" s="39">
        <f t="shared" si="245"/>
        <v>43687</v>
      </c>
      <c r="O1097" s="39" t="s">
        <v>91</v>
      </c>
      <c r="P1097" s="39" t="s">
        <v>91</v>
      </c>
      <c r="Q1097" s="39" t="s">
        <v>91</v>
      </c>
      <c r="R1097" s="39">
        <f t="shared" si="246"/>
        <v>43694</v>
      </c>
      <c r="S1097" s="39">
        <f t="shared" si="247"/>
        <v>43701</v>
      </c>
      <c r="U1097" s="45"/>
    </row>
    <row r="1098" spans="1:21" ht="35.25" customHeight="1" x14ac:dyDescent="0.25">
      <c r="A1098" s="45"/>
      <c r="C1098" s="4" t="s">
        <v>1743</v>
      </c>
      <c r="D1098" s="7" t="s">
        <v>1744</v>
      </c>
      <c r="E1098" s="6" t="s">
        <v>6</v>
      </c>
      <c r="F1098" s="8" t="s">
        <v>85</v>
      </c>
      <c r="G1098" s="8" t="s">
        <v>54</v>
      </c>
      <c r="H1098" s="174">
        <v>33959.449999999997</v>
      </c>
      <c r="I1098" s="9" t="s">
        <v>321</v>
      </c>
      <c r="J1098" s="39">
        <v>43739</v>
      </c>
      <c r="K1098" s="39">
        <f t="shared" si="242"/>
        <v>43744</v>
      </c>
      <c r="L1098" s="39">
        <f t="shared" si="243"/>
        <v>43751</v>
      </c>
      <c r="M1098" s="39">
        <f t="shared" si="244"/>
        <v>43772</v>
      </c>
      <c r="N1098" s="39">
        <f t="shared" si="245"/>
        <v>43779</v>
      </c>
      <c r="O1098" s="39" t="s">
        <v>91</v>
      </c>
      <c r="P1098" s="39" t="s">
        <v>91</v>
      </c>
      <c r="Q1098" s="39" t="s">
        <v>91</v>
      </c>
      <c r="R1098" s="39">
        <f t="shared" si="246"/>
        <v>43786</v>
      </c>
      <c r="S1098" s="39">
        <f t="shared" si="247"/>
        <v>43793</v>
      </c>
      <c r="U1098" s="45"/>
    </row>
    <row r="1099" spans="1:21" ht="35.25" customHeight="1" x14ac:dyDescent="0.25">
      <c r="A1099" s="45"/>
      <c r="C1099" s="4" t="s">
        <v>1745</v>
      </c>
      <c r="D1099" s="7" t="s">
        <v>1746</v>
      </c>
      <c r="E1099" s="6" t="s">
        <v>6</v>
      </c>
      <c r="F1099" s="8" t="s">
        <v>85</v>
      </c>
      <c r="G1099" s="8" t="s">
        <v>54</v>
      </c>
      <c r="H1099" s="174">
        <v>500</v>
      </c>
      <c r="I1099" s="9" t="s">
        <v>3892</v>
      </c>
      <c r="J1099" s="39">
        <v>43658</v>
      </c>
      <c r="K1099" s="39">
        <f t="shared" si="242"/>
        <v>43663</v>
      </c>
      <c r="L1099" s="39">
        <f t="shared" si="243"/>
        <v>43670</v>
      </c>
      <c r="M1099" s="39">
        <f t="shared" si="244"/>
        <v>43691</v>
      </c>
      <c r="N1099" s="39">
        <f t="shared" si="245"/>
        <v>43698</v>
      </c>
      <c r="O1099" s="39" t="s">
        <v>91</v>
      </c>
      <c r="P1099" s="39" t="s">
        <v>91</v>
      </c>
      <c r="Q1099" s="39" t="s">
        <v>91</v>
      </c>
      <c r="R1099" s="39">
        <f t="shared" si="246"/>
        <v>43705</v>
      </c>
      <c r="S1099" s="39">
        <f t="shared" si="247"/>
        <v>43712</v>
      </c>
      <c r="U1099" s="45"/>
    </row>
    <row r="1100" spans="1:21" ht="35.25" customHeight="1" x14ac:dyDescent="0.25">
      <c r="A1100" s="45"/>
      <c r="C1100" s="4" t="s">
        <v>1747</v>
      </c>
      <c r="D1100" s="7" t="s">
        <v>1748</v>
      </c>
      <c r="E1100" s="6" t="s">
        <v>6</v>
      </c>
      <c r="F1100" s="8" t="s">
        <v>85</v>
      </c>
      <c r="G1100" s="8" t="s">
        <v>54</v>
      </c>
      <c r="H1100" s="174">
        <v>7500</v>
      </c>
      <c r="I1100" s="9" t="s">
        <v>3892</v>
      </c>
      <c r="J1100" s="39">
        <v>43527</v>
      </c>
      <c r="K1100" s="39">
        <f t="shared" si="242"/>
        <v>43532</v>
      </c>
      <c r="L1100" s="39">
        <f t="shared" si="243"/>
        <v>43539</v>
      </c>
      <c r="M1100" s="39">
        <f t="shared" si="244"/>
        <v>43560</v>
      </c>
      <c r="N1100" s="39">
        <f t="shared" si="245"/>
        <v>43567</v>
      </c>
      <c r="O1100" s="39" t="s">
        <v>91</v>
      </c>
      <c r="P1100" s="39" t="s">
        <v>91</v>
      </c>
      <c r="Q1100" s="39" t="s">
        <v>91</v>
      </c>
      <c r="R1100" s="39">
        <f t="shared" si="246"/>
        <v>43574</v>
      </c>
      <c r="S1100" s="39">
        <f t="shared" si="247"/>
        <v>43581</v>
      </c>
      <c r="U1100" s="45"/>
    </row>
    <row r="1101" spans="1:21" ht="35.25" customHeight="1" x14ac:dyDescent="0.25">
      <c r="A1101" s="45"/>
      <c r="C1101" s="4" t="s">
        <v>1749</v>
      </c>
      <c r="D1101" s="7" t="s">
        <v>1750</v>
      </c>
      <c r="E1101" s="6" t="s">
        <v>6</v>
      </c>
      <c r="F1101" s="8" t="s">
        <v>85</v>
      </c>
      <c r="G1101" s="8" t="s">
        <v>54</v>
      </c>
      <c r="H1101" s="174">
        <v>7500</v>
      </c>
      <c r="I1101" s="9" t="s">
        <v>321</v>
      </c>
      <c r="J1101" s="39">
        <v>43688</v>
      </c>
      <c r="K1101" s="39">
        <f t="shared" si="242"/>
        <v>43693</v>
      </c>
      <c r="L1101" s="39">
        <f t="shared" si="243"/>
        <v>43700</v>
      </c>
      <c r="M1101" s="39">
        <f t="shared" si="244"/>
        <v>43721</v>
      </c>
      <c r="N1101" s="39">
        <f t="shared" si="245"/>
        <v>43728</v>
      </c>
      <c r="O1101" s="39" t="s">
        <v>91</v>
      </c>
      <c r="P1101" s="39" t="s">
        <v>91</v>
      </c>
      <c r="Q1101" s="39" t="s">
        <v>91</v>
      </c>
      <c r="R1101" s="39">
        <f t="shared" si="246"/>
        <v>43735</v>
      </c>
      <c r="S1101" s="39">
        <f t="shared" si="247"/>
        <v>43742</v>
      </c>
      <c r="U1101" s="45"/>
    </row>
    <row r="1102" spans="1:21" ht="35.25" customHeight="1" x14ac:dyDescent="0.25">
      <c r="A1102" s="45"/>
      <c r="C1102" s="44" t="s">
        <v>1725</v>
      </c>
      <c r="D1102" s="7" t="s">
        <v>1751</v>
      </c>
      <c r="E1102" s="30" t="s">
        <v>6</v>
      </c>
      <c r="F1102" s="30" t="s">
        <v>85</v>
      </c>
      <c r="G1102" s="30" t="s">
        <v>54</v>
      </c>
      <c r="H1102" s="174">
        <v>8974.5673076922994</v>
      </c>
      <c r="I1102" s="40" t="s">
        <v>321</v>
      </c>
      <c r="J1102" s="39">
        <v>43678</v>
      </c>
      <c r="K1102" s="39">
        <f t="shared" si="242"/>
        <v>43683</v>
      </c>
      <c r="L1102" s="39">
        <f t="shared" si="243"/>
        <v>43690</v>
      </c>
      <c r="M1102" s="39">
        <f t="shared" si="244"/>
        <v>43711</v>
      </c>
      <c r="N1102" s="39">
        <f t="shared" si="245"/>
        <v>43718</v>
      </c>
      <c r="O1102" s="39" t="s">
        <v>91</v>
      </c>
      <c r="P1102" s="39" t="s">
        <v>91</v>
      </c>
      <c r="Q1102" s="39" t="s">
        <v>91</v>
      </c>
      <c r="R1102" s="39">
        <f t="shared" si="246"/>
        <v>43725</v>
      </c>
      <c r="S1102" s="39">
        <f t="shared" si="247"/>
        <v>43732</v>
      </c>
      <c r="U1102" s="45"/>
    </row>
    <row r="1103" spans="1:21" s="123" customFormat="1" ht="33" customHeight="1" x14ac:dyDescent="0.25">
      <c r="A1103" s="122"/>
      <c r="B1103" s="60"/>
      <c r="C1103" s="152" t="s">
        <v>2779</v>
      </c>
      <c r="D1103" s="465" t="s">
        <v>2780</v>
      </c>
      <c r="E1103" s="384" t="s">
        <v>6</v>
      </c>
      <c r="F1103" s="466" t="s">
        <v>85</v>
      </c>
      <c r="G1103" s="466" t="s">
        <v>54</v>
      </c>
      <c r="H1103" s="467">
        <v>30000</v>
      </c>
      <c r="I1103" s="320" t="s">
        <v>2787</v>
      </c>
      <c r="J1103" s="468">
        <v>43587</v>
      </c>
      <c r="K1103" s="39">
        <f t="shared" ref="K1103" si="248">J1103+5</f>
        <v>43592</v>
      </c>
      <c r="L1103" s="39">
        <f t="shared" ref="L1103:L1104" si="249">K1103+7</f>
        <v>43599</v>
      </c>
      <c r="M1103" s="39">
        <f t="shared" ref="M1103" si="250">L1103+21</f>
        <v>43620</v>
      </c>
      <c r="N1103" s="39">
        <f t="shared" ref="N1103" si="251">M1103+7</f>
        <v>43627</v>
      </c>
      <c r="O1103" s="39" t="s">
        <v>91</v>
      </c>
      <c r="P1103" s="39" t="s">
        <v>91</v>
      </c>
      <c r="Q1103" s="39" t="s">
        <v>91</v>
      </c>
      <c r="R1103" s="39">
        <f t="shared" ref="R1103" si="252">N1103+7</f>
        <v>43634</v>
      </c>
      <c r="S1103" s="39">
        <f t="shared" ref="S1103" si="253">R1103+7</f>
        <v>43641</v>
      </c>
      <c r="U1103" s="122"/>
    </row>
    <row r="1104" spans="1:21" s="123" customFormat="1" ht="33" customHeight="1" x14ac:dyDescent="0.25">
      <c r="A1104" s="122"/>
      <c r="B1104" s="60"/>
      <c r="C1104" s="152" t="s">
        <v>2781</v>
      </c>
      <c r="D1104" s="465" t="s">
        <v>2782</v>
      </c>
      <c r="E1104" s="384" t="s">
        <v>6</v>
      </c>
      <c r="F1104" s="466" t="s">
        <v>85</v>
      </c>
      <c r="G1104" s="466" t="s">
        <v>54</v>
      </c>
      <c r="H1104" s="467">
        <v>20000</v>
      </c>
      <c r="I1104" s="320" t="s">
        <v>2787</v>
      </c>
      <c r="J1104" s="468">
        <v>43618</v>
      </c>
      <c r="K1104" s="39">
        <f t="shared" ref="K1104" si="254">J1104+5</f>
        <v>43623</v>
      </c>
      <c r="L1104" s="39">
        <f t="shared" si="249"/>
        <v>43630</v>
      </c>
      <c r="M1104" s="39">
        <f t="shared" ref="M1104" si="255">L1104+21</f>
        <v>43651</v>
      </c>
      <c r="N1104" s="39">
        <f t="shared" ref="N1104" si="256">M1104+7</f>
        <v>43658</v>
      </c>
      <c r="O1104" s="39" t="s">
        <v>91</v>
      </c>
      <c r="P1104" s="39" t="s">
        <v>91</v>
      </c>
      <c r="Q1104" s="39" t="s">
        <v>91</v>
      </c>
      <c r="R1104" s="39">
        <f t="shared" ref="R1104" si="257">N1104+7</f>
        <v>43665</v>
      </c>
      <c r="S1104" s="39">
        <f t="shared" ref="S1104" si="258">R1104+7</f>
        <v>43672</v>
      </c>
      <c r="U1104" s="122"/>
    </row>
    <row r="1105" spans="1:103" s="245" customFormat="1" ht="33" customHeight="1" x14ac:dyDescent="0.25">
      <c r="A1105" s="122"/>
      <c r="B1105" s="246"/>
      <c r="C1105" s="262" t="s">
        <v>2957</v>
      </c>
      <c r="D1105" s="263" t="s">
        <v>2958</v>
      </c>
      <c r="E1105" s="264"/>
      <c r="F1105" s="265"/>
      <c r="G1105" s="264"/>
      <c r="H1105" s="469">
        <v>300000</v>
      </c>
      <c r="I1105" s="266" t="s">
        <v>2787</v>
      </c>
      <c r="J1105" s="468">
        <v>43710</v>
      </c>
      <c r="K1105" s="39">
        <f t="shared" ref="K1105" si="259">J1105+5</f>
        <v>43715</v>
      </c>
      <c r="L1105" s="39">
        <f t="shared" ref="L1105" si="260">K1105+7</f>
        <v>43722</v>
      </c>
      <c r="M1105" s="39">
        <f t="shared" ref="M1105" si="261">L1105+21</f>
        <v>43743</v>
      </c>
      <c r="N1105" s="39">
        <f t="shared" ref="N1105" si="262">M1105+7</f>
        <v>43750</v>
      </c>
      <c r="O1105" s="39" t="s">
        <v>91</v>
      </c>
      <c r="P1105" s="39" t="s">
        <v>91</v>
      </c>
      <c r="Q1105" s="39" t="s">
        <v>91</v>
      </c>
      <c r="R1105" s="39">
        <f t="shared" ref="R1105" si="263">N1105+7</f>
        <v>43757</v>
      </c>
      <c r="S1105" s="39">
        <f t="shared" ref="S1105" si="264">R1105+7</f>
        <v>43764</v>
      </c>
      <c r="U1105" s="122"/>
    </row>
    <row r="1106" spans="1:103" s="241" customFormat="1" x14ac:dyDescent="0.25">
      <c r="A1106" s="125"/>
      <c r="B1106" s="242"/>
      <c r="C1106" s="295"/>
      <c r="D1106" s="296"/>
      <c r="E1106" s="284"/>
      <c r="F1106" s="279"/>
      <c r="G1106" s="284"/>
      <c r="H1106" s="394"/>
      <c r="I1106" s="294"/>
      <c r="J1106" s="297"/>
      <c r="K1106" s="297"/>
      <c r="L1106" s="297"/>
      <c r="M1106" s="297"/>
      <c r="N1106" s="297"/>
      <c r="O1106" s="297"/>
      <c r="P1106" s="297"/>
      <c r="Q1106" s="297"/>
      <c r="R1106" s="297"/>
      <c r="S1106" s="297"/>
      <c r="U1106" s="125"/>
    </row>
    <row r="1107" spans="1:103" ht="33.6" customHeight="1" x14ac:dyDescent="0.2">
      <c r="A1107" s="45"/>
      <c r="C1107" s="54" t="s">
        <v>2702</v>
      </c>
      <c r="D1107" s="49" t="s">
        <v>2703</v>
      </c>
      <c r="E1107" s="30" t="s">
        <v>6</v>
      </c>
      <c r="F1107" s="30" t="s">
        <v>85</v>
      </c>
      <c r="G1107" s="30" t="s">
        <v>54</v>
      </c>
      <c r="H1107" s="174">
        <v>2600</v>
      </c>
      <c r="I1107" s="40" t="s">
        <v>321</v>
      </c>
      <c r="J1107" s="39">
        <v>43617</v>
      </c>
      <c r="K1107" s="39">
        <f t="shared" ref="K1107:K1121" si="265">J1107+5</f>
        <v>43622</v>
      </c>
      <c r="L1107" s="39">
        <f t="shared" ref="L1107:L1121" si="266">K1107+7</f>
        <v>43629</v>
      </c>
      <c r="M1107" s="39">
        <f t="shared" ref="M1107:M1121" si="267">L1107+21</f>
        <v>43650</v>
      </c>
      <c r="N1107" s="39">
        <f t="shared" ref="N1107:N1121" si="268">M1107+7</f>
        <v>43657</v>
      </c>
      <c r="O1107" s="39" t="s">
        <v>91</v>
      </c>
      <c r="P1107" s="39" t="s">
        <v>91</v>
      </c>
      <c r="Q1107" s="39" t="s">
        <v>91</v>
      </c>
      <c r="R1107" s="39">
        <f t="shared" ref="R1107:R1121" si="269">N1107+7</f>
        <v>43664</v>
      </c>
      <c r="S1107" s="39">
        <f t="shared" ref="S1107:S1121" si="270">R1107+7</f>
        <v>43671</v>
      </c>
      <c r="U1107" s="45"/>
    </row>
    <row r="1108" spans="1:103" ht="29.45" customHeight="1" x14ac:dyDescent="0.2">
      <c r="A1108" s="45"/>
      <c r="C1108" s="186" t="s">
        <v>2704</v>
      </c>
      <c r="D1108" s="49" t="s">
        <v>2705</v>
      </c>
      <c r="E1108" s="6" t="s">
        <v>6</v>
      </c>
      <c r="F1108" s="8" t="s">
        <v>85</v>
      </c>
      <c r="G1108" s="8" t="s">
        <v>54</v>
      </c>
      <c r="H1108" s="176">
        <v>37500</v>
      </c>
      <c r="I1108" s="9" t="s">
        <v>321</v>
      </c>
      <c r="J1108" s="39">
        <v>43586</v>
      </c>
      <c r="K1108" s="39">
        <f t="shared" si="265"/>
        <v>43591</v>
      </c>
      <c r="L1108" s="39">
        <f t="shared" si="266"/>
        <v>43598</v>
      </c>
      <c r="M1108" s="39">
        <f t="shared" si="267"/>
        <v>43619</v>
      </c>
      <c r="N1108" s="39">
        <f t="shared" si="268"/>
        <v>43626</v>
      </c>
      <c r="O1108" s="39" t="s">
        <v>91</v>
      </c>
      <c r="P1108" s="39" t="s">
        <v>91</v>
      </c>
      <c r="Q1108" s="39" t="s">
        <v>91</v>
      </c>
      <c r="R1108" s="39">
        <f t="shared" si="269"/>
        <v>43633</v>
      </c>
      <c r="S1108" s="39">
        <f t="shared" si="270"/>
        <v>43640</v>
      </c>
      <c r="U1108" s="45"/>
    </row>
    <row r="1109" spans="1:103" ht="28.5" x14ac:dyDescent="0.2">
      <c r="A1109" s="47"/>
      <c r="C1109" s="54" t="s">
        <v>2706</v>
      </c>
      <c r="D1109" s="49" t="s">
        <v>2707</v>
      </c>
      <c r="E1109" s="8" t="s">
        <v>6</v>
      </c>
      <c r="F1109" s="8" t="s">
        <v>85</v>
      </c>
      <c r="G1109" s="30" t="s">
        <v>54</v>
      </c>
      <c r="H1109" s="176">
        <v>22500</v>
      </c>
      <c r="I1109" s="9" t="s">
        <v>321</v>
      </c>
      <c r="J1109" s="39">
        <v>43709</v>
      </c>
      <c r="K1109" s="39">
        <f t="shared" si="265"/>
        <v>43714</v>
      </c>
      <c r="L1109" s="39">
        <f t="shared" si="266"/>
        <v>43721</v>
      </c>
      <c r="M1109" s="39">
        <f t="shared" si="267"/>
        <v>43742</v>
      </c>
      <c r="N1109" s="39">
        <f t="shared" si="268"/>
        <v>43749</v>
      </c>
      <c r="O1109" s="39" t="s">
        <v>91</v>
      </c>
      <c r="P1109" s="39" t="s">
        <v>91</v>
      </c>
      <c r="Q1109" s="39" t="s">
        <v>91</v>
      </c>
      <c r="R1109" s="39">
        <f t="shared" si="269"/>
        <v>43756</v>
      </c>
      <c r="S1109" s="39">
        <f t="shared" si="270"/>
        <v>43763</v>
      </c>
      <c r="U1109" s="45"/>
    </row>
    <row r="1110" spans="1:103" s="41" customFormat="1" ht="35.25" customHeight="1" x14ac:dyDescent="0.2">
      <c r="A1110" s="47"/>
      <c r="B1110" s="2"/>
      <c r="C1110" s="54" t="s">
        <v>3922</v>
      </c>
      <c r="D1110" s="49" t="s">
        <v>2708</v>
      </c>
      <c r="E1110" s="8" t="s">
        <v>6</v>
      </c>
      <c r="F1110" s="8" t="s">
        <v>85</v>
      </c>
      <c r="G1110" s="30" t="s">
        <v>54</v>
      </c>
      <c r="H1110" s="176">
        <v>8750</v>
      </c>
      <c r="I1110" s="9" t="s">
        <v>321</v>
      </c>
      <c r="J1110" s="39">
        <v>43586</v>
      </c>
      <c r="K1110" s="39">
        <f t="shared" si="265"/>
        <v>43591</v>
      </c>
      <c r="L1110" s="39">
        <f t="shared" si="266"/>
        <v>43598</v>
      </c>
      <c r="M1110" s="39">
        <f t="shared" si="267"/>
        <v>43619</v>
      </c>
      <c r="N1110" s="39">
        <f t="shared" si="268"/>
        <v>43626</v>
      </c>
      <c r="O1110" s="39" t="s">
        <v>91</v>
      </c>
      <c r="P1110" s="39" t="s">
        <v>91</v>
      </c>
      <c r="Q1110" s="39" t="s">
        <v>91</v>
      </c>
      <c r="R1110" s="39">
        <f t="shared" si="269"/>
        <v>43633</v>
      </c>
      <c r="S1110" s="39">
        <f t="shared" si="270"/>
        <v>43640</v>
      </c>
      <c r="T1110" s="2"/>
      <c r="U1110" s="47"/>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row>
    <row r="1111" spans="1:103" s="41" customFormat="1" ht="28.15" customHeight="1" x14ac:dyDescent="0.25">
      <c r="A1111" s="47"/>
      <c r="B1111" s="2"/>
      <c r="C1111" s="48" t="s">
        <v>3923</v>
      </c>
      <c r="D1111" s="49" t="s">
        <v>2709</v>
      </c>
      <c r="E1111" s="8" t="s">
        <v>6</v>
      </c>
      <c r="F1111" s="8" t="s">
        <v>85</v>
      </c>
      <c r="G1111" s="8" t="s">
        <v>54</v>
      </c>
      <c r="H1111" s="176">
        <v>64394</v>
      </c>
      <c r="I1111" s="9" t="s">
        <v>321</v>
      </c>
      <c r="J1111" s="39">
        <v>43617</v>
      </c>
      <c r="K1111" s="39">
        <f t="shared" si="265"/>
        <v>43622</v>
      </c>
      <c r="L1111" s="39">
        <f t="shared" si="266"/>
        <v>43629</v>
      </c>
      <c r="M1111" s="39">
        <f t="shared" si="267"/>
        <v>43650</v>
      </c>
      <c r="N1111" s="39">
        <f t="shared" si="268"/>
        <v>43657</v>
      </c>
      <c r="O1111" s="39" t="s">
        <v>91</v>
      </c>
      <c r="P1111" s="39" t="s">
        <v>91</v>
      </c>
      <c r="Q1111" s="39" t="s">
        <v>91</v>
      </c>
      <c r="R1111" s="39">
        <f t="shared" si="269"/>
        <v>43664</v>
      </c>
      <c r="S1111" s="39">
        <f t="shared" si="270"/>
        <v>43671</v>
      </c>
      <c r="T1111" s="2"/>
      <c r="U1111" s="47"/>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row>
    <row r="1112" spans="1:103" ht="16.899999999999999" customHeight="1" x14ac:dyDescent="0.2">
      <c r="A1112" s="45"/>
      <c r="C1112" s="54" t="s">
        <v>3924</v>
      </c>
      <c r="D1112" s="49" t="s">
        <v>2710</v>
      </c>
      <c r="E1112" s="42" t="s">
        <v>6</v>
      </c>
      <c r="F1112" s="42" t="s">
        <v>89</v>
      </c>
      <c r="G1112" s="42" t="s">
        <v>55</v>
      </c>
      <c r="H1112" s="176">
        <v>10281</v>
      </c>
      <c r="I1112" s="9" t="s">
        <v>321</v>
      </c>
      <c r="J1112" s="39">
        <v>43617</v>
      </c>
      <c r="K1112" s="39">
        <f t="shared" si="265"/>
        <v>43622</v>
      </c>
      <c r="L1112" s="39">
        <f t="shared" si="266"/>
        <v>43629</v>
      </c>
      <c r="M1112" s="39">
        <f t="shared" si="267"/>
        <v>43650</v>
      </c>
      <c r="N1112" s="39">
        <f t="shared" si="268"/>
        <v>43657</v>
      </c>
      <c r="O1112" s="39" t="s">
        <v>91</v>
      </c>
      <c r="P1112" s="39" t="s">
        <v>91</v>
      </c>
      <c r="Q1112" s="39" t="s">
        <v>91</v>
      </c>
      <c r="R1112" s="39">
        <f t="shared" si="269"/>
        <v>43664</v>
      </c>
      <c r="S1112" s="39">
        <f t="shared" si="270"/>
        <v>43671</v>
      </c>
      <c r="T1112" s="2"/>
      <c r="U1112" s="47"/>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row>
    <row r="1113" spans="1:103" s="41" customFormat="1" ht="18.600000000000001" customHeight="1" x14ac:dyDescent="0.2">
      <c r="A1113" s="47"/>
      <c r="B1113" s="2"/>
      <c r="C1113" s="54" t="s">
        <v>3925</v>
      </c>
      <c r="D1113" s="49" t="s">
        <v>2711</v>
      </c>
      <c r="E1113" s="8" t="s">
        <v>6</v>
      </c>
      <c r="F1113" s="8" t="s">
        <v>85</v>
      </c>
      <c r="G1113" s="8" t="s">
        <v>55</v>
      </c>
      <c r="H1113" s="176">
        <v>15000</v>
      </c>
      <c r="I1113" s="9" t="s">
        <v>321</v>
      </c>
      <c r="J1113" s="39">
        <v>43739</v>
      </c>
      <c r="K1113" s="39">
        <f t="shared" si="265"/>
        <v>43744</v>
      </c>
      <c r="L1113" s="39">
        <f t="shared" si="266"/>
        <v>43751</v>
      </c>
      <c r="M1113" s="39">
        <f t="shared" si="267"/>
        <v>43772</v>
      </c>
      <c r="N1113" s="39">
        <f t="shared" si="268"/>
        <v>43779</v>
      </c>
      <c r="O1113" s="39" t="s">
        <v>91</v>
      </c>
      <c r="P1113" s="39" t="s">
        <v>91</v>
      </c>
      <c r="Q1113" s="39" t="s">
        <v>91</v>
      </c>
      <c r="R1113" s="39">
        <f t="shared" si="269"/>
        <v>43786</v>
      </c>
      <c r="S1113" s="39">
        <f t="shared" si="270"/>
        <v>43793</v>
      </c>
      <c r="T1113" s="2"/>
      <c r="U1113" s="47"/>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row>
    <row r="1114" spans="1:103" s="41" customFormat="1" ht="18.600000000000001" customHeight="1" x14ac:dyDescent="0.2">
      <c r="A1114" s="47"/>
      <c r="B1114" s="2"/>
      <c r="C1114" s="54" t="s">
        <v>3926</v>
      </c>
      <c r="D1114" s="42" t="s">
        <v>3927</v>
      </c>
      <c r="E1114" s="196" t="s">
        <v>6</v>
      </c>
      <c r="F1114" s="8" t="s">
        <v>85</v>
      </c>
      <c r="G1114" s="8" t="s">
        <v>55</v>
      </c>
      <c r="H1114" s="176">
        <v>21862</v>
      </c>
      <c r="I1114" s="9" t="s">
        <v>321</v>
      </c>
      <c r="J1114" s="474">
        <v>43647</v>
      </c>
      <c r="K1114" s="39">
        <f t="shared" si="265"/>
        <v>43652</v>
      </c>
      <c r="L1114" s="39">
        <f t="shared" si="266"/>
        <v>43659</v>
      </c>
      <c r="M1114" s="39">
        <f t="shared" si="267"/>
        <v>43680</v>
      </c>
      <c r="N1114" s="39">
        <f t="shared" si="268"/>
        <v>43687</v>
      </c>
      <c r="O1114" s="39" t="s">
        <v>91</v>
      </c>
      <c r="P1114" s="39" t="s">
        <v>91</v>
      </c>
      <c r="Q1114" s="39" t="s">
        <v>91</v>
      </c>
      <c r="R1114" s="39">
        <f t="shared" si="269"/>
        <v>43694</v>
      </c>
      <c r="S1114" s="39">
        <f t="shared" si="270"/>
        <v>43701</v>
      </c>
      <c r="T1114" s="2"/>
      <c r="U1114" s="47"/>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row>
    <row r="1115" spans="1:103" s="2" customFormat="1" ht="30" customHeight="1" x14ac:dyDescent="0.2">
      <c r="A1115" s="47"/>
      <c r="C1115" s="41" t="s">
        <v>3928</v>
      </c>
      <c r="D1115" s="49" t="s">
        <v>3929</v>
      </c>
      <c r="E1115" s="196" t="s">
        <v>6</v>
      </c>
      <c r="F1115" s="8" t="s">
        <v>85</v>
      </c>
      <c r="G1115" s="8" t="s">
        <v>55</v>
      </c>
      <c r="H1115" s="176">
        <v>64251</v>
      </c>
      <c r="I1115" s="9" t="s">
        <v>321</v>
      </c>
      <c r="J1115" s="474">
        <v>43661</v>
      </c>
      <c r="K1115" s="39">
        <f t="shared" si="265"/>
        <v>43666</v>
      </c>
      <c r="L1115" s="39">
        <f t="shared" si="266"/>
        <v>43673</v>
      </c>
      <c r="M1115" s="39">
        <f t="shared" si="267"/>
        <v>43694</v>
      </c>
      <c r="N1115" s="39">
        <f t="shared" si="268"/>
        <v>43701</v>
      </c>
      <c r="O1115" s="39" t="s">
        <v>91</v>
      </c>
      <c r="P1115" s="39" t="s">
        <v>91</v>
      </c>
      <c r="Q1115" s="39" t="s">
        <v>91</v>
      </c>
      <c r="R1115" s="39">
        <f t="shared" si="269"/>
        <v>43708</v>
      </c>
      <c r="S1115" s="39">
        <f t="shared" si="270"/>
        <v>43715</v>
      </c>
      <c r="U1115" s="47"/>
    </row>
    <row r="1116" spans="1:103" s="41" customFormat="1" ht="19.149999999999999" customHeight="1" x14ac:dyDescent="0.2">
      <c r="A1116" s="47"/>
      <c r="B1116" s="2"/>
      <c r="C1116" s="54" t="s">
        <v>3930</v>
      </c>
      <c r="D1116" s="42" t="s">
        <v>3931</v>
      </c>
      <c r="E1116" s="196" t="s">
        <v>6</v>
      </c>
      <c r="F1116" s="8" t="s">
        <v>85</v>
      </c>
      <c r="G1116" s="8" t="s">
        <v>55</v>
      </c>
      <c r="H1116" s="476">
        <v>12000</v>
      </c>
      <c r="I1116" s="9" t="s">
        <v>321</v>
      </c>
      <c r="J1116" s="474">
        <v>43646</v>
      </c>
      <c r="K1116" s="39">
        <f t="shared" si="265"/>
        <v>43651</v>
      </c>
      <c r="L1116" s="39">
        <f t="shared" si="266"/>
        <v>43658</v>
      </c>
      <c r="M1116" s="39">
        <f t="shared" si="267"/>
        <v>43679</v>
      </c>
      <c r="N1116" s="39">
        <f t="shared" si="268"/>
        <v>43686</v>
      </c>
      <c r="O1116" s="39" t="s">
        <v>91</v>
      </c>
      <c r="P1116" s="39" t="s">
        <v>91</v>
      </c>
      <c r="Q1116" s="39" t="s">
        <v>91</v>
      </c>
      <c r="R1116" s="39">
        <f t="shared" si="269"/>
        <v>43693</v>
      </c>
      <c r="S1116" s="39">
        <f t="shared" si="270"/>
        <v>43700</v>
      </c>
      <c r="T1116" s="2"/>
      <c r="U1116" s="47"/>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row>
    <row r="1117" spans="1:103" s="41" customFormat="1" ht="28.5" x14ac:dyDescent="0.2">
      <c r="A1117" s="47"/>
      <c r="B1117" s="2"/>
      <c r="C1117" s="54" t="s">
        <v>3932</v>
      </c>
      <c r="D1117" s="49" t="s">
        <v>3933</v>
      </c>
      <c r="E1117" s="196" t="s">
        <v>6</v>
      </c>
      <c r="F1117" s="8" t="s">
        <v>85</v>
      </c>
      <c r="G1117" s="8" t="s">
        <v>55</v>
      </c>
      <c r="H1117" s="476">
        <v>205726</v>
      </c>
      <c r="I1117" s="9" t="s">
        <v>321</v>
      </c>
      <c r="J1117" s="474">
        <v>43678</v>
      </c>
      <c r="K1117" s="39">
        <f t="shared" si="265"/>
        <v>43683</v>
      </c>
      <c r="L1117" s="39">
        <f t="shared" si="266"/>
        <v>43690</v>
      </c>
      <c r="M1117" s="39">
        <f t="shared" si="267"/>
        <v>43711</v>
      </c>
      <c r="N1117" s="39">
        <f t="shared" si="268"/>
        <v>43718</v>
      </c>
      <c r="O1117" s="39" t="s">
        <v>91</v>
      </c>
      <c r="P1117" s="39" t="s">
        <v>91</v>
      </c>
      <c r="Q1117" s="39" t="s">
        <v>91</v>
      </c>
      <c r="R1117" s="39">
        <f t="shared" si="269"/>
        <v>43725</v>
      </c>
      <c r="S1117" s="39">
        <f t="shared" si="270"/>
        <v>43732</v>
      </c>
      <c r="T1117" s="2"/>
      <c r="U1117" s="47"/>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row>
    <row r="1118" spans="1:103" s="41" customFormat="1" ht="28.5" x14ac:dyDescent="0.2">
      <c r="A1118" s="47"/>
      <c r="B1118" s="2"/>
      <c r="C1118" s="54" t="s">
        <v>3934</v>
      </c>
      <c r="D1118" s="42" t="s">
        <v>3935</v>
      </c>
      <c r="E1118" s="196" t="s">
        <v>6</v>
      </c>
      <c r="F1118" s="8" t="s">
        <v>85</v>
      </c>
      <c r="G1118" s="8" t="s">
        <v>55</v>
      </c>
      <c r="H1118" s="476">
        <v>10000</v>
      </c>
      <c r="I1118" s="9" t="s">
        <v>321</v>
      </c>
      <c r="J1118" s="474">
        <v>43662</v>
      </c>
      <c r="K1118" s="39">
        <f t="shared" si="265"/>
        <v>43667</v>
      </c>
      <c r="L1118" s="39">
        <f t="shared" si="266"/>
        <v>43674</v>
      </c>
      <c r="M1118" s="39">
        <f t="shared" si="267"/>
        <v>43695</v>
      </c>
      <c r="N1118" s="39">
        <f t="shared" si="268"/>
        <v>43702</v>
      </c>
      <c r="O1118" s="39" t="s">
        <v>91</v>
      </c>
      <c r="P1118" s="39" t="s">
        <v>91</v>
      </c>
      <c r="Q1118" s="39" t="s">
        <v>91</v>
      </c>
      <c r="R1118" s="39">
        <f t="shared" si="269"/>
        <v>43709</v>
      </c>
      <c r="S1118" s="39">
        <f t="shared" si="270"/>
        <v>43716</v>
      </c>
      <c r="T1118" s="2"/>
      <c r="U1118" s="47"/>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row>
    <row r="1119" spans="1:103" s="41" customFormat="1" ht="41.45" customHeight="1" x14ac:dyDescent="0.2">
      <c r="A1119" s="47"/>
      <c r="B1119" s="2"/>
      <c r="C1119" s="54" t="s">
        <v>3936</v>
      </c>
      <c r="D1119" s="49" t="s">
        <v>3937</v>
      </c>
      <c r="E1119" s="196" t="s">
        <v>6</v>
      </c>
      <c r="F1119" s="8" t="s">
        <v>85</v>
      </c>
      <c r="G1119" s="8" t="s">
        <v>55</v>
      </c>
      <c r="H1119" s="476">
        <v>6000</v>
      </c>
      <c r="I1119" s="9" t="s">
        <v>321</v>
      </c>
      <c r="J1119" s="474">
        <v>43688</v>
      </c>
      <c r="K1119" s="39">
        <f t="shared" si="265"/>
        <v>43693</v>
      </c>
      <c r="L1119" s="39">
        <f t="shared" si="266"/>
        <v>43700</v>
      </c>
      <c r="M1119" s="39">
        <f t="shared" si="267"/>
        <v>43721</v>
      </c>
      <c r="N1119" s="39">
        <f t="shared" si="268"/>
        <v>43728</v>
      </c>
      <c r="O1119" s="39" t="s">
        <v>91</v>
      </c>
      <c r="P1119" s="39" t="s">
        <v>91</v>
      </c>
      <c r="Q1119" s="39" t="s">
        <v>91</v>
      </c>
      <c r="R1119" s="39">
        <f t="shared" si="269"/>
        <v>43735</v>
      </c>
      <c r="S1119" s="39">
        <f t="shared" si="270"/>
        <v>43742</v>
      </c>
      <c r="T1119" s="2"/>
      <c r="U1119" s="47"/>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row>
    <row r="1120" spans="1:103" s="41" customFormat="1" ht="18" customHeight="1" x14ac:dyDescent="0.2">
      <c r="A1120" s="47"/>
      <c r="B1120" s="2"/>
      <c r="C1120" s="54" t="s">
        <v>3938</v>
      </c>
      <c r="D1120" s="42" t="s">
        <v>3939</v>
      </c>
      <c r="E1120" s="196" t="s">
        <v>6</v>
      </c>
      <c r="F1120" s="8" t="s">
        <v>85</v>
      </c>
      <c r="G1120" s="8" t="s">
        <v>55</v>
      </c>
      <c r="H1120" s="476">
        <v>12000</v>
      </c>
      <c r="I1120" s="9" t="s">
        <v>321</v>
      </c>
      <c r="J1120" s="474">
        <v>43678</v>
      </c>
      <c r="K1120" s="39">
        <f t="shared" si="265"/>
        <v>43683</v>
      </c>
      <c r="L1120" s="39">
        <f t="shared" si="266"/>
        <v>43690</v>
      </c>
      <c r="M1120" s="39">
        <f t="shared" si="267"/>
        <v>43711</v>
      </c>
      <c r="N1120" s="39">
        <f t="shared" si="268"/>
        <v>43718</v>
      </c>
      <c r="O1120" s="39" t="s">
        <v>91</v>
      </c>
      <c r="P1120" s="39" t="s">
        <v>91</v>
      </c>
      <c r="Q1120" s="39" t="s">
        <v>91</v>
      </c>
      <c r="R1120" s="39">
        <f t="shared" si="269"/>
        <v>43725</v>
      </c>
      <c r="S1120" s="39">
        <f t="shared" si="270"/>
        <v>43732</v>
      </c>
      <c r="T1120" s="2"/>
      <c r="U1120" s="47"/>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row>
    <row r="1121" spans="1:103" s="41" customFormat="1" ht="18.600000000000001" customHeight="1" x14ac:dyDescent="0.2">
      <c r="A1121" s="47"/>
      <c r="B1121" s="2"/>
      <c r="C1121" s="475" t="s">
        <v>3940</v>
      </c>
      <c r="D1121" s="49" t="s">
        <v>3941</v>
      </c>
      <c r="E1121" s="196" t="s">
        <v>6</v>
      </c>
      <c r="F1121" s="8" t="s">
        <v>85</v>
      </c>
      <c r="G1121" s="8" t="s">
        <v>55</v>
      </c>
      <c r="H1121" s="476">
        <v>25000</v>
      </c>
      <c r="I1121" s="9" t="s">
        <v>321</v>
      </c>
      <c r="J1121" s="474">
        <v>43662</v>
      </c>
      <c r="K1121" s="39">
        <f t="shared" si="265"/>
        <v>43667</v>
      </c>
      <c r="L1121" s="39">
        <f t="shared" si="266"/>
        <v>43674</v>
      </c>
      <c r="M1121" s="39">
        <f t="shared" si="267"/>
        <v>43695</v>
      </c>
      <c r="N1121" s="39">
        <f t="shared" si="268"/>
        <v>43702</v>
      </c>
      <c r="O1121" s="39" t="s">
        <v>91</v>
      </c>
      <c r="P1121" s="39" t="s">
        <v>91</v>
      </c>
      <c r="Q1121" s="39" t="s">
        <v>91</v>
      </c>
      <c r="R1121" s="39">
        <f t="shared" si="269"/>
        <v>43709</v>
      </c>
      <c r="S1121" s="39">
        <f t="shared" si="270"/>
        <v>43716</v>
      </c>
      <c r="T1121" s="2"/>
      <c r="U1121" s="47"/>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row>
    <row r="1122" spans="1:103" ht="52.5" customHeight="1" x14ac:dyDescent="0.2">
      <c r="A1122" s="45"/>
      <c r="C1122" s="135" t="s">
        <v>2680</v>
      </c>
      <c r="H1122" s="183">
        <f>SUM(H5:H1121)</f>
        <v>47938807.267307699</v>
      </c>
      <c r="U1122" s="45"/>
    </row>
    <row r="1123" spans="1:103" ht="56.25" customHeight="1" x14ac:dyDescent="0.2">
      <c r="A1123" s="45"/>
      <c r="B1123" s="47"/>
      <c r="C1123" s="45"/>
      <c r="D1123" s="46"/>
      <c r="E1123" s="191"/>
      <c r="F1123" s="46"/>
      <c r="G1123" s="46"/>
      <c r="H1123" s="171"/>
      <c r="I1123" s="46"/>
      <c r="J1123" s="46"/>
      <c r="K1123" s="46"/>
      <c r="L1123" s="46"/>
      <c r="M1123" s="46"/>
      <c r="N1123" s="46"/>
      <c r="O1123" s="46"/>
      <c r="P1123" s="46"/>
      <c r="Q1123" s="46"/>
      <c r="R1123" s="46"/>
      <c r="S1123" s="46"/>
      <c r="T1123" s="45"/>
      <c r="U1123" s="45"/>
    </row>
    <row r="1124" spans="1:103" ht="7.5" customHeight="1" x14ac:dyDescent="0.2"/>
  </sheetData>
  <mergeCells count="1">
    <mergeCell ref="D4:S4"/>
  </mergeCells>
  <dataValidations count="1">
    <dataValidation type="textLength" allowBlank="1" showInputMessage="1" showErrorMessage="1" errorTitle="Character Length" error="Value can not exceed 250 characters" sqref="C174:C193 C171:C172 C5:C51 C53:C111 C361:C366 C246:C296 C299:C301 C354:C358 C201:C240 C374:C403 C474:C525 C527:C528 C658:C664 C630:C642 C589:C590 C594:C597 C644:C652 C623:C624 C603 C592 C600:C601 C607:C609 C612:C621 C584:C585 C547:C582 C541:C545 C701:C742 C769:C801 C803:C926 C940:C961 C928:C938 C1084:C1102 C1105:C1111 C1116:C1121 C1113:C1114 C114:C127 C129:C161 C405:C472 C963:C1079 C745:C766">
      <formula1>0</formula1>
      <formula2>250</formula2>
    </dataValidation>
  </dataValidations>
  <pageMargins left="0.7" right="0.7" top="0.75" bottom="0.75" header="0.3" footer="0.3"/>
  <pageSetup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XCO370"/>
  <sheetViews>
    <sheetView topLeftCell="A281" zoomScale="87" zoomScaleNormal="87" workbookViewId="0">
      <selection activeCell="G369" sqref="G369"/>
    </sheetView>
  </sheetViews>
  <sheetFormatPr defaultColWidth="9.25" defaultRowHeight="14.25" x14ac:dyDescent="0.25"/>
  <cols>
    <col min="1" max="1" width="2.75" style="1" customWidth="1"/>
    <col min="2" max="2" width="4.375" style="2" customWidth="1"/>
    <col min="3" max="3" width="63.875" style="1" customWidth="1"/>
    <col min="4" max="4" width="23.875" style="1" customWidth="1"/>
    <col min="5" max="5" width="13.25" style="5" customWidth="1"/>
    <col min="6" max="7" width="14.5" style="5" customWidth="1"/>
    <col min="8" max="8" width="25.5" style="172" customWidth="1"/>
    <col min="9" max="9" width="15.625" style="5" customWidth="1"/>
    <col min="10" max="19" width="14.75" style="5" customWidth="1"/>
    <col min="20" max="20" width="7.5" style="1" customWidth="1"/>
    <col min="21" max="21" width="3" style="1" customWidth="1"/>
    <col min="22" max="16384" width="9.25" style="1"/>
  </cols>
  <sheetData>
    <row r="1" spans="1:21" x14ac:dyDescent="0.25">
      <c r="A1" s="45"/>
      <c r="B1" s="47"/>
      <c r="C1" s="45"/>
      <c r="D1" s="45"/>
      <c r="E1" s="46"/>
      <c r="F1" s="46"/>
      <c r="G1" s="46"/>
      <c r="H1" s="171"/>
      <c r="I1" s="46"/>
      <c r="J1" s="46"/>
      <c r="K1" s="46"/>
      <c r="L1" s="46"/>
      <c r="M1" s="46"/>
      <c r="N1" s="46"/>
      <c r="O1" s="46"/>
      <c r="P1" s="46"/>
      <c r="Q1" s="46"/>
      <c r="R1" s="46"/>
      <c r="S1" s="46"/>
      <c r="T1" s="45"/>
      <c r="U1" s="45"/>
    </row>
    <row r="2" spans="1:21" x14ac:dyDescent="0.25">
      <c r="A2" s="45"/>
      <c r="U2" s="45"/>
    </row>
    <row r="3" spans="1:21" s="63" customFormat="1" ht="38.25" x14ac:dyDescent="0.25">
      <c r="A3" s="62"/>
      <c r="B3" s="162"/>
      <c r="C3" s="145" t="s">
        <v>152</v>
      </c>
      <c r="D3" s="537" t="s">
        <v>153</v>
      </c>
      <c r="E3" s="67" t="s">
        <v>81</v>
      </c>
      <c r="F3" s="67" t="s">
        <v>80</v>
      </c>
      <c r="G3" s="67" t="s">
        <v>59</v>
      </c>
      <c r="H3" s="184" t="s">
        <v>154</v>
      </c>
      <c r="I3" s="66" t="s">
        <v>155</v>
      </c>
      <c r="J3" s="67" t="s">
        <v>66</v>
      </c>
      <c r="K3" s="67" t="s">
        <v>60</v>
      </c>
      <c r="L3" s="67" t="s">
        <v>61</v>
      </c>
      <c r="M3" s="67" t="s">
        <v>62</v>
      </c>
      <c r="N3" s="67" t="s">
        <v>63</v>
      </c>
      <c r="O3" s="67" t="s">
        <v>69</v>
      </c>
      <c r="P3" s="67" t="s">
        <v>68</v>
      </c>
      <c r="Q3" s="67" t="s">
        <v>63</v>
      </c>
      <c r="R3" s="67" t="s">
        <v>64</v>
      </c>
      <c r="S3" s="67" t="s">
        <v>65</v>
      </c>
      <c r="U3" s="62"/>
    </row>
    <row r="4" spans="1:21" ht="15" x14ac:dyDescent="0.25">
      <c r="A4" s="45"/>
      <c r="C4" s="163" t="s">
        <v>83</v>
      </c>
      <c r="D4" s="557"/>
      <c r="E4" s="558"/>
      <c r="F4" s="558"/>
      <c r="G4" s="558"/>
      <c r="H4" s="558"/>
      <c r="I4" s="558"/>
      <c r="J4" s="558"/>
      <c r="K4" s="558"/>
      <c r="L4" s="558"/>
      <c r="M4" s="558"/>
      <c r="N4" s="558"/>
      <c r="O4" s="558"/>
      <c r="P4" s="558"/>
      <c r="Q4" s="558"/>
      <c r="R4" s="558"/>
      <c r="S4" s="559"/>
      <c r="U4" s="45"/>
    </row>
    <row r="5" spans="1:21" ht="57" x14ac:dyDescent="0.25">
      <c r="A5" s="45"/>
      <c r="C5" s="3" t="s">
        <v>3259</v>
      </c>
      <c r="D5" s="48" t="s">
        <v>302</v>
      </c>
      <c r="E5" s="7" t="s">
        <v>3258</v>
      </c>
      <c r="F5" s="7" t="s">
        <v>101</v>
      </c>
      <c r="G5" s="7" t="s">
        <v>53</v>
      </c>
      <c r="H5" s="174">
        <v>250000</v>
      </c>
      <c r="I5" s="7" t="s">
        <v>90</v>
      </c>
      <c r="J5" s="39">
        <v>43501</v>
      </c>
      <c r="K5" s="39">
        <f t="shared" ref="K5:K26" si="0">J5+5</f>
        <v>43506</v>
      </c>
      <c r="L5" s="39">
        <f t="shared" ref="L5:L25" si="1">K5+30</f>
        <v>43536</v>
      </c>
      <c r="M5" s="39">
        <f t="shared" ref="M5:M26" si="2">L5+21</f>
        <v>43557</v>
      </c>
      <c r="N5" s="39">
        <f t="shared" ref="N5:N26" si="3">M5+7</f>
        <v>43564</v>
      </c>
      <c r="O5" s="39" t="s">
        <v>91</v>
      </c>
      <c r="P5" s="39" t="s">
        <v>91</v>
      </c>
      <c r="Q5" s="39" t="s">
        <v>91</v>
      </c>
      <c r="R5" s="39">
        <f t="shared" ref="R5:R26" si="4">N5+7</f>
        <v>43571</v>
      </c>
      <c r="S5" s="39">
        <f t="shared" ref="S5:S26" si="5">R5+7</f>
        <v>43578</v>
      </c>
      <c r="U5" s="45"/>
    </row>
    <row r="6" spans="1:21" ht="28.5" x14ac:dyDescent="0.25">
      <c r="A6" s="45"/>
      <c r="C6" s="3" t="s">
        <v>3260</v>
      </c>
      <c r="D6" s="48" t="s">
        <v>303</v>
      </c>
      <c r="E6" s="7" t="s">
        <v>3258</v>
      </c>
      <c r="F6" s="7" t="s">
        <v>85</v>
      </c>
      <c r="G6" s="7" t="s">
        <v>54</v>
      </c>
      <c r="H6" s="174">
        <v>90</v>
      </c>
      <c r="I6" s="7" t="s">
        <v>90</v>
      </c>
      <c r="J6" s="39">
        <v>43501</v>
      </c>
      <c r="K6" s="39">
        <f t="shared" si="0"/>
        <v>43506</v>
      </c>
      <c r="L6" s="39">
        <f t="shared" si="1"/>
        <v>43536</v>
      </c>
      <c r="M6" s="39">
        <f t="shared" si="2"/>
        <v>43557</v>
      </c>
      <c r="N6" s="39">
        <f t="shared" si="3"/>
        <v>43564</v>
      </c>
      <c r="O6" s="39" t="s">
        <v>91</v>
      </c>
      <c r="P6" s="39" t="s">
        <v>91</v>
      </c>
      <c r="Q6" s="39" t="s">
        <v>91</v>
      </c>
      <c r="R6" s="39">
        <f t="shared" si="4"/>
        <v>43571</v>
      </c>
      <c r="S6" s="39">
        <f t="shared" si="5"/>
        <v>43578</v>
      </c>
      <c r="U6" s="45"/>
    </row>
    <row r="7" spans="1:21" ht="42.75" x14ac:dyDescent="0.25">
      <c r="A7" s="45"/>
      <c r="C7" s="3" t="s">
        <v>3261</v>
      </c>
      <c r="D7" s="48" t="s">
        <v>304</v>
      </c>
      <c r="E7" s="7" t="s">
        <v>3258</v>
      </c>
      <c r="F7" s="7" t="s">
        <v>101</v>
      </c>
      <c r="G7" s="7" t="s">
        <v>53</v>
      </c>
      <c r="H7" s="174">
        <v>250000</v>
      </c>
      <c r="I7" s="7" t="s">
        <v>90</v>
      </c>
      <c r="J7" s="39">
        <v>43501</v>
      </c>
      <c r="K7" s="39">
        <f t="shared" si="0"/>
        <v>43506</v>
      </c>
      <c r="L7" s="39">
        <f t="shared" si="1"/>
        <v>43536</v>
      </c>
      <c r="M7" s="39">
        <f t="shared" si="2"/>
        <v>43557</v>
      </c>
      <c r="N7" s="39">
        <f t="shared" si="3"/>
        <v>43564</v>
      </c>
      <c r="O7" s="39" t="s">
        <v>91</v>
      </c>
      <c r="P7" s="39" t="s">
        <v>91</v>
      </c>
      <c r="Q7" s="39" t="s">
        <v>91</v>
      </c>
      <c r="R7" s="39">
        <f t="shared" si="4"/>
        <v>43571</v>
      </c>
      <c r="S7" s="39">
        <f t="shared" si="5"/>
        <v>43578</v>
      </c>
      <c r="U7" s="45"/>
    </row>
    <row r="8" spans="1:21" ht="42.75" x14ac:dyDescent="0.25">
      <c r="A8" s="45"/>
      <c r="C8" s="3" t="s">
        <v>3262</v>
      </c>
      <c r="D8" s="48" t="s">
        <v>305</v>
      </c>
      <c r="E8" s="7" t="s">
        <v>3258</v>
      </c>
      <c r="F8" s="7" t="s">
        <v>101</v>
      </c>
      <c r="G8" s="7" t="s">
        <v>53</v>
      </c>
      <c r="H8" s="174">
        <v>500000</v>
      </c>
      <c r="I8" s="7" t="s">
        <v>90</v>
      </c>
      <c r="J8" s="39">
        <v>43501</v>
      </c>
      <c r="K8" s="39">
        <f t="shared" si="0"/>
        <v>43506</v>
      </c>
      <c r="L8" s="39">
        <f t="shared" si="1"/>
        <v>43536</v>
      </c>
      <c r="M8" s="39">
        <f t="shared" si="2"/>
        <v>43557</v>
      </c>
      <c r="N8" s="39">
        <f t="shared" si="3"/>
        <v>43564</v>
      </c>
      <c r="O8" s="39" t="s">
        <v>91</v>
      </c>
      <c r="P8" s="39" t="s">
        <v>91</v>
      </c>
      <c r="Q8" s="39" t="s">
        <v>91</v>
      </c>
      <c r="R8" s="39">
        <f t="shared" si="4"/>
        <v>43571</v>
      </c>
      <c r="S8" s="39">
        <f t="shared" si="5"/>
        <v>43578</v>
      </c>
      <c r="U8" s="45"/>
    </row>
    <row r="9" spans="1:21" ht="42.75" x14ac:dyDescent="0.25">
      <c r="A9" s="45"/>
      <c r="C9" s="3" t="s">
        <v>306</v>
      </c>
      <c r="D9" s="48" t="s">
        <v>307</v>
      </c>
      <c r="E9" s="7" t="s">
        <v>3258</v>
      </c>
      <c r="F9" s="7" t="s">
        <v>85</v>
      </c>
      <c r="G9" s="7" t="s">
        <v>54</v>
      </c>
      <c r="H9" s="174">
        <v>300</v>
      </c>
      <c r="I9" s="7" t="s">
        <v>112</v>
      </c>
      <c r="J9" s="39">
        <v>43598</v>
      </c>
      <c r="K9" s="39">
        <f t="shared" si="0"/>
        <v>43603</v>
      </c>
      <c r="L9" s="39">
        <f t="shared" si="1"/>
        <v>43633</v>
      </c>
      <c r="M9" s="39">
        <f t="shared" si="2"/>
        <v>43654</v>
      </c>
      <c r="N9" s="39">
        <f t="shared" si="3"/>
        <v>43661</v>
      </c>
      <c r="O9" s="39" t="s">
        <v>91</v>
      </c>
      <c r="P9" s="39" t="s">
        <v>91</v>
      </c>
      <c r="Q9" s="39" t="s">
        <v>91</v>
      </c>
      <c r="R9" s="39">
        <f t="shared" si="4"/>
        <v>43668</v>
      </c>
      <c r="S9" s="39">
        <f t="shared" si="5"/>
        <v>43675</v>
      </c>
      <c r="U9" s="45"/>
    </row>
    <row r="10" spans="1:21" ht="42.75" x14ac:dyDescent="0.25">
      <c r="A10" s="45"/>
      <c r="C10" s="3" t="s">
        <v>3263</v>
      </c>
      <c r="D10" s="48" t="s">
        <v>308</v>
      </c>
      <c r="E10" s="7" t="s">
        <v>3258</v>
      </c>
      <c r="F10" s="7" t="s">
        <v>85</v>
      </c>
      <c r="G10" s="7" t="s">
        <v>54</v>
      </c>
      <c r="H10" s="174">
        <v>32000</v>
      </c>
      <c r="I10" s="40" t="s">
        <v>90</v>
      </c>
      <c r="J10" s="39">
        <v>43511</v>
      </c>
      <c r="K10" s="39">
        <f t="shared" si="0"/>
        <v>43516</v>
      </c>
      <c r="L10" s="39">
        <f t="shared" si="1"/>
        <v>43546</v>
      </c>
      <c r="M10" s="39">
        <f t="shared" si="2"/>
        <v>43567</v>
      </c>
      <c r="N10" s="39">
        <f t="shared" si="3"/>
        <v>43574</v>
      </c>
      <c r="O10" s="39" t="s">
        <v>91</v>
      </c>
      <c r="P10" s="39" t="s">
        <v>91</v>
      </c>
      <c r="Q10" s="39" t="s">
        <v>91</v>
      </c>
      <c r="R10" s="39">
        <f t="shared" si="4"/>
        <v>43581</v>
      </c>
      <c r="S10" s="39">
        <f t="shared" si="5"/>
        <v>43588</v>
      </c>
      <c r="U10" s="45"/>
    </row>
    <row r="11" spans="1:21" ht="28.5" x14ac:dyDescent="0.25">
      <c r="A11" s="45"/>
      <c r="C11" s="3" t="s">
        <v>3264</v>
      </c>
      <c r="D11" s="48" t="s">
        <v>309</v>
      </c>
      <c r="E11" s="7" t="s">
        <v>3258</v>
      </c>
      <c r="F11" s="7" t="s">
        <v>85</v>
      </c>
      <c r="G11" s="7" t="s">
        <v>54</v>
      </c>
      <c r="H11" s="174">
        <v>30000</v>
      </c>
      <c r="I11" s="40" t="s">
        <v>90</v>
      </c>
      <c r="J11" s="39">
        <v>43511</v>
      </c>
      <c r="K11" s="39">
        <f t="shared" si="0"/>
        <v>43516</v>
      </c>
      <c r="L11" s="39">
        <f t="shared" si="1"/>
        <v>43546</v>
      </c>
      <c r="M11" s="39">
        <f t="shared" si="2"/>
        <v>43567</v>
      </c>
      <c r="N11" s="39">
        <f t="shared" si="3"/>
        <v>43574</v>
      </c>
      <c r="O11" s="39" t="s">
        <v>91</v>
      </c>
      <c r="P11" s="39" t="s">
        <v>91</v>
      </c>
      <c r="Q11" s="39" t="s">
        <v>91</v>
      </c>
      <c r="R11" s="39">
        <f t="shared" si="4"/>
        <v>43581</v>
      </c>
      <c r="S11" s="39">
        <f t="shared" si="5"/>
        <v>43588</v>
      </c>
      <c r="U11" s="45"/>
    </row>
    <row r="12" spans="1:21" ht="28.5" x14ac:dyDescent="0.25">
      <c r="A12" s="45"/>
      <c r="C12" s="3" t="s">
        <v>3265</v>
      </c>
      <c r="D12" s="48" t="s">
        <v>310</v>
      </c>
      <c r="E12" s="7" t="s">
        <v>3258</v>
      </c>
      <c r="F12" s="7" t="s">
        <v>85</v>
      </c>
      <c r="G12" s="7" t="s">
        <v>54</v>
      </c>
      <c r="H12" s="174">
        <v>4200</v>
      </c>
      <c r="I12" s="40" t="s">
        <v>90</v>
      </c>
      <c r="J12" s="39">
        <v>43511</v>
      </c>
      <c r="K12" s="39">
        <f t="shared" si="0"/>
        <v>43516</v>
      </c>
      <c r="L12" s="39">
        <f t="shared" si="1"/>
        <v>43546</v>
      </c>
      <c r="M12" s="39">
        <f t="shared" si="2"/>
        <v>43567</v>
      </c>
      <c r="N12" s="39">
        <f t="shared" si="3"/>
        <v>43574</v>
      </c>
      <c r="O12" s="39" t="s">
        <v>91</v>
      </c>
      <c r="P12" s="39" t="s">
        <v>91</v>
      </c>
      <c r="Q12" s="39" t="s">
        <v>91</v>
      </c>
      <c r="R12" s="39">
        <f t="shared" si="4"/>
        <v>43581</v>
      </c>
      <c r="S12" s="39">
        <f t="shared" si="5"/>
        <v>43588</v>
      </c>
      <c r="U12" s="45"/>
    </row>
    <row r="13" spans="1:21" ht="28.5" x14ac:dyDescent="0.25">
      <c r="A13" s="45"/>
      <c r="C13" s="3" t="s">
        <v>3266</v>
      </c>
      <c r="D13" s="48" t="s">
        <v>311</v>
      </c>
      <c r="E13" s="7" t="s">
        <v>3258</v>
      </c>
      <c r="F13" s="7" t="s">
        <v>85</v>
      </c>
      <c r="G13" s="7" t="s">
        <v>53</v>
      </c>
      <c r="H13" s="174">
        <v>16000</v>
      </c>
      <c r="I13" s="40" t="s">
        <v>90</v>
      </c>
      <c r="J13" s="39">
        <v>43511</v>
      </c>
      <c r="K13" s="39">
        <f t="shared" si="0"/>
        <v>43516</v>
      </c>
      <c r="L13" s="39">
        <f t="shared" si="1"/>
        <v>43546</v>
      </c>
      <c r="M13" s="39">
        <f t="shared" si="2"/>
        <v>43567</v>
      </c>
      <c r="N13" s="39">
        <f t="shared" si="3"/>
        <v>43574</v>
      </c>
      <c r="O13" s="39" t="s">
        <v>91</v>
      </c>
      <c r="P13" s="39" t="s">
        <v>91</v>
      </c>
      <c r="Q13" s="39" t="s">
        <v>91</v>
      </c>
      <c r="R13" s="39">
        <f t="shared" si="4"/>
        <v>43581</v>
      </c>
      <c r="S13" s="39">
        <f t="shared" si="5"/>
        <v>43588</v>
      </c>
      <c r="U13" s="45"/>
    </row>
    <row r="14" spans="1:21" x14ac:dyDescent="0.25">
      <c r="A14" s="45"/>
      <c r="C14" s="3" t="s">
        <v>3267</v>
      </c>
      <c r="D14" s="48" t="s">
        <v>312</v>
      </c>
      <c r="E14" s="7" t="s">
        <v>3258</v>
      </c>
      <c r="F14" s="7" t="s">
        <v>85</v>
      </c>
      <c r="G14" s="7" t="s">
        <v>53</v>
      </c>
      <c r="H14" s="174">
        <v>6000</v>
      </c>
      <c r="I14" s="40" t="s">
        <v>90</v>
      </c>
      <c r="J14" s="39">
        <v>43511</v>
      </c>
      <c r="K14" s="39">
        <f t="shared" si="0"/>
        <v>43516</v>
      </c>
      <c r="L14" s="39">
        <f t="shared" si="1"/>
        <v>43546</v>
      </c>
      <c r="M14" s="39">
        <f t="shared" si="2"/>
        <v>43567</v>
      </c>
      <c r="N14" s="39">
        <f t="shared" si="3"/>
        <v>43574</v>
      </c>
      <c r="O14" s="39" t="s">
        <v>91</v>
      </c>
      <c r="P14" s="39" t="s">
        <v>91</v>
      </c>
      <c r="Q14" s="39" t="s">
        <v>91</v>
      </c>
      <c r="R14" s="39">
        <f t="shared" si="4"/>
        <v>43581</v>
      </c>
      <c r="S14" s="39">
        <f t="shared" si="5"/>
        <v>43588</v>
      </c>
      <c r="U14" s="45"/>
    </row>
    <row r="15" spans="1:21" ht="38.25" customHeight="1" x14ac:dyDescent="0.25">
      <c r="A15" s="45"/>
      <c r="C15" s="3" t="s">
        <v>3268</v>
      </c>
      <c r="D15" s="48" t="s">
        <v>313</v>
      </c>
      <c r="E15" s="7" t="s">
        <v>3258</v>
      </c>
      <c r="F15" s="7" t="s">
        <v>85</v>
      </c>
      <c r="G15" s="7" t="s">
        <v>53</v>
      </c>
      <c r="H15" s="174">
        <v>20000</v>
      </c>
      <c r="I15" s="40" t="s">
        <v>90</v>
      </c>
      <c r="J15" s="39">
        <v>43511</v>
      </c>
      <c r="K15" s="39">
        <f t="shared" si="0"/>
        <v>43516</v>
      </c>
      <c r="L15" s="39">
        <f t="shared" si="1"/>
        <v>43546</v>
      </c>
      <c r="M15" s="39">
        <f t="shared" si="2"/>
        <v>43567</v>
      </c>
      <c r="N15" s="39">
        <f t="shared" si="3"/>
        <v>43574</v>
      </c>
      <c r="O15" s="39" t="s">
        <v>91</v>
      </c>
      <c r="P15" s="39" t="s">
        <v>91</v>
      </c>
      <c r="Q15" s="39" t="s">
        <v>91</v>
      </c>
      <c r="R15" s="39">
        <f t="shared" si="4"/>
        <v>43581</v>
      </c>
      <c r="S15" s="39">
        <f t="shared" si="5"/>
        <v>43588</v>
      </c>
      <c r="U15" s="45"/>
    </row>
    <row r="16" spans="1:21" ht="40.5" customHeight="1" x14ac:dyDescent="0.25">
      <c r="A16" s="45"/>
      <c r="C16" s="3" t="s">
        <v>3269</v>
      </c>
      <c r="D16" s="48" t="s">
        <v>314</v>
      </c>
      <c r="E16" s="7" t="s">
        <v>3258</v>
      </c>
      <c r="F16" s="7" t="s">
        <v>85</v>
      </c>
      <c r="G16" s="7" t="s">
        <v>53</v>
      </c>
      <c r="H16" s="174">
        <v>3800</v>
      </c>
      <c r="I16" s="40" t="s">
        <v>90</v>
      </c>
      <c r="J16" s="39">
        <v>43511</v>
      </c>
      <c r="K16" s="39">
        <f t="shared" si="0"/>
        <v>43516</v>
      </c>
      <c r="L16" s="39">
        <f t="shared" si="1"/>
        <v>43546</v>
      </c>
      <c r="M16" s="39">
        <f t="shared" si="2"/>
        <v>43567</v>
      </c>
      <c r="N16" s="39">
        <f t="shared" si="3"/>
        <v>43574</v>
      </c>
      <c r="O16" s="39" t="s">
        <v>91</v>
      </c>
      <c r="P16" s="39" t="s">
        <v>91</v>
      </c>
      <c r="Q16" s="39" t="s">
        <v>91</v>
      </c>
      <c r="R16" s="39">
        <f t="shared" si="4"/>
        <v>43581</v>
      </c>
      <c r="S16" s="39">
        <f t="shared" si="5"/>
        <v>43588</v>
      </c>
      <c r="U16" s="45"/>
    </row>
    <row r="17" spans="1:21" ht="36.75" customHeight="1" x14ac:dyDescent="0.25">
      <c r="A17" s="45"/>
      <c r="C17" s="3" t="s">
        <v>3270</v>
      </c>
      <c r="D17" s="48" t="s">
        <v>92</v>
      </c>
      <c r="E17" s="7" t="s">
        <v>3258</v>
      </c>
      <c r="F17" s="7" t="s">
        <v>85</v>
      </c>
      <c r="G17" s="7" t="s">
        <v>53</v>
      </c>
      <c r="H17" s="174">
        <v>4000</v>
      </c>
      <c r="I17" s="40" t="s">
        <v>90</v>
      </c>
      <c r="J17" s="39">
        <v>43511</v>
      </c>
      <c r="K17" s="39">
        <f t="shared" si="0"/>
        <v>43516</v>
      </c>
      <c r="L17" s="39">
        <f t="shared" si="1"/>
        <v>43546</v>
      </c>
      <c r="M17" s="39">
        <f t="shared" si="2"/>
        <v>43567</v>
      </c>
      <c r="N17" s="39">
        <f t="shared" si="3"/>
        <v>43574</v>
      </c>
      <c r="O17" s="39" t="s">
        <v>91</v>
      </c>
      <c r="P17" s="39" t="s">
        <v>91</v>
      </c>
      <c r="Q17" s="39" t="s">
        <v>91</v>
      </c>
      <c r="R17" s="39">
        <f t="shared" si="4"/>
        <v>43581</v>
      </c>
      <c r="S17" s="39">
        <f t="shared" si="5"/>
        <v>43588</v>
      </c>
      <c r="U17" s="45"/>
    </row>
    <row r="18" spans="1:21" ht="42.75" x14ac:dyDescent="0.25">
      <c r="A18" s="45"/>
      <c r="C18" s="3" t="s">
        <v>3271</v>
      </c>
      <c r="D18" s="48" t="s">
        <v>93</v>
      </c>
      <c r="E18" s="7" t="s">
        <v>3258</v>
      </c>
      <c r="F18" s="7" t="s">
        <v>85</v>
      </c>
      <c r="G18" s="7" t="s">
        <v>54</v>
      </c>
      <c r="H18" s="174">
        <v>24000</v>
      </c>
      <c r="I18" s="40" t="s">
        <v>90</v>
      </c>
      <c r="J18" s="39">
        <v>43511</v>
      </c>
      <c r="K18" s="39">
        <f t="shared" si="0"/>
        <v>43516</v>
      </c>
      <c r="L18" s="39">
        <f t="shared" si="1"/>
        <v>43546</v>
      </c>
      <c r="M18" s="39">
        <f t="shared" si="2"/>
        <v>43567</v>
      </c>
      <c r="N18" s="39">
        <f t="shared" si="3"/>
        <v>43574</v>
      </c>
      <c r="O18" s="39" t="s">
        <v>91</v>
      </c>
      <c r="P18" s="39" t="s">
        <v>91</v>
      </c>
      <c r="Q18" s="39" t="s">
        <v>91</v>
      </c>
      <c r="R18" s="39">
        <f t="shared" si="4"/>
        <v>43581</v>
      </c>
      <c r="S18" s="39">
        <f t="shared" si="5"/>
        <v>43588</v>
      </c>
      <c r="U18" s="45"/>
    </row>
    <row r="19" spans="1:21" ht="28.5" x14ac:dyDescent="0.25">
      <c r="A19" s="45"/>
      <c r="C19" s="3" t="s">
        <v>3272</v>
      </c>
      <c r="D19" s="48" t="s">
        <v>94</v>
      </c>
      <c r="E19" s="7" t="s">
        <v>3258</v>
      </c>
      <c r="F19" s="7" t="s">
        <v>85</v>
      </c>
      <c r="G19" s="7" t="s">
        <v>53</v>
      </c>
      <c r="H19" s="174">
        <v>15000</v>
      </c>
      <c r="I19" s="40" t="s">
        <v>90</v>
      </c>
      <c r="J19" s="39">
        <v>43511</v>
      </c>
      <c r="K19" s="39">
        <f t="shared" si="0"/>
        <v>43516</v>
      </c>
      <c r="L19" s="39">
        <f t="shared" si="1"/>
        <v>43546</v>
      </c>
      <c r="M19" s="39">
        <f t="shared" si="2"/>
        <v>43567</v>
      </c>
      <c r="N19" s="39">
        <f t="shared" si="3"/>
        <v>43574</v>
      </c>
      <c r="O19" s="39" t="s">
        <v>91</v>
      </c>
      <c r="P19" s="39" t="s">
        <v>91</v>
      </c>
      <c r="Q19" s="39" t="s">
        <v>91</v>
      </c>
      <c r="R19" s="39">
        <f t="shared" si="4"/>
        <v>43581</v>
      </c>
      <c r="S19" s="39">
        <f t="shared" si="5"/>
        <v>43588</v>
      </c>
      <c r="U19" s="45"/>
    </row>
    <row r="20" spans="1:21" x14ac:dyDescent="0.25">
      <c r="A20" s="45"/>
      <c r="C20" s="3" t="s">
        <v>2720</v>
      </c>
      <c r="D20" s="48" t="s">
        <v>95</v>
      </c>
      <c r="E20" s="7" t="s">
        <v>3258</v>
      </c>
      <c r="F20" s="7" t="s">
        <v>85</v>
      </c>
      <c r="G20" s="7" t="s">
        <v>53</v>
      </c>
      <c r="H20" s="174">
        <v>3000</v>
      </c>
      <c r="I20" s="40" t="s">
        <v>90</v>
      </c>
      <c r="J20" s="39">
        <v>43511</v>
      </c>
      <c r="K20" s="39">
        <f t="shared" si="0"/>
        <v>43516</v>
      </c>
      <c r="L20" s="39">
        <f t="shared" si="1"/>
        <v>43546</v>
      </c>
      <c r="M20" s="39">
        <f t="shared" si="2"/>
        <v>43567</v>
      </c>
      <c r="N20" s="39">
        <f t="shared" si="3"/>
        <v>43574</v>
      </c>
      <c r="O20" s="39" t="s">
        <v>91</v>
      </c>
      <c r="P20" s="39" t="s">
        <v>91</v>
      </c>
      <c r="Q20" s="39" t="s">
        <v>91</v>
      </c>
      <c r="R20" s="39">
        <f t="shared" si="4"/>
        <v>43581</v>
      </c>
      <c r="S20" s="39">
        <f t="shared" si="5"/>
        <v>43588</v>
      </c>
      <c r="U20" s="45"/>
    </row>
    <row r="21" spans="1:21" ht="28.5" x14ac:dyDescent="0.25">
      <c r="A21" s="45"/>
      <c r="C21" s="3" t="s">
        <v>3273</v>
      </c>
      <c r="D21" s="48" t="s">
        <v>96</v>
      </c>
      <c r="E21" s="7" t="s">
        <v>3258</v>
      </c>
      <c r="F21" s="7" t="s">
        <v>85</v>
      </c>
      <c r="G21" s="7" t="s">
        <v>54</v>
      </c>
      <c r="H21" s="174">
        <v>6000</v>
      </c>
      <c r="I21" s="40" t="s">
        <v>90</v>
      </c>
      <c r="J21" s="39">
        <v>43511</v>
      </c>
      <c r="K21" s="39">
        <f t="shared" si="0"/>
        <v>43516</v>
      </c>
      <c r="L21" s="39">
        <f t="shared" si="1"/>
        <v>43546</v>
      </c>
      <c r="M21" s="39">
        <f t="shared" si="2"/>
        <v>43567</v>
      </c>
      <c r="N21" s="39">
        <f t="shared" si="3"/>
        <v>43574</v>
      </c>
      <c r="O21" s="39" t="s">
        <v>91</v>
      </c>
      <c r="P21" s="39" t="s">
        <v>91</v>
      </c>
      <c r="Q21" s="39" t="s">
        <v>91</v>
      </c>
      <c r="R21" s="39">
        <f t="shared" si="4"/>
        <v>43581</v>
      </c>
      <c r="S21" s="39">
        <f t="shared" si="5"/>
        <v>43588</v>
      </c>
      <c r="U21" s="45"/>
    </row>
    <row r="22" spans="1:21" x14ac:dyDescent="0.25">
      <c r="A22" s="45"/>
      <c r="C22" s="3" t="s">
        <v>3274</v>
      </c>
      <c r="D22" s="48" t="s">
        <v>97</v>
      </c>
      <c r="E22" s="7" t="s">
        <v>3258</v>
      </c>
      <c r="F22" s="7" t="s">
        <v>85</v>
      </c>
      <c r="G22" s="7" t="s">
        <v>54</v>
      </c>
      <c r="H22" s="174">
        <v>6000</v>
      </c>
      <c r="I22" s="40" t="s">
        <v>90</v>
      </c>
      <c r="J22" s="39">
        <v>43511</v>
      </c>
      <c r="K22" s="39">
        <f t="shared" si="0"/>
        <v>43516</v>
      </c>
      <c r="L22" s="39">
        <f t="shared" si="1"/>
        <v>43546</v>
      </c>
      <c r="M22" s="39">
        <f t="shared" si="2"/>
        <v>43567</v>
      </c>
      <c r="N22" s="39">
        <f t="shared" si="3"/>
        <v>43574</v>
      </c>
      <c r="O22" s="39" t="s">
        <v>91</v>
      </c>
      <c r="P22" s="39" t="s">
        <v>91</v>
      </c>
      <c r="Q22" s="39" t="s">
        <v>91</v>
      </c>
      <c r="R22" s="39">
        <f t="shared" si="4"/>
        <v>43581</v>
      </c>
      <c r="S22" s="39">
        <f t="shared" si="5"/>
        <v>43588</v>
      </c>
      <c r="U22" s="45"/>
    </row>
    <row r="23" spans="1:21" ht="28.5" x14ac:dyDescent="0.25">
      <c r="A23" s="45"/>
      <c r="C23" s="3" t="s">
        <v>3275</v>
      </c>
      <c r="D23" s="48" t="s">
        <v>98</v>
      </c>
      <c r="E23" s="7" t="s">
        <v>3258</v>
      </c>
      <c r="F23" s="7" t="s">
        <v>85</v>
      </c>
      <c r="G23" s="7" t="s">
        <v>54</v>
      </c>
      <c r="H23" s="174">
        <v>2000</v>
      </c>
      <c r="I23" s="40" t="s">
        <v>90</v>
      </c>
      <c r="J23" s="39">
        <v>43511</v>
      </c>
      <c r="K23" s="39">
        <f t="shared" si="0"/>
        <v>43516</v>
      </c>
      <c r="L23" s="39">
        <f t="shared" si="1"/>
        <v>43546</v>
      </c>
      <c r="M23" s="39">
        <f t="shared" si="2"/>
        <v>43567</v>
      </c>
      <c r="N23" s="39">
        <f t="shared" si="3"/>
        <v>43574</v>
      </c>
      <c r="O23" s="39" t="s">
        <v>91</v>
      </c>
      <c r="P23" s="39" t="s">
        <v>91</v>
      </c>
      <c r="Q23" s="39" t="s">
        <v>91</v>
      </c>
      <c r="R23" s="39">
        <f t="shared" si="4"/>
        <v>43581</v>
      </c>
      <c r="S23" s="39">
        <f t="shared" si="5"/>
        <v>43588</v>
      </c>
      <c r="U23" s="45"/>
    </row>
    <row r="24" spans="1:21" x14ac:dyDescent="0.25">
      <c r="A24" s="45"/>
      <c r="C24" s="3" t="s">
        <v>3276</v>
      </c>
      <c r="D24" s="48" t="s">
        <v>99</v>
      </c>
      <c r="E24" s="7" t="s">
        <v>3258</v>
      </c>
      <c r="F24" s="7" t="s">
        <v>85</v>
      </c>
      <c r="G24" s="7" t="s">
        <v>54</v>
      </c>
      <c r="H24" s="174">
        <v>4000</v>
      </c>
      <c r="I24" s="40" t="s">
        <v>90</v>
      </c>
      <c r="J24" s="39">
        <v>43511</v>
      </c>
      <c r="K24" s="39">
        <f t="shared" si="0"/>
        <v>43516</v>
      </c>
      <c r="L24" s="39">
        <f t="shared" si="1"/>
        <v>43546</v>
      </c>
      <c r="M24" s="39">
        <f t="shared" si="2"/>
        <v>43567</v>
      </c>
      <c r="N24" s="39">
        <f t="shared" si="3"/>
        <v>43574</v>
      </c>
      <c r="O24" s="39" t="s">
        <v>91</v>
      </c>
      <c r="P24" s="39" t="s">
        <v>91</v>
      </c>
      <c r="Q24" s="39" t="s">
        <v>91</v>
      </c>
      <c r="R24" s="39">
        <f t="shared" si="4"/>
        <v>43581</v>
      </c>
      <c r="S24" s="39">
        <f t="shared" si="5"/>
        <v>43588</v>
      </c>
      <c r="U24" s="45"/>
    </row>
    <row r="25" spans="1:21" ht="57" x14ac:dyDescent="0.25">
      <c r="A25" s="45"/>
      <c r="C25" s="3" t="s">
        <v>3277</v>
      </c>
      <c r="D25" s="48" t="s">
        <v>100</v>
      </c>
      <c r="E25" s="7" t="s">
        <v>3258</v>
      </c>
      <c r="F25" s="7" t="s">
        <v>101</v>
      </c>
      <c r="G25" s="7" t="s">
        <v>53</v>
      </c>
      <c r="H25" s="174">
        <v>535560</v>
      </c>
      <c r="I25" s="40" t="s">
        <v>90</v>
      </c>
      <c r="J25" s="39">
        <v>43535</v>
      </c>
      <c r="K25" s="39">
        <f t="shared" si="0"/>
        <v>43540</v>
      </c>
      <c r="L25" s="39">
        <f t="shared" si="1"/>
        <v>43570</v>
      </c>
      <c r="M25" s="39">
        <f t="shared" si="2"/>
        <v>43591</v>
      </c>
      <c r="N25" s="39">
        <f t="shared" si="3"/>
        <v>43598</v>
      </c>
      <c r="O25" s="39" t="s">
        <v>91</v>
      </c>
      <c r="P25" s="39" t="s">
        <v>91</v>
      </c>
      <c r="Q25" s="39" t="s">
        <v>91</v>
      </c>
      <c r="R25" s="39">
        <f t="shared" si="4"/>
        <v>43605</v>
      </c>
      <c r="S25" s="39">
        <f t="shared" si="5"/>
        <v>43612</v>
      </c>
      <c r="U25" s="45"/>
    </row>
    <row r="26" spans="1:21" ht="18.75" customHeight="1" x14ac:dyDescent="0.25">
      <c r="A26" s="45"/>
      <c r="C26" s="44" t="s">
        <v>3278</v>
      </c>
      <c r="D26" s="48" t="s">
        <v>3279</v>
      </c>
      <c r="E26" s="7" t="s">
        <v>3258</v>
      </c>
      <c r="F26" s="30" t="s">
        <v>85</v>
      </c>
      <c r="G26" s="30" t="s">
        <v>55</v>
      </c>
      <c r="H26" s="174">
        <v>700</v>
      </c>
      <c r="I26" s="40" t="s">
        <v>90</v>
      </c>
      <c r="J26" s="39">
        <v>43647</v>
      </c>
      <c r="K26" s="39">
        <f t="shared" si="0"/>
        <v>43652</v>
      </c>
      <c r="L26" s="39">
        <f t="shared" ref="L26" si="6">K26+7</f>
        <v>43659</v>
      </c>
      <c r="M26" s="39">
        <f t="shared" si="2"/>
        <v>43680</v>
      </c>
      <c r="N26" s="39">
        <f t="shared" si="3"/>
        <v>43687</v>
      </c>
      <c r="O26" s="39" t="s">
        <v>91</v>
      </c>
      <c r="P26" s="39" t="s">
        <v>91</v>
      </c>
      <c r="Q26" s="39" t="s">
        <v>91</v>
      </c>
      <c r="R26" s="39">
        <f t="shared" si="4"/>
        <v>43694</v>
      </c>
      <c r="S26" s="39">
        <f t="shared" si="5"/>
        <v>43701</v>
      </c>
      <c r="U26" s="45"/>
    </row>
    <row r="27" spans="1:21" ht="28.5" x14ac:dyDescent="0.25">
      <c r="A27" s="45"/>
      <c r="C27" s="44" t="s">
        <v>3280</v>
      </c>
      <c r="D27" s="48" t="s">
        <v>3281</v>
      </c>
      <c r="E27" s="7" t="s">
        <v>3258</v>
      </c>
      <c r="F27" s="30" t="s">
        <v>85</v>
      </c>
      <c r="G27" s="30" t="s">
        <v>55</v>
      </c>
      <c r="H27" s="174">
        <v>2200</v>
      </c>
      <c r="I27" s="40" t="s">
        <v>90</v>
      </c>
      <c r="J27" s="39">
        <v>43773</v>
      </c>
      <c r="K27" s="39">
        <f t="shared" ref="K27:K54" si="7">J27+5</f>
        <v>43778</v>
      </c>
      <c r="L27" s="39">
        <f t="shared" ref="L27:L55" si="8">K27+7</f>
        <v>43785</v>
      </c>
      <c r="M27" s="39">
        <f t="shared" ref="M27:M55" si="9">L27+21</f>
        <v>43806</v>
      </c>
      <c r="N27" s="39">
        <f t="shared" ref="N27:N54" si="10">M27+7</f>
        <v>43813</v>
      </c>
      <c r="O27" s="39" t="s">
        <v>91</v>
      </c>
      <c r="P27" s="39" t="s">
        <v>91</v>
      </c>
      <c r="Q27" s="39" t="s">
        <v>91</v>
      </c>
      <c r="R27" s="39">
        <f t="shared" ref="R27:R54" si="11">N27+7</f>
        <v>43820</v>
      </c>
      <c r="S27" s="39">
        <f t="shared" ref="S27:S54" si="12">R27+7</f>
        <v>43827</v>
      </c>
      <c r="U27" s="45"/>
    </row>
    <row r="28" spans="1:21" ht="42.75" x14ac:dyDescent="0.25">
      <c r="A28" s="45"/>
      <c r="C28" s="44" t="s">
        <v>3282</v>
      </c>
      <c r="D28" s="48" t="s">
        <v>3283</v>
      </c>
      <c r="E28" s="7" t="s">
        <v>3258</v>
      </c>
      <c r="F28" s="30" t="s">
        <v>85</v>
      </c>
      <c r="G28" s="30" t="s">
        <v>55</v>
      </c>
      <c r="H28" s="174">
        <v>1100</v>
      </c>
      <c r="I28" s="40" t="s">
        <v>90</v>
      </c>
      <c r="J28" s="39">
        <v>43773</v>
      </c>
      <c r="K28" s="39">
        <f t="shared" si="7"/>
        <v>43778</v>
      </c>
      <c r="L28" s="39">
        <f t="shared" si="8"/>
        <v>43785</v>
      </c>
      <c r="M28" s="39">
        <f t="shared" si="9"/>
        <v>43806</v>
      </c>
      <c r="N28" s="39">
        <f t="shared" si="10"/>
        <v>43813</v>
      </c>
      <c r="O28" s="39" t="s">
        <v>91</v>
      </c>
      <c r="P28" s="39" t="s">
        <v>91</v>
      </c>
      <c r="Q28" s="39" t="s">
        <v>91</v>
      </c>
      <c r="R28" s="39">
        <f t="shared" si="11"/>
        <v>43820</v>
      </c>
      <c r="S28" s="39">
        <f t="shared" si="12"/>
        <v>43827</v>
      </c>
      <c r="U28" s="45"/>
    </row>
    <row r="29" spans="1:21" ht="28.5" x14ac:dyDescent="0.25">
      <c r="A29" s="45"/>
      <c r="C29" s="44" t="s">
        <v>3284</v>
      </c>
      <c r="D29" s="48" t="s">
        <v>3285</v>
      </c>
      <c r="E29" s="7" t="s">
        <v>3258</v>
      </c>
      <c r="F29" s="30" t="s">
        <v>85</v>
      </c>
      <c r="G29" s="30" t="s">
        <v>55</v>
      </c>
      <c r="H29" s="174">
        <v>3500</v>
      </c>
      <c r="I29" s="40" t="s">
        <v>112</v>
      </c>
      <c r="J29" s="39">
        <v>43598</v>
      </c>
      <c r="K29" s="39">
        <f t="shared" si="7"/>
        <v>43603</v>
      </c>
      <c r="L29" s="39">
        <f t="shared" si="8"/>
        <v>43610</v>
      </c>
      <c r="M29" s="39">
        <f t="shared" si="9"/>
        <v>43631</v>
      </c>
      <c r="N29" s="39">
        <f t="shared" si="10"/>
        <v>43638</v>
      </c>
      <c r="O29" s="39" t="s">
        <v>91</v>
      </c>
      <c r="P29" s="39" t="s">
        <v>91</v>
      </c>
      <c r="Q29" s="39" t="s">
        <v>91</v>
      </c>
      <c r="R29" s="39">
        <f t="shared" si="11"/>
        <v>43645</v>
      </c>
      <c r="S29" s="39">
        <f t="shared" si="12"/>
        <v>43652</v>
      </c>
      <c r="U29" s="45"/>
    </row>
    <row r="30" spans="1:21" ht="39" customHeight="1" x14ac:dyDescent="0.25">
      <c r="A30" s="45"/>
      <c r="C30" s="44" t="s">
        <v>3286</v>
      </c>
      <c r="D30" s="48" t="s">
        <v>3287</v>
      </c>
      <c r="E30" s="7" t="s">
        <v>3258</v>
      </c>
      <c r="F30" s="30" t="s">
        <v>85</v>
      </c>
      <c r="G30" s="30" t="s">
        <v>55</v>
      </c>
      <c r="H30" s="174">
        <v>3500</v>
      </c>
      <c r="I30" s="40" t="s">
        <v>112</v>
      </c>
      <c r="J30" s="39">
        <v>43556</v>
      </c>
      <c r="K30" s="39">
        <f t="shared" si="7"/>
        <v>43561</v>
      </c>
      <c r="L30" s="39">
        <f t="shared" si="8"/>
        <v>43568</v>
      </c>
      <c r="M30" s="39">
        <f t="shared" si="9"/>
        <v>43589</v>
      </c>
      <c r="N30" s="39">
        <f t="shared" si="10"/>
        <v>43596</v>
      </c>
      <c r="O30" s="39" t="s">
        <v>91</v>
      </c>
      <c r="P30" s="39" t="s">
        <v>91</v>
      </c>
      <c r="Q30" s="39" t="s">
        <v>91</v>
      </c>
      <c r="R30" s="39">
        <f t="shared" si="11"/>
        <v>43603</v>
      </c>
      <c r="S30" s="39">
        <f t="shared" si="12"/>
        <v>43610</v>
      </c>
      <c r="U30" s="45"/>
    </row>
    <row r="31" spans="1:21" ht="28.5" x14ac:dyDescent="0.25">
      <c r="A31" s="45"/>
      <c r="C31" s="44" t="s">
        <v>3288</v>
      </c>
      <c r="D31" s="48" t="s">
        <v>3289</v>
      </c>
      <c r="E31" s="7" t="s">
        <v>3258</v>
      </c>
      <c r="F31" s="30" t="s">
        <v>85</v>
      </c>
      <c r="G31" s="30" t="s">
        <v>55</v>
      </c>
      <c r="H31" s="174">
        <v>600</v>
      </c>
      <c r="I31" s="40" t="s">
        <v>112</v>
      </c>
      <c r="J31" s="39">
        <v>43633</v>
      </c>
      <c r="K31" s="39">
        <f t="shared" si="7"/>
        <v>43638</v>
      </c>
      <c r="L31" s="39">
        <f t="shared" si="8"/>
        <v>43645</v>
      </c>
      <c r="M31" s="39">
        <f t="shared" si="9"/>
        <v>43666</v>
      </c>
      <c r="N31" s="39">
        <f t="shared" si="10"/>
        <v>43673</v>
      </c>
      <c r="O31" s="39" t="s">
        <v>91</v>
      </c>
      <c r="P31" s="39" t="s">
        <v>91</v>
      </c>
      <c r="Q31" s="39" t="s">
        <v>91</v>
      </c>
      <c r="R31" s="39">
        <f t="shared" si="11"/>
        <v>43680</v>
      </c>
      <c r="S31" s="39">
        <f t="shared" si="12"/>
        <v>43687</v>
      </c>
      <c r="U31" s="45"/>
    </row>
    <row r="32" spans="1:21" ht="42.75" x14ac:dyDescent="0.25">
      <c r="A32" s="45"/>
      <c r="C32" s="44" t="s">
        <v>3290</v>
      </c>
      <c r="D32" s="48" t="s">
        <v>3291</v>
      </c>
      <c r="E32" s="7" t="s">
        <v>3258</v>
      </c>
      <c r="F32" s="30" t="s">
        <v>85</v>
      </c>
      <c r="G32" s="30" t="s">
        <v>55</v>
      </c>
      <c r="H32" s="174">
        <v>1200</v>
      </c>
      <c r="I32" s="40" t="s">
        <v>112</v>
      </c>
      <c r="J32" s="39">
        <v>43668</v>
      </c>
      <c r="K32" s="39">
        <f t="shared" si="7"/>
        <v>43673</v>
      </c>
      <c r="L32" s="39">
        <f t="shared" si="8"/>
        <v>43680</v>
      </c>
      <c r="M32" s="39">
        <f t="shared" si="9"/>
        <v>43701</v>
      </c>
      <c r="N32" s="39">
        <f t="shared" si="10"/>
        <v>43708</v>
      </c>
      <c r="O32" s="39" t="s">
        <v>91</v>
      </c>
      <c r="P32" s="39" t="s">
        <v>91</v>
      </c>
      <c r="Q32" s="39" t="s">
        <v>91</v>
      </c>
      <c r="R32" s="39">
        <f t="shared" si="11"/>
        <v>43715</v>
      </c>
      <c r="S32" s="39">
        <f t="shared" si="12"/>
        <v>43722</v>
      </c>
      <c r="U32" s="45"/>
    </row>
    <row r="33" spans="1:21" ht="42.75" x14ac:dyDescent="0.25">
      <c r="A33" s="45"/>
      <c r="C33" s="44" t="s">
        <v>3292</v>
      </c>
      <c r="D33" s="48" t="s">
        <v>3293</v>
      </c>
      <c r="E33" s="7" t="s">
        <v>3258</v>
      </c>
      <c r="F33" s="30" t="s">
        <v>85</v>
      </c>
      <c r="G33" s="30" t="s">
        <v>55</v>
      </c>
      <c r="H33" s="174">
        <v>3000</v>
      </c>
      <c r="I33" s="40" t="s">
        <v>112</v>
      </c>
      <c r="J33" s="39">
        <v>43689</v>
      </c>
      <c r="K33" s="39">
        <f t="shared" si="7"/>
        <v>43694</v>
      </c>
      <c r="L33" s="39">
        <f t="shared" si="8"/>
        <v>43701</v>
      </c>
      <c r="M33" s="39">
        <f t="shared" si="9"/>
        <v>43722</v>
      </c>
      <c r="N33" s="39">
        <f t="shared" si="10"/>
        <v>43729</v>
      </c>
      <c r="O33" s="39" t="s">
        <v>91</v>
      </c>
      <c r="P33" s="39" t="s">
        <v>91</v>
      </c>
      <c r="Q33" s="39" t="s">
        <v>91</v>
      </c>
      <c r="R33" s="39">
        <f t="shared" si="11"/>
        <v>43736</v>
      </c>
      <c r="S33" s="39">
        <f t="shared" si="12"/>
        <v>43743</v>
      </c>
      <c r="U33" s="45"/>
    </row>
    <row r="34" spans="1:21" ht="28.5" x14ac:dyDescent="0.25">
      <c r="A34" s="45"/>
      <c r="C34" s="44" t="s">
        <v>3294</v>
      </c>
      <c r="D34" s="48" t="s">
        <v>3295</v>
      </c>
      <c r="E34" s="7" t="s">
        <v>3258</v>
      </c>
      <c r="F34" s="30" t="s">
        <v>85</v>
      </c>
      <c r="G34" s="30" t="s">
        <v>55</v>
      </c>
      <c r="H34" s="174">
        <v>3500</v>
      </c>
      <c r="I34" s="40" t="s">
        <v>112</v>
      </c>
      <c r="J34" s="39">
        <v>43724</v>
      </c>
      <c r="K34" s="39">
        <f t="shared" si="7"/>
        <v>43729</v>
      </c>
      <c r="L34" s="39">
        <f t="shared" si="8"/>
        <v>43736</v>
      </c>
      <c r="M34" s="39">
        <f t="shared" si="9"/>
        <v>43757</v>
      </c>
      <c r="N34" s="39">
        <f t="shared" si="10"/>
        <v>43764</v>
      </c>
      <c r="O34" s="39" t="s">
        <v>91</v>
      </c>
      <c r="P34" s="39" t="s">
        <v>91</v>
      </c>
      <c r="Q34" s="39" t="s">
        <v>91</v>
      </c>
      <c r="R34" s="39">
        <f t="shared" si="11"/>
        <v>43771</v>
      </c>
      <c r="S34" s="39">
        <f t="shared" si="12"/>
        <v>43778</v>
      </c>
      <c r="U34" s="45"/>
    </row>
    <row r="35" spans="1:21" ht="42.75" x14ac:dyDescent="0.25">
      <c r="A35" s="45"/>
      <c r="C35" s="44" t="s">
        <v>3296</v>
      </c>
      <c r="D35" s="48" t="s">
        <v>3297</v>
      </c>
      <c r="E35" s="7" t="s">
        <v>3258</v>
      </c>
      <c r="F35" s="30" t="s">
        <v>85</v>
      </c>
      <c r="G35" s="30" t="s">
        <v>55</v>
      </c>
      <c r="H35" s="174">
        <v>1200</v>
      </c>
      <c r="I35" s="40" t="s">
        <v>112</v>
      </c>
      <c r="J35" s="39">
        <v>43528</v>
      </c>
      <c r="K35" s="39">
        <f t="shared" si="7"/>
        <v>43533</v>
      </c>
      <c r="L35" s="39">
        <f t="shared" si="8"/>
        <v>43540</v>
      </c>
      <c r="M35" s="39">
        <f t="shared" si="9"/>
        <v>43561</v>
      </c>
      <c r="N35" s="39">
        <f t="shared" si="10"/>
        <v>43568</v>
      </c>
      <c r="O35" s="39" t="s">
        <v>91</v>
      </c>
      <c r="P35" s="39" t="s">
        <v>91</v>
      </c>
      <c r="Q35" s="39" t="s">
        <v>91</v>
      </c>
      <c r="R35" s="39">
        <f t="shared" si="11"/>
        <v>43575</v>
      </c>
      <c r="S35" s="39">
        <f t="shared" si="12"/>
        <v>43582</v>
      </c>
      <c r="U35" s="45"/>
    </row>
    <row r="36" spans="1:21" ht="28.5" x14ac:dyDescent="0.25">
      <c r="A36" s="45"/>
      <c r="C36" s="44" t="s">
        <v>3298</v>
      </c>
      <c r="D36" s="48" t="s">
        <v>3299</v>
      </c>
      <c r="E36" s="7" t="s">
        <v>3258</v>
      </c>
      <c r="F36" s="30" t="s">
        <v>85</v>
      </c>
      <c r="G36" s="30" t="s">
        <v>55</v>
      </c>
      <c r="H36" s="174">
        <v>1200</v>
      </c>
      <c r="I36" s="7" t="s">
        <v>90</v>
      </c>
      <c r="J36" s="39">
        <v>43527</v>
      </c>
      <c r="K36" s="39">
        <f t="shared" si="7"/>
        <v>43532</v>
      </c>
      <c r="L36" s="39">
        <f t="shared" si="8"/>
        <v>43539</v>
      </c>
      <c r="M36" s="39">
        <f t="shared" si="9"/>
        <v>43560</v>
      </c>
      <c r="N36" s="39">
        <f t="shared" si="10"/>
        <v>43567</v>
      </c>
      <c r="O36" s="39" t="s">
        <v>91</v>
      </c>
      <c r="P36" s="39" t="s">
        <v>91</v>
      </c>
      <c r="Q36" s="39" t="s">
        <v>91</v>
      </c>
      <c r="R36" s="39">
        <f t="shared" si="11"/>
        <v>43574</v>
      </c>
      <c r="S36" s="39">
        <f t="shared" si="12"/>
        <v>43581</v>
      </c>
      <c r="U36" s="45"/>
    </row>
    <row r="37" spans="1:21" ht="42.75" x14ac:dyDescent="0.25">
      <c r="A37" s="45"/>
      <c r="C37" s="44" t="s">
        <v>3300</v>
      </c>
      <c r="D37" s="48" t="s">
        <v>3301</v>
      </c>
      <c r="E37" s="7" t="s">
        <v>3258</v>
      </c>
      <c r="F37" s="30" t="s">
        <v>85</v>
      </c>
      <c r="G37" s="30" t="s">
        <v>55</v>
      </c>
      <c r="H37" s="174">
        <v>2400</v>
      </c>
      <c r="I37" s="40" t="s">
        <v>90</v>
      </c>
      <c r="J37" s="39">
        <v>43605</v>
      </c>
      <c r="K37" s="39">
        <f t="shared" si="7"/>
        <v>43610</v>
      </c>
      <c r="L37" s="39">
        <f t="shared" si="8"/>
        <v>43617</v>
      </c>
      <c r="M37" s="39">
        <f t="shared" si="9"/>
        <v>43638</v>
      </c>
      <c r="N37" s="39">
        <f t="shared" si="10"/>
        <v>43645</v>
      </c>
      <c r="O37" s="39" t="s">
        <v>91</v>
      </c>
      <c r="P37" s="39" t="s">
        <v>91</v>
      </c>
      <c r="Q37" s="39" t="s">
        <v>91</v>
      </c>
      <c r="R37" s="39">
        <f t="shared" si="11"/>
        <v>43652</v>
      </c>
      <c r="S37" s="39">
        <f t="shared" si="12"/>
        <v>43659</v>
      </c>
      <c r="U37" s="45"/>
    </row>
    <row r="38" spans="1:21" ht="28.5" x14ac:dyDescent="0.25">
      <c r="A38" s="45"/>
      <c r="C38" s="44" t="s">
        <v>224</v>
      </c>
      <c r="D38" s="48" t="s">
        <v>3302</v>
      </c>
      <c r="E38" s="7" t="s">
        <v>3258</v>
      </c>
      <c r="F38" s="30" t="s">
        <v>85</v>
      </c>
      <c r="G38" s="30" t="s">
        <v>55</v>
      </c>
      <c r="H38" s="174">
        <v>2000</v>
      </c>
      <c r="I38" s="40" t="s">
        <v>90</v>
      </c>
      <c r="J38" s="39">
        <v>43516</v>
      </c>
      <c r="K38" s="39">
        <f t="shared" si="7"/>
        <v>43521</v>
      </c>
      <c r="L38" s="39">
        <f t="shared" si="8"/>
        <v>43528</v>
      </c>
      <c r="M38" s="39">
        <f t="shared" si="9"/>
        <v>43549</v>
      </c>
      <c r="N38" s="39">
        <f t="shared" si="10"/>
        <v>43556</v>
      </c>
      <c r="O38" s="39" t="s">
        <v>91</v>
      </c>
      <c r="P38" s="39" t="s">
        <v>91</v>
      </c>
      <c r="Q38" s="39" t="s">
        <v>91</v>
      </c>
      <c r="R38" s="39">
        <f t="shared" si="11"/>
        <v>43563</v>
      </c>
      <c r="S38" s="39">
        <f t="shared" si="12"/>
        <v>43570</v>
      </c>
      <c r="U38" s="45"/>
    </row>
    <row r="39" spans="1:21" ht="28.5" x14ac:dyDescent="0.25">
      <c r="A39" s="45"/>
      <c r="C39" s="44" t="s">
        <v>228</v>
      </c>
      <c r="D39" s="48" t="s">
        <v>3303</v>
      </c>
      <c r="E39" s="7" t="s">
        <v>3258</v>
      </c>
      <c r="F39" s="30" t="s">
        <v>85</v>
      </c>
      <c r="G39" s="30" t="s">
        <v>55</v>
      </c>
      <c r="H39" s="174">
        <v>1800</v>
      </c>
      <c r="I39" s="40" t="s">
        <v>90</v>
      </c>
      <c r="J39" s="39">
        <v>43497</v>
      </c>
      <c r="K39" s="39">
        <f t="shared" si="7"/>
        <v>43502</v>
      </c>
      <c r="L39" s="39">
        <f t="shared" si="8"/>
        <v>43509</v>
      </c>
      <c r="M39" s="39">
        <f t="shared" si="9"/>
        <v>43530</v>
      </c>
      <c r="N39" s="39">
        <f t="shared" si="10"/>
        <v>43537</v>
      </c>
      <c r="O39" s="39" t="s">
        <v>91</v>
      </c>
      <c r="P39" s="39" t="s">
        <v>91</v>
      </c>
      <c r="Q39" s="39" t="s">
        <v>91</v>
      </c>
      <c r="R39" s="39">
        <f t="shared" si="11"/>
        <v>43544</v>
      </c>
      <c r="S39" s="39">
        <f t="shared" si="12"/>
        <v>43551</v>
      </c>
      <c r="U39" s="45"/>
    </row>
    <row r="40" spans="1:21" ht="42.75" x14ac:dyDescent="0.25">
      <c r="A40" s="45"/>
      <c r="C40" s="44" t="s">
        <v>232</v>
      </c>
      <c r="D40" s="48" t="s">
        <v>3304</v>
      </c>
      <c r="E40" s="7" t="s">
        <v>3258</v>
      </c>
      <c r="F40" s="30" t="s">
        <v>85</v>
      </c>
      <c r="G40" s="30" t="s">
        <v>55</v>
      </c>
      <c r="H40" s="174">
        <v>2400</v>
      </c>
      <c r="I40" s="40" t="s">
        <v>90</v>
      </c>
      <c r="J40" s="39">
        <v>43557</v>
      </c>
      <c r="K40" s="39">
        <f t="shared" si="7"/>
        <v>43562</v>
      </c>
      <c r="L40" s="39">
        <f t="shared" si="8"/>
        <v>43569</v>
      </c>
      <c r="M40" s="39">
        <f t="shared" si="9"/>
        <v>43590</v>
      </c>
      <c r="N40" s="39">
        <f t="shared" si="10"/>
        <v>43597</v>
      </c>
      <c r="O40" s="39" t="s">
        <v>91</v>
      </c>
      <c r="P40" s="39" t="s">
        <v>91</v>
      </c>
      <c r="Q40" s="39" t="s">
        <v>91</v>
      </c>
      <c r="R40" s="39">
        <f t="shared" si="11"/>
        <v>43604</v>
      </c>
      <c r="S40" s="39">
        <f t="shared" si="12"/>
        <v>43611</v>
      </c>
      <c r="U40" s="45"/>
    </row>
    <row r="41" spans="1:21" ht="28.5" x14ac:dyDescent="0.25">
      <c r="A41" s="45"/>
      <c r="C41" s="44" t="s">
        <v>3305</v>
      </c>
      <c r="D41" s="48" t="s">
        <v>3306</v>
      </c>
      <c r="E41" s="7" t="s">
        <v>3258</v>
      </c>
      <c r="F41" s="30" t="s">
        <v>85</v>
      </c>
      <c r="G41" s="30" t="s">
        <v>55</v>
      </c>
      <c r="H41" s="174">
        <v>1600</v>
      </c>
      <c r="I41" s="40" t="s">
        <v>112</v>
      </c>
      <c r="J41" s="39">
        <v>43647</v>
      </c>
      <c r="K41" s="39">
        <f t="shared" si="7"/>
        <v>43652</v>
      </c>
      <c r="L41" s="39">
        <f t="shared" si="8"/>
        <v>43659</v>
      </c>
      <c r="M41" s="39">
        <f t="shared" si="9"/>
        <v>43680</v>
      </c>
      <c r="N41" s="39">
        <f t="shared" si="10"/>
        <v>43687</v>
      </c>
      <c r="O41" s="39" t="s">
        <v>91</v>
      </c>
      <c r="P41" s="39" t="s">
        <v>91</v>
      </c>
      <c r="Q41" s="39" t="s">
        <v>91</v>
      </c>
      <c r="R41" s="39">
        <f t="shared" si="11"/>
        <v>43694</v>
      </c>
      <c r="S41" s="39">
        <f t="shared" si="12"/>
        <v>43701</v>
      </c>
      <c r="U41" s="45"/>
    </row>
    <row r="42" spans="1:21" ht="42.75" x14ac:dyDescent="0.25">
      <c r="A42" s="45"/>
      <c r="C42" s="44" t="s">
        <v>3307</v>
      </c>
      <c r="D42" s="48" t="s">
        <v>3308</v>
      </c>
      <c r="E42" s="7" t="s">
        <v>3258</v>
      </c>
      <c r="F42" s="30" t="s">
        <v>85</v>
      </c>
      <c r="G42" s="30" t="s">
        <v>55</v>
      </c>
      <c r="H42" s="174">
        <v>3000</v>
      </c>
      <c r="I42" s="40" t="s">
        <v>90</v>
      </c>
      <c r="J42" s="39">
        <v>43535</v>
      </c>
      <c r="K42" s="39">
        <f t="shared" si="7"/>
        <v>43540</v>
      </c>
      <c r="L42" s="39">
        <f t="shared" si="8"/>
        <v>43547</v>
      </c>
      <c r="M42" s="39">
        <f t="shared" si="9"/>
        <v>43568</v>
      </c>
      <c r="N42" s="39">
        <f t="shared" si="10"/>
        <v>43575</v>
      </c>
      <c r="O42" s="39" t="s">
        <v>91</v>
      </c>
      <c r="P42" s="39" t="s">
        <v>91</v>
      </c>
      <c r="Q42" s="39" t="s">
        <v>91</v>
      </c>
      <c r="R42" s="39">
        <f t="shared" si="11"/>
        <v>43582</v>
      </c>
      <c r="S42" s="39">
        <f t="shared" si="12"/>
        <v>43589</v>
      </c>
      <c r="U42" s="45"/>
    </row>
    <row r="43" spans="1:21" ht="28.5" x14ac:dyDescent="0.25">
      <c r="A43" s="45"/>
      <c r="C43" s="44" t="s">
        <v>252</v>
      </c>
      <c r="D43" s="48" t="s">
        <v>3309</v>
      </c>
      <c r="E43" s="7" t="s">
        <v>3258</v>
      </c>
      <c r="F43" s="30" t="s">
        <v>85</v>
      </c>
      <c r="G43" s="30" t="s">
        <v>55</v>
      </c>
      <c r="H43" s="174">
        <v>800</v>
      </c>
      <c r="I43" s="40" t="s">
        <v>90</v>
      </c>
      <c r="J43" s="39">
        <v>43612</v>
      </c>
      <c r="K43" s="39">
        <f t="shared" si="7"/>
        <v>43617</v>
      </c>
      <c r="L43" s="39">
        <f t="shared" si="8"/>
        <v>43624</v>
      </c>
      <c r="M43" s="39">
        <f t="shared" si="9"/>
        <v>43645</v>
      </c>
      <c r="N43" s="39">
        <f t="shared" si="10"/>
        <v>43652</v>
      </c>
      <c r="O43" s="39" t="s">
        <v>91</v>
      </c>
      <c r="P43" s="39" t="s">
        <v>91</v>
      </c>
      <c r="Q43" s="39" t="s">
        <v>91</v>
      </c>
      <c r="R43" s="39">
        <f t="shared" si="11"/>
        <v>43659</v>
      </c>
      <c r="S43" s="39">
        <f t="shared" si="12"/>
        <v>43666</v>
      </c>
      <c r="U43" s="45"/>
    </row>
    <row r="44" spans="1:21" ht="28.5" x14ac:dyDescent="0.25">
      <c r="A44" s="45"/>
      <c r="C44" s="44" t="s">
        <v>264</v>
      </c>
      <c r="D44" s="48" t="s">
        <v>3310</v>
      </c>
      <c r="E44" s="7" t="s">
        <v>3258</v>
      </c>
      <c r="F44" s="30" t="s">
        <v>85</v>
      </c>
      <c r="G44" s="30" t="s">
        <v>55</v>
      </c>
      <c r="H44" s="174">
        <v>500</v>
      </c>
      <c r="I44" s="40" t="s">
        <v>90</v>
      </c>
      <c r="J44" s="39">
        <v>43522</v>
      </c>
      <c r="K44" s="39">
        <f t="shared" si="7"/>
        <v>43527</v>
      </c>
      <c r="L44" s="39">
        <f t="shared" si="8"/>
        <v>43534</v>
      </c>
      <c r="M44" s="39">
        <f t="shared" si="9"/>
        <v>43555</v>
      </c>
      <c r="N44" s="39">
        <f t="shared" si="10"/>
        <v>43562</v>
      </c>
      <c r="O44" s="39" t="s">
        <v>91</v>
      </c>
      <c r="P44" s="39" t="s">
        <v>91</v>
      </c>
      <c r="Q44" s="39" t="s">
        <v>91</v>
      </c>
      <c r="R44" s="39">
        <f t="shared" si="11"/>
        <v>43569</v>
      </c>
      <c r="S44" s="39">
        <f t="shared" si="12"/>
        <v>43576</v>
      </c>
      <c r="U44" s="45"/>
    </row>
    <row r="45" spans="1:21" ht="42.75" x14ac:dyDescent="0.25">
      <c r="A45" s="45"/>
      <c r="C45" s="44" t="s">
        <v>265</v>
      </c>
      <c r="D45" s="48" t="s">
        <v>3311</v>
      </c>
      <c r="E45" s="7" t="s">
        <v>3258</v>
      </c>
      <c r="F45" s="30" t="s">
        <v>85</v>
      </c>
      <c r="G45" s="30" t="s">
        <v>54</v>
      </c>
      <c r="H45" s="174">
        <v>78771</v>
      </c>
      <c r="I45" s="40" t="s">
        <v>90</v>
      </c>
      <c r="J45" s="39">
        <v>43504</v>
      </c>
      <c r="K45" s="39">
        <f t="shared" si="7"/>
        <v>43509</v>
      </c>
      <c r="L45" s="39">
        <f t="shared" si="8"/>
        <v>43516</v>
      </c>
      <c r="M45" s="39">
        <f t="shared" si="9"/>
        <v>43537</v>
      </c>
      <c r="N45" s="39">
        <f t="shared" si="10"/>
        <v>43544</v>
      </c>
      <c r="O45" s="39" t="s">
        <v>91</v>
      </c>
      <c r="P45" s="39" t="s">
        <v>91</v>
      </c>
      <c r="Q45" s="39" t="s">
        <v>91</v>
      </c>
      <c r="R45" s="39">
        <f t="shared" si="11"/>
        <v>43551</v>
      </c>
      <c r="S45" s="39">
        <f t="shared" si="12"/>
        <v>43558</v>
      </c>
      <c r="U45" s="45"/>
    </row>
    <row r="46" spans="1:21" ht="28.5" x14ac:dyDescent="0.25">
      <c r="A46" s="45"/>
      <c r="C46" s="44" t="s">
        <v>3312</v>
      </c>
      <c r="D46" s="48" t="s">
        <v>3313</v>
      </c>
      <c r="E46" s="7" t="s">
        <v>3258</v>
      </c>
      <c r="F46" s="30" t="s">
        <v>85</v>
      </c>
      <c r="G46" s="30" t="s">
        <v>55</v>
      </c>
      <c r="H46" s="174">
        <v>600</v>
      </c>
      <c r="I46" s="40" t="s">
        <v>90</v>
      </c>
      <c r="J46" s="39">
        <v>43648</v>
      </c>
      <c r="K46" s="39">
        <f t="shared" si="7"/>
        <v>43653</v>
      </c>
      <c r="L46" s="39">
        <f t="shared" si="8"/>
        <v>43660</v>
      </c>
      <c r="M46" s="39">
        <f t="shared" si="9"/>
        <v>43681</v>
      </c>
      <c r="N46" s="39">
        <f t="shared" si="10"/>
        <v>43688</v>
      </c>
      <c r="O46" s="39" t="s">
        <v>91</v>
      </c>
      <c r="P46" s="39" t="s">
        <v>91</v>
      </c>
      <c r="Q46" s="39" t="s">
        <v>91</v>
      </c>
      <c r="R46" s="39">
        <f t="shared" si="11"/>
        <v>43695</v>
      </c>
      <c r="S46" s="39">
        <f t="shared" si="12"/>
        <v>43702</v>
      </c>
      <c r="U46" s="45"/>
    </row>
    <row r="47" spans="1:21" ht="28.5" x14ac:dyDescent="0.25">
      <c r="A47" s="45"/>
      <c r="C47" s="44" t="s">
        <v>3314</v>
      </c>
      <c r="D47" s="48" t="s">
        <v>3315</v>
      </c>
      <c r="E47" s="7" t="s">
        <v>3258</v>
      </c>
      <c r="F47" s="30" t="s">
        <v>85</v>
      </c>
      <c r="G47" s="30" t="s">
        <v>55</v>
      </c>
      <c r="H47" s="174">
        <v>200</v>
      </c>
      <c r="I47" s="40" t="s">
        <v>90</v>
      </c>
      <c r="J47" s="39">
        <v>43648</v>
      </c>
      <c r="K47" s="39">
        <f t="shared" si="7"/>
        <v>43653</v>
      </c>
      <c r="L47" s="39">
        <f t="shared" si="8"/>
        <v>43660</v>
      </c>
      <c r="M47" s="39">
        <f t="shared" si="9"/>
        <v>43681</v>
      </c>
      <c r="N47" s="39">
        <f t="shared" si="10"/>
        <v>43688</v>
      </c>
      <c r="O47" s="39" t="s">
        <v>91</v>
      </c>
      <c r="P47" s="39" t="s">
        <v>91</v>
      </c>
      <c r="Q47" s="39" t="s">
        <v>91</v>
      </c>
      <c r="R47" s="39">
        <f t="shared" si="11"/>
        <v>43695</v>
      </c>
      <c r="S47" s="39">
        <f t="shared" si="12"/>
        <v>43702</v>
      </c>
      <c r="U47" s="45"/>
    </row>
    <row r="48" spans="1:21" ht="28.5" x14ac:dyDescent="0.25">
      <c r="A48" s="45"/>
      <c r="C48" s="44" t="s">
        <v>3316</v>
      </c>
      <c r="D48" s="48" t="s">
        <v>3317</v>
      </c>
      <c r="E48" s="7" t="s">
        <v>3258</v>
      </c>
      <c r="F48" s="30" t="s">
        <v>85</v>
      </c>
      <c r="G48" s="30" t="s">
        <v>55</v>
      </c>
      <c r="H48" s="174">
        <v>600</v>
      </c>
      <c r="I48" s="40" t="s">
        <v>90</v>
      </c>
      <c r="J48" s="39">
        <v>43506</v>
      </c>
      <c r="K48" s="39">
        <f t="shared" si="7"/>
        <v>43511</v>
      </c>
      <c r="L48" s="39">
        <f t="shared" si="8"/>
        <v>43518</v>
      </c>
      <c r="M48" s="39">
        <f t="shared" si="9"/>
        <v>43539</v>
      </c>
      <c r="N48" s="39">
        <f t="shared" si="10"/>
        <v>43546</v>
      </c>
      <c r="O48" s="39" t="s">
        <v>91</v>
      </c>
      <c r="P48" s="39" t="s">
        <v>91</v>
      </c>
      <c r="Q48" s="39" t="s">
        <v>91</v>
      </c>
      <c r="R48" s="39">
        <f t="shared" si="11"/>
        <v>43553</v>
      </c>
      <c r="S48" s="39">
        <f t="shared" si="12"/>
        <v>43560</v>
      </c>
      <c r="U48" s="45"/>
    </row>
    <row r="49" spans="1:21" ht="28.5" x14ac:dyDescent="0.25">
      <c r="A49" s="45"/>
      <c r="C49" s="44" t="s">
        <v>3318</v>
      </c>
      <c r="D49" s="48" t="s">
        <v>3319</v>
      </c>
      <c r="E49" s="7" t="s">
        <v>3258</v>
      </c>
      <c r="F49" s="30" t="s">
        <v>85</v>
      </c>
      <c r="G49" s="30" t="s">
        <v>55</v>
      </c>
      <c r="H49" s="174">
        <v>1600</v>
      </c>
      <c r="I49" s="42" t="s">
        <v>90</v>
      </c>
      <c r="J49" s="59">
        <v>43506</v>
      </c>
      <c r="K49" s="39">
        <f t="shared" si="7"/>
        <v>43511</v>
      </c>
      <c r="L49" s="39">
        <f t="shared" si="8"/>
        <v>43518</v>
      </c>
      <c r="M49" s="39">
        <f t="shared" si="9"/>
        <v>43539</v>
      </c>
      <c r="N49" s="39">
        <f t="shared" si="10"/>
        <v>43546</v>
      </c>
      <c r="O49" s="39" t="s">
        <v>91</v>
      </c>
      <c r="P49" s="39" t="s">
        <v>91</v>
      </c>
      <c r="Q49" s="39" t="s">
        <v>91</v>
      </c>
      <c r="R49" s="39">
        <f t="shared" si="11"/>
        <v>43553</v>
      </c>
      <c r="S49" s="39">
        <f t="shared" si="12"/>
        <v>43560</v>
      </c>
      <c r="U49" s="45"/>
    </row>
    <row r="50" spans="1:21" ht="42.75" x14ac:dyDescent="0.25">
      <c r="A50" s="45"/>
      <c r="C50" s="44" t="s">
        <v>3320</v>
      </c>
      <c r="D50" s="48" t="s">
        <v>3321</v>
      </c>
      <c r="E50" s="7" t="s">
        <v>3258</v>
      </c>
      <c r="F50" s="30" t="s">
        <v>85</v>
      </c>
      <c r="G50" s="30" t="s">
        <v>55</v>
      </c>
      <c r="H50" s="174">
        <v>5500</v>
      </c>
      <c r="I50" s="42" t="s">
        <v>147</v>
      </c>
      <c r="J50" s="59">
        <v>43516</v>
      </c>
      <c r="K50" s="39">
        <f t="shared" si="7"/>
        <v>43521</v>
      </c>
      <c r="L50" s="39">
        <f t="shared" si="8"/>
        <v>43528</v>
      </c>
      <c r="M50" s="39">
        <f t="shared" si="9"/>
        <v>43549</v>
      </c>
      <c r="N50" s="39">
        <f t="shared" si="10"/>
        <v>43556</v>
      </c>
      <c r="O50" s="39" t="s">
        <v>91</v>
      </c>
      <c r="P50" s="39" t="s">
        <v>91</v>
      </c>
      <c r="Q50" s="39" t="s">
        <v>91</v>
      </c>
      <c r="R50" s="39">
        <f t="shared" si="11"/>
        <v>43563</v>
      </c>
      <c r="S50" s="39">
        <f t="shared" si="12"/>
        <v>43570</v>
      </c>
      <c r="U50" s="45"/>
    </row>
    <row r="51" spans="1:21" ht="28.5" x14ac:dyDescent="0.25">
      <c r="A51" s="45"/>
      <c r="C51" s="44" t="s">
        <v>3322</v>
      </c>
      <c r="D51" s="48" t="s">
        <v>3323</v>
      </c>
      <c r="E51" s="7" t="s">
        <v>3258</v>
      </c>
      <c r="F51" s="30" t="s">
        <v>85</v>
      </c>
      <c r="G51" s="30" t="s">
        <v>55</v>
      </c>
      <c r="H51" s="174">
        <v>4400</v>
      </c>
      <c r="I51" s="42" t="s">
        <v>147</v>
      </c>
      <c r="J51" s="59">
        <v>43516</v>
      </c>
      <c r="K51" s="39">
        <f t="shared" si="7"/>
        <v>43521</v>
      </c>
      <c r="L51" s="39">
        <f t="shared" si="8"/>
        <v>43528</v>
      </c>
      <c r="M51" s="39">
        <f t="shared" si="9"/>
        <v>43549</v>
      </c>
      <c r="N51" s="39">
        <f t="shared" si="10"/>
        <v>43556</v>
      </c>
      <c r="O51" s="39" t="s">
        <v>91</v>
      </c>
      <c r="P51" s="39" t="s">
        <v>91</v>
      </c>
      <c r="Q51" s="39" t="s">
        <v>91</v>
      </c>
      <c r="R51" s="39">
        <f t="shared" si="11"/>
        <v>43563</v>
      </c>
      <c r="S51" s="39">
        <f t="shared" si="12"/>
        <v>43570</v>
      </c>
      <c r="U51" s="45"/>
    </row>
    <row r="52" spans="1:21" ht="42.75" x14ac:dyDescent="0.25">
      <c r="A52" s="45"/>
      <c r="C52" s="44" t="s">
        <v>3324</v>
      </c>
      <c r="D52" s="48" t="s">
        <v>3325</v>
      </c>
      <c r="E52" s="7" t="s">
        <v>3258</v>
      </c>
      <c r="F52" s="30" t="s">
        <v>85</v>
      </c>
      <c r="G52" s="30" t="s">
        <v>55</v>
      </c>
      <c r="H52" s="174">
        <v>2200</v>
      </c>
      <c r="I52" s="40" t="s">
        <v>90</v>
      </c>
      <c r="J52" s="39">
        <v>43501</v>
      </c>
      <c r="K52" s="39">
        <f t="shared" si="7"/>
        <v>43506</v>
      </c>
      <c r="L52" s="39">
        <f t="shared" si="8"/>
        <v>43513</v>
      </c>
      <c r="M52" s="39">
        <f t="shared" si="9"/>
        <v>43534</v>
      </c>
      <c r="N52" s="39">
        <f t="shared" si="10"/>
        <v>43541</v>
      </c>
      <c r="O52" s="39" t="s">
        <v>91</v>
      </c>
      <c r="P52" s="39" t="s">
        <v>91</v>
      </c>
      <c r="Q52" s="39" t="s">
        <v>91</v>
      </c>
      <c r="R52" s="39">
        <f t="shared" si="11"/>
        <v>43548</v>
      </c>
      <c r="S52" s="39">
        <f t="shared" si="12"/>
        <v>43555</v>
      </c>
      <c r="U52" s="45"/>
    </row>
    <row r="53" spans="1:21" ht="42.75" x14ac:dyDescent="0.25">
      <c r="A53" s="45"/>
      <c r="C53" s="44" t="s">
        <v>3326</v>
      </c>
      <c r="D53" s="48" t="s">
        <v>3327</v>
      </c>
      <c r="E53" s="7" t="s">
        <v>3258</v>
      </c>
      <c r="F53" s="30" t="s">
        <v>85</v>
      </c>
      <c r="G53" s="30" t="s">
        <v>55</v>
      </c>
      <c r="H53" s="174">
        <v>1800</v>
      </c>
      <c r="I53" s="40" t="s">
        <v>112</v>
      </c>
      <c r="J53" s="39">
        <v>43501</v>
      </c>
      <c r="K53" s="39">
        <f t="shared" si="7"/>
        <v>43506</v>
      </c>
      <c r="L53" s="39">
        <f t="shared" si="8"/>
        <v>43513</v>
      </c>
      <c r="M53" s="39">
        <f t="shared" si="9"/>
        <v>43534</v>
      </c>
      <c r="N53" s="39">
        <f t="shared" si="10"/>
        <v>43541</v>
      </c>
      <c r="O53" s="39" t="s">
        <v>91</v>
      </c>
      <c r="P53" s="39" t="s">
        <v>91</v>
      </c>
      <c r="Q53" s="39" t="s">
        <v>91</v>
      </c>
      <c r="R53" s="39">
        <f t="shared" si="11"/>
        <v>43548</v>
      </c>
      <c r="S53" s="39">
        <f t="shared" si="12"/>
        <v>43555</v>
      </c>
      <c r="U53" s="45"/>
    </row>
    <row r="54" spans="1:21" ht="28.5" x14ac:dyDescent="0.25">
      <c r="A54" s="45"/>
      <c r="C54" s="4" t="s">
        <v>3328</v>
      </c>
      <c r="D54" s="48" t="s">
        <v>3329</v>
      </c>
      <c r="E54" s="7" t="s">
        <v>3258</v>
      </c>
      <c r="F54" s="8" t="s">
        <v>85</v>
      </c>
      <c r="G54" s="8" t="s">
        <v>55</v>
      </c>
      <c r="H54" s="174">
        <v>2400</v>
      </c>
      <c r="I54" s="40" t="s">
        <v>112</v>
      </c>
      <c r="J54" s="39">
        <v>43501</v>
      </c>
      <c r="K54" s="39">
        <f t="shared" si="7"/>
        <v>43506</v>
      </c>
      <c r="L54" s="39">
        <f t="shared" si="8"/>
        <v>43513</v>
      </c>
      <c r="M54" s="39">
        <f t="shared" si="9"/>
        <v>43534</v>
      </c>
      <c r="N54" s="39">
        <f t="shared" si="10"/>
        <v>43541</v>
      </c>
      <c r="O54" s="39" t="s">
        <v>91</v>
      </c>
      <c r="P54" s="39" t="s">
        <v>91</v>
      </c>
      <c r="Q54" s="39" t="s">
        <v>91</v>
      </c>
      <c r="R54" s="39">
        <f t="shared" si="11"/>
        <v>43548</v>
      </c>
      <c r="S54" s="39">
        <f t="shared" si="12"/>
        <v>43555</v>
      </c>
      <c r="U54" s="45"/>
    </row>
    <row r="55" spans="1:21" ht="15" x14ac:dyDescent="0.25">
      <c r="A55" s="45"/>
      <c r="C55" s="305" t="s">
        <v>336</v>
      </c>
      <c r="D55" s="538" t="s">
        <v>337</v>
      </c>
      <c r="E55" s="7" t="s">
        <v>3258</v>
      </c>
      <c r="F55" s="307" t="s">
        <v>323</v>
      </c>
      <c r="G55" s="68" t="s">
        <v>55</v>
      </c>
      <c r="H55" s="375">
        <v>60000</v>
      </c>
      <c r="I55" s="307" t="s">
        <v>325</v>
      </c>
      <c r="J55" s="39">
        <v>43525</v>
      </c>
      <c r="K55" s="39">
        <f t="shared" ref="K55:K65" si="13">J55+5</f>
        <v>43530</v>
      </c>
      <c r="L55" s="39">
        <f t="shared" si="8"/>
        <v>43537</v>
      </c>
      <c r="M55" s="39">
        <f t="shared" si="9"/>
        <v>43558</v>
      </c>
      <c r="N55" s="39">
        <f t="shared" ref="N55:N65" si="14">M55+7</f>
        <v>43565</v>
      </c>
      <c r="O55" s="39" t="s">
        <v>91</v>
      </c>
      <c r="P55" s="39" t="s">
        <v>91</v>
      </c>
      <c r="Q55" s="39" t="s">
        <v>91</v>
      </c>
      <c r="R55" s="39">
        <f t="shared" ref="R55:R68" si="15">N55+7</f>
        <v>43572</v>
      </c>
      <c r="S55" s="39">
        <f t="shared" ref="S55:S65" si="16">R55+7</f>
        <v>43579</v>
      </c>
      <c r="U55" s="45"/>
    </row>
    <row r="56" spans="1:21" ht="23.45" customHeight="1" x14ac:dyDescent="0.25">
      <c r="A56" s="45"/>
      <c r="C56" s="308" t="s">
        <v>338</v>
      </c>
      <c r="D56" s="538" t="s">
        <v>339</v>
      </c>
      <c r="E56" s="7" t="s">
        <v>3258</v>
      </c>
      <c r="F56" s="69" t="s">
        <v>85</v>
      </c>
      <c r="G56" s="68" t="s">
        <v>54</v>
      </c>
      <c r="H56" s="375">
        <v>35000</v>
      </c>
      <c r="I56" s="70" t="s">
        <v>321</v>
      </c>
      <c r="J56" s="39">
        <v>43546</v>
      </c>
      <c r="K56" s="39">
        <f t="shared" si="13"/>
        <v>43551</v>
      </c>
      <c r="L56" s="39">
        <f t="shared" ref="L56:L65" si="17">K56+7</f>
        <v>43558</v>
      </c>
      <c r="M56" s="39">
        <f t="shared" ref="M56:M65" si="18">L56+21</f>
        <v>43579</v>
      </c>
      <c r="N56" s="39">
        <f t="shared" si="14"/>
        <v>43586</v>
      </c>
      <c r="O56" s="39" t="s">
        <v>91</v>
      </c>
      <c r="P56" s="39" t="s">
        <v>91</v>
      </c>
      <c r="Q56" s="39" t="s">
        <v>91</v>
      </c>
      <c r="R56" s="39">
        <f t="shared" si="15"/>
        <v>43593</v>
      </c>
      <c r="S56" s="39">
        <f t="shared" si="16"/>
        <v>43600</v>
      </c>
      <c r="U56" s="45"/>
    </row>
    <row r="57" spans="1:21" ht="23.45" customHeight="1" x14ac:dyDescent="0.25">
      <c r="A57" s="45"/>
      <c r="C57" s="308" t="s">
        <v>340</v>
      </c>
      <c r="D57" s="538" t="s">
        <v>341</v>
      </c>
      <c r="E57" s="7" t="s">
        <v>3258</v>
      </c>
      <c r="F57" s="69" t="s">
        <v>85</v>
      </c>
      <c r="G57" s="68"/>
      <c r="H57" s="375">
        <v>54000</v>
      </c>
      <c r="I57" s="70" t="s">
        <v>325</v>
      </c>
      <c r="J57" s="39">
        <v>43588</v>
      </c>
      <c r="K57" s="39">
        <f t="shared" si="13"/>
        <v>43593</v>
      </c>
      <c r="L57" s="39">
        <f t="shared" si="17"/>
        <v>43600</v>
      </c>
      <c r="M57" s="39">
        <f t="shared" si="18"/>
        <v>43621</v>
      </c>
      <c r="N57" s="39">
        <f t="shared" si="14"/>
        <v>43628</v>
      </c>
      <c r="O57" s="39" t="s">
        <v>91</v>
      </c>
      <c r="P57" s="39" t="s">
        <v>91</v>
      </c>
      <c r="Q57" s="39" t="s">
        <v>91</v>
      </c>
      <c r="R57" s="39">
        <f t="shared" si="15"/>
        <v>43635</v>
      </c>
      <c r="S57" s="39">
        <f t="shared" si="16"/>
        <v>43642</v>
      </c>
      <c r="U57" s="45"/>
    </row>
    <row r="58" spans="1:21" ht="32.450000000000003" customHeight="1" x14ac:dyDescent="0.25">
      <c r="A58" s="45"/>
      <c r="C58" s="309" t="s">
        <v>342</v>
      </c>
      <c r="D58" s="538" t="s">
        <v>343</v>
      </c>
      <c r="E58" s="7" t="s">
        <v>3258</v>
      </c>
      <c r="F58" s="69" t="s">
        <v>323</v>
      </c>
      <c r="G58" s="69" t="s">
        <v>54</v>
      </c>
      <c r="H58" s="375">
        <v>290388</v>
      </c>
      <c r="I58" s="70" t="s">
        <v>325</v>
      </c>
      <c r="J58" s="39">
        <v>43599</v>
      </c>
      <c r="K58" s="39">
        <f t="shared" si="13"/>
        <v>43604</v>
      </c>
      <c r="L58" s="39">
        <f t="shared" si="17"/>
        <v>43611</v>
      </c>
      <c r="M58" s="39">
        <f t="shared" si="18"/>
        <v>43632</v>
      </c>
      <c r="N58" s="39">
        <f t="shared" si="14"/>
        <v>43639</v>
      </c>
      <c r="O58" s="39" t="s">
        <v>91</v>
      </c>
      <c r="P58" s="39" t="s">
        <v>91</v>
      </c>
      <c r="Q58" s="39" t="s">
        <v>91</v>
      </c>
      <c r="R58" s="39">
        <f t="shared" si="15"/>
        <v>43646</v>
      </c>
      <c r="S58" s="39">
        <f t="shared" si="16"/>
        <v>43653</v>
      </c>
      <c r="U58" s="45"/>
    </row>
    <row r="59" spans="1:21" ht="32.450000000000003" customHeight="1" x14ac:dyDescent="0.25">
      <c r="A59" s="45"/>
      <c r="C59" s="305" t="s">
        <v>344</v>
      </c>
      <c r="D59" s="538" t="s">
        <v>345</v>
      </c>
      <c r="E59" s="7" t="s">
        <v>3258</v>
      </c>
      <c r="F59" s="307" t="s">
        <v>85</v>
      </c>
      <c r="G59" s="307" t="s">
        <v>54</v>
      </c>
      <c r="H59" s="375">
        <v>15750</v>
      </c>
      <c r="I59" s="307" t="s">
        <v>325</v>
      </c>
      <c r="J59" s="39">
        <v>43651</v>
      </c>
      <c r="K59" s="39">
        <f t="shared" si="13"/>
        <v>43656</v>
      </c>
      <c r="L59" s="39">
        <f t="shared" si="17"/>
        <v>43663</v>
      </c>
      <c r="M59" s="39">
        <f t="shared" si="18"/>
        <v>43684</v>
      </c>
      <c r="N59" s="39">
        <f t="shared" si="14"/>
        <v>43691</v>
      </c>
      <c r="O59" s="39" t="s">
        <v>91</v>
      </c>
      <c r="P59" s="39" t="s">
        <v>91</v>
      </c>
      <c r="Q59" s="39" t="s">
        <v>91</v>
      </c>
      <c r="R59" s="39">
        <f t="shared" si="15"/>
        <v>43698</v>
      </c>
      <c r="S59" s="39">
        <f t="shared" si="16"/>
        <v>43705</v>
      </c>
      <c r="U59" s="45"/>
    </row>
    <row r="60" spans="1:21" ht="33.6" customHeight="1" x14ac:dyDescent="0.25">
      <c r="A60" s="45"/>
      <c r="C60" s="309" t="s">
        <v>346</v>
      </c>
      <c r="D60" s="538" t="s">
        <v>347</v>
      </c>
      <c r="E60" s="7" t="s">
        <v>3258</v>
      </c>
      <c r="F60" s="69" t="s">
        <v>85</v>
      </c>
      <c r="G60" s="69" t="s">
        <v>54</v>
      </c>
      <c r="H60" s="375">
        <v>12306</v>
      </c>
      <c r="I60" s="70" t="s">
        <v>325</v>
      </c>
      <c r="J60" s="39">
        <v>43622</v>
      </c>
      <c r="K60" s="39">
        <f t="shared" si="13"/>
        <v>43627</v>
      </c>
      <c r="L60" s="39">
        <f t="shared" si="17"/>
        <v>43634</v>
      </c>
      <c r="M60" s="39">
        <f t="shared" si="18"/>
        <v>43655</v>
      </c>
      <c r="N60" s="39">
        <f t="shared" si="14"/>
        <v>43662</v>
      </c>
      <c r="O60" s="39" t="s">
        <v>91</v>
      </c>
      <c r="P60" s="39" t="s">
        <v>91</v>
      </c>
      <c r="Q60" s="39" t="s">
        <v>91</v>
      </c>
      <c r="R60" s="39">
        <f t="shared" si="15"/>
        <v>43669</v>
      </c>
      <c r="S60" s="39">
        <f t="shared" si="16"/>
        <v>43676</v>
      </c>
      <c r="U60" s="45"/>
    </row>
    <row r="61" spans="1:21" ht="31.35" customHeight="1" x14ac:dyDescent="0.25">
      <c r="A61" s="45"/>
      <c r="C61" s="310" t="s">
        <v>348</v>
      </c>
      <c r="D61" s="538" t="s">
        <v>349</v>
      </c>
      <c r="E61" s="7" t="s">
        <v>3258</v>
      </c>
      <c r="F61" s="68" t="s">
        <v>85</v>
      </c>
      <c r="G61" s="68" t="s">
        <v>54</v>
      </c>
      <c r="H61" s="375">
        <v>12953.79</v>
      </c>
      <c r="I61" s="254" t="s">
        <v>325</v>
      </c>
      <c r="J61" s="39">
        <v>43633</v>
      </c>
      <c r="K61" s="39">
        <f t="shared" si="13"/>
        <v>43638</v>
      </c>
      <c r="L61" s="39">
        <f t="shared" si="17"/>
        <v>43645</v>
      </c>
      <c r="M61" s="39">
        <f t="shared" si="18"/>
        <v>43666</v>
      </c>
      <c r="N61" s="39">
        <f t="shared" si="14"/>
        <v>43673</v>
      </c>
      <c r="O61" s="39" t="s">
        <v>91</v>
      </c>
      <c r="P61" s="39" t="s">
        <v>91</v>
      </c>
      <c r="Q61" s="39" t="s">
        <v>91</v>
      </c>
      <c r="R61" s="39">
        <f t="shared" si="15"/>
        <v>43680</v>
      </c>
      <c r="S61" s="39">
        <f t="shared" si="16"/>
        <v>43687</v>
      </c>
      <c r="U61" s="45"/>
    </row>
    <row r="62" spans="1:21" ht="30" x14ac:dyDescent="0.25">
      <c r="A62" s="45"/>
      <c r="C62" s="310" t="s">
        <v>350</v>
      </c>
      <c r="D62" s="538" t="s">
        <v>351</v>
      </c>
      <c r="E62" s="7" t="s">
        <v>3258</v>
      </c>
      <c r="F62" s="68" t="s">
        <v>85</v>
      </c>
      <c r="G62" s="68" t="s">
        <v>54</v>
      </c>
      <c r="H62" s="375">
        <v>8000</v>
      </c>
      <c r="I62" s="254" t="s">
        <v>325</v>
      </c>
      <c r="J62" s="39">
        <v>43563</v>
      </c>
      <c r="K62" s="39">
        <f t="shared" si="13"/>
        <v>43568</v>
      </c>
      <c r="L62" s="39">
        <f t="shared" si="17"/>
        <v>43575</v>
      </c>
      <c r="M62" s="39">
        <f t="shared" si="18"/>
        <v>43596</v>
      </c>
      <c r="N62" s="39">
        <f t="shared" si="14"/>
        <v>43603</v>
      </c>
      <c r="O62" s="39" t="s">
        <v>91</v>
      </c>
      <c r="P62" s="39" t="s">
        <v>91</v>
      </c>
      <c r="Q62" s="39" t="s">
        <v>91</v>
      </c>
      <c r="R62" s="39">
        <f t="shared" si="15"/>
        <v>43610</v>
      </c>
      <c r="S62" s="39">
        <f t="shared" si="16"/>
        <v>43617</v>
      </c>
      <c r="U62" s="45"/>
    </row>
    <row r="63" spans="1:21" ht="30" x14ac:dyDescent="0.25">
      <c r="A63" s="45"/>
      <c r="C63" s="310" t="s">
        <v>352</v>
      </c>
      <c r="D63" s="538" t="s">
        <v>353</v>
      </c>
      <c r="E63" s="7" t="s">
        <v>3258</v>
      </c>
      <c r="F63" s="68" t="s">
        <v>85</v>
      </c>
      <c r="G63" s="68" t="s">
        <v>55</v>
      </c>
      <c r="H63" s="375">
        <v>32160</v>
      </c>
      <c r="I63" s="254" t="s">
        <v>325</v>
      </c>
      <c r="J63" s="39">
        <v>43614</v>
      </c>
      <c r="K63" s="39">
        <f t="shared" si="13"/>
        <v>43619</v>
      </c>
      <c r="L63" s="39">
        <f t="shared" si="17"/>
        <v>43626</v>
      </c>
      <c r="M63" s="39">
        <f t="shared" si="18"/>
        <v>43647</v>
      </c>
      <c r="N63" s="39">
        <f t="shared" si="14"/>
        <v>43654</v>
      </c>
      <c r="O63" s="39" t="s">
        <v>91</v>
      </c>
      <c r="P63" s="39" t="s">
        <v>91</v>
      </c>
      <c r="Q63" s="39" t="s">
        <v>91</v>
      </c>
      <c r="R63" s="39">
        <f t="shared" si="15"/>
        <v>43661</v>
      </c>
      <c r="S63" s="39">
        <f t="shared" si="16"/>
        <v>43668</v>
      </c>
      <c r="U63" s="45"/>
    </row>
    <row r="64" spans="1:21" ht="45" x14ac:dyDescent="0.25">
      <c r="A64" s="45"/>
      <c r="C64" s="310" t="s">
        <v>354</v>
      </c>
      <c r="D64" s="538" t="s">
        <v>355</v>
      </c>
      <c r="E64" s="7" t="s">
        <v>3258</v>
      </c>
      <c r="F64" s="68" t="s">
        <v>85</v>
      </c>
      <c r="G64" s="68" t="s">
        <v>55</v>
      </c>
      <c r="H64" s="375">
        <v>48000</v>
      </c>
      <c r="I64" s="254" t="s">
        <v>356</v>
      </c>
      <c r="J64" s="39">
        <v>43534</v>
      </c>
      <c r="K64" s="39">
        <f t="shared" si="13"/>
        <v>43539</v>
      </c>
      <c r="L64" s="39">
        <f t="shared" si="17"/>
        <v>43546</v>
      </c>
      <c r="M64" s="39">
        <f t="shared" si="18"/>
        <v>43567</v>
      </c>
      <c r="N64" s="39">
        <f t="shared" si="14"/>
        <v>43574</v>
      </c>
      <c r="O64" s="39" t="s">
        <v>91</v>
      </c>
      <c r="P64" s="39" t="s">
        <v>91</v>
      </c>
      <c r="Q64" s="39" t="s">
        <v>91</v>
      </c>
      <c r="R64" s="39">
        <f t="shared" si="15"/>
        <v>43581</v>
      </c>
      <c r="S64" s="39">
        <f t="shared" si="16"/>
        <v>43588</v>
      </c>
      <c r="U64" s="45"/>
    </row>
    <row r="65" spans="1:21" ht="24.6" customHeight="1" x14ac:dyDescent="0.25">
      <c r="A65" s="45"/>
      <c r="C65" s="310" t="s">
        <v>357</v>
      </c>
      <c r="D65" s="538" t="s">
        <v>358</v>
      </c>
      <c r="E65" s="7" t="s">
        <v>3258</v>
      </c>
      <c r="F65" s="68" t="s">
        <v>324</v>
      </c>
      <c r="G65" s="68" t="s">
        <v>54</v>
      </c>
      <c r="H65" s="375">
        <v>500000</v>
      </c>
      <c r="I65" s="254" t="s">
        <v>325</v>
      </c>
      <c r="J65" s="39">
        <v>43719</v>
      </c>
      <c r="K65" s="39">
        <f t="shared" si="13"/>
        <v>43724</v>
      </c>
      <c r="L65" s="39">
        <f t="shared" si="17"/>
        <v>43731</v>
      </c>
      <c r="M65" s="39">
        <f t="shared" si="18"/>
        <v>43752</v>
      </c>
      <c r="N65" s="39">
        <f t="shared" si="14"/>
        <v>43759</v>
      </c>
      <c r="O65" s="39" t="s">
        <v>91</v>
      </c>
      <c r="P65" s="39" t="s">
        <v>91</v>
      </c>
      <c r="Q65" s="39" t="s">
        <v>91</v>
      </c>
      <c r="R65" s="39">
        <f t="shared" si="15"/>
        <v>43766</v>
      </c>
      <c r="S65" s="39">
        <f t="shared" si="16"/>
        <v>43773</v>
      </c>
      <c r="U65" s="45"/>
    </row>
    <row r="66" spans="1:21" ht="24.6" customHeight="1" x14ac:dyDescent="0.25">
      <c r="A66" s="45"/>
      <c r="C66" s="310" t="s">
        <v>3341</v>
      </c>
      <c r="D66" s="538" t="s">
        <v>2989</v>
      </c>
      <c r="E66" s="7" t="s">
        <v>3258</v>
      </c>
      <c r="F66" s="68" t="s">
        <v>324</v>
      </c>
      <c r="G66" s="68" t="s">
        <v>54</v>
      </c>
      <c r="H66" s="375">
        <v>7000</v>
      </c>
      <c r="I66" s="254" t="s">
        <v>325</v>
      </c>
      <c r="J66" s="39">
        <v>43507</v>
      </c>
      <c r="K66" s="39">
        <f>J66+5</f>
        <v>43512</v>
      </c>
      <c r="L66" s="39">
        <f>K66+7</f>
        <v>43519</v>
      </c>
      <c r="M66" s="39">
        <f>L66+21</f>
        <v>43540</v>
      </c>
      <c r="N66" s="39">
        <f>M66+7</f>
        <v>43547</v>
      </c>
      <c r="O66" s="39" t="s">
        <v>91</v>
      </c>
      <c r="P66" s="39" t="s">
        <v>91</v>
      </c>
      <c r="Q66" s="39" t="s">
        <v>91</v>
      </c>
      <c r="R66" s="39">
        <f t="shared" si="15"/>
        <v>43554</v>
      </c>
      <c r="S66" s="39">
        <f>R66+7</f>
        <v>43561</v>
      </c>
      <c r="U66" s="45"/>
    </row>
    <row r="67" spans="1:21" s="128" customFormat="1" ht="24.6" customHeight="1" x14ac:dyDescent="0.25">
      <c r="A67" s="45"/>
      <c r="B67" s="113"/>
      <c r="C67" s="311" t="s">
        <v>3342</v>
      </c>
      <c r="D67" s="538" t="s">
        <v>3005</v>
      </c>
      <c r="E67" s="7" t="s">
        <v>3258</v>
      </c>
      <c r="F67" s="312" t="s">
        <v>85</v>
      </c>
      <c r="G67" s="312" t="s">
        <v>54</v>
      </c>
      <c r="H67" s="302">
        <v>57237.5</v>
      </c>
      <c r="I67" s="313" t="s">
        <v>356</v>
      </c>
      <c r="J67" s="120">
        <v>43383</v>
      </c>
      <c r="K67" s="39">
        <f t="shared" ref="K67:K68" si="19">J67+5</f>
        <v>43388</v>
      </c>
      <c r="L67" s="39">
        <f t="shared" ref="L67:L68" si="20">K67+7</f>
        <v>43395</v>
      </c>
      <c r="M67" s="39">
        <f t="shared" ref="M67:M68" si="21">L67+21</f>
        <v>43416</v>
      </c>
      <c r="N67" s="39">
        <f t="shared" ref="N67:N68" si="22">M67+7</f>
        <v>43423</v>
      </c>
      <c r="O67" s="39" t="s">
        <v>91</v>
      </c>
      <c r="P67" s="39" t="s">
        <v>91</v>
      </c>
      <c r="Q67" s="39" t="s">
        <v>91</v>
      </c>
      <c r="R67" s="39">
        <f t="shared" si="15"/>
        <v>43430</v>
      </c>
      <c r="S67" s="39">
        <f t="shared" ref="S67:S68" si="23">R67+7</f>
        <v>43437</v>
      </c>
      <c r="U67" s="45"/>
    </row>
    <row r="68" spans="1:21" s="128" customFormat="1" ht="31.5" customHeight="1" x14ac:dyDescent="0.25">
      <c r="A68" s="45"/>
      <c r="B68" s="113"/>
      <c r="C68" s="314" t="s">
        <v>3343</v>
      </c>
      <c r="D68" s="538" t="s">
        <v>3344</v>
      </c>
      <c r="E68" s="7" t="s">
        <v>3258</v>
      </c>
      <c r="F68" s="304" t="s">
        <v>85</v>
      </c>
      <c r="G68" s="304" t="s">
        <v>54</v>
      </c>
      <c r="H68" s="302">
        <v>62601</v>
      </c>
      <c r="I68" s="304" t="s">
        <v>325</v>
      </c>
      <c r="J68" s="120">
        <v>43605</v>
      </c>
      <c r="K68" s="39">
        <f t="shared" si="19"/>
        <v>43610</v>
      </c>
      <c r="L68" s="39">
        <f t="shared" si="20"/>
        <v>43617</v>
      </c>
      <c r="M68" s="39">
        <f t="shared" si="21"/>
        <v>43638</v>
      </c>
      <c r="N68" s="39">
        <f t="shared" si="22"/>
        <v>43645</v>
      </c>
      <c r="O68" s="39" t="s">
        <v>91</v>
      </c>
      <c r="P68" s="39" t="s">
        <v>91</v>
      </c>
      <c r="Q68" s="39" t="s">
        <v>91</v>
      </c>
      <c r="R68" s="39">
        <f t="shared" si="15"/>
        <v>43652</v>
      </c>
      <c r="S68" s="39">
        <f t="shared" si="23"/>
        <v>43659</v>
      </c>
      <c r="U68" s="45"/>
    </row>
    <row r="69" spans="1:21" ht="15" x14ac:dyDescent="0.2">
      <c r="A69" s="45"/>
      <c r="B69" s="74"/>
      <c r="C69" s="257" t="s">
        <v>471</v>
      </c>
      <c r="D69" s="272" t="s">
        <v>472</v>
      </c>
      <c r="E69" s="7" t="s">
        <v>3258</v>
      </c>
      <c r="F69" s="75" t="s">
        <v>85</v>
      </c>
      <c r="G69" s="75" t="s">
        <v>54</v>
      </c>
      <c r="H69" s="177">
        <v>14000</v>
      </c>
      <c r="I69" s="75" t="s">
        <v>1251</v>
      </c>
      <c r="J69" s="78">
        <v>43525</v>
      </c>
      <c r="K69" s="78">
        <f>J69+5</f>
        <v>43530</v>
      </c>
      <c r="L69" s="78">
        <f>K69+30</f>
        <v>43560</v>
      </c>
      <c r="M69" s="78">
        <f>L69+21</f>
        <v>43581</v>
      </c>
      <c r="N69" s="78">
        <f>M69+7</f>
        <v>43588</v>
      </c>
      <c r="O69" s="78" t="s">
        <v>91</v>
      </c>
      <c r="P69" s="78" t="s">
        <v>91</v>
      </c>
      <c r="Q69" s="78" t="s">
        <v>91</v>
      </c>
      <c r="R69" s="78">
        <f>N69+7</f>
        <v>43595</v>
      </c>
      <c r="S69" s="78">
        <f>R69+7</f>
        <v>43602</v>
      </c>
      <c r="T69" s="79"/>
      <c r="U69" s="45"/>
    </row>
    <row r="70" spans="1:21" ht="15" x14ac:dyDescent="0.2">
      <c r="A70" s="45"/>
      <c r="B70" s="74"/>
      <c r="C70" s="257" t="s">
        <v>473</v>
      </c>
      <c r="D70" s="272" t="s">
        <v>474</v>
      </c>
      <c r="E70" s="7" t="s">
        <v>3258</v>
      </c>
      <c r="F70" s="75" t="s">
        <v>85</v>
      </c>
      <c r="G70" s="75" t="s">
        <v>54</v>
      </c>
      <c r="H70" s="177">
        <v>2000</v>
      </c>
      <c r="I70" s="75" t="s">
        <v>1251</v>
      </c>
      <c r="J70" s="78">
        <v>43526</v>
      </c>
      <c r="K70" s="78">
        <f t="shared" ref="K70:K95" si="24">J70+5</f>
        <v>43531</v>
      </c>
      <c r="L70" s="78">
        <f t="shared" ref="L70:L95" si="25">K70+30</f>
        <v>43561</v>
      </c>
      <c r="M70" s="78">
        <f t="shared" ref="M70:M95" si="26">L70+21</f>
        <v>43582</v>
      </c>
      <c r="N70" s="78">
        <f>M70+7</f>
        <v>43589</v>
      </c>
      <c r="O70" s="78" t="s">
        <v>91</v>
      </c>
      <c r="P70" s="78" t="s">
        <v>91</v>
      </c>
      <c r="Q70" s="78" t="s">
        <v>91</v>
      </c>
      <c r="R70" s="78">
        <f t="shared" ref="R70:R95" si="27">N70+7</f>
        <v>43596</v>
      </c>
      <c r="S70" s="78">
        <f t="shared" ref="S70:S95" si="28">R70+7</f>
        <v>43603</v>
      </c>
      <c r="T70" s="79"/>
      <c r="U70" s="45"/>
    </row>
    <row r="71" spans="1:21" ht="15" x14ac:dyDescent="0.2">
      <c r="A71" s="45"/>
      <c r="B71" s="74"/>
      <c r="C71" s="257" t="s">
        <v>475</v>
      </c>
      <c r="D71" s="272" t="s">
        <v>476</v>
      </c>
      <c r="E71" s="7" t="s">
        <v>3258</v>
      </c>
      <c r="F71" s="75" t="s">
        <v>85</v>
      </c>
      <c r="G71" s="75" t="s">
        <v>54</v>
      </c>
      <c r="H71" s="177">
        <v>400</v>
      </c>
      <c r="I71" s="75" t="s">
        <v>1251</v>
      </c>
      <c r="J71" s="78">
        <v>43527</v>
      </c>
      <c r="K71" s="78">
        <f t="shared" si="24"/>
        <v>43532</v>
      </c>
      <c r="L71" s="78">
        <f t="shared" si="25"/>
        <v>43562</v>
      </c>
      <c r="M71" s="78">
        <f t="shared" si="26"/>
        <v>43583</v>
      </c>
      <c r="N71" s="78">
        <f t="shared" ref="N71:N95" si="29">M71+7</f>
        <v>43590</v>
      </c>
      <c r="O71" s="78" t="s">
        <v>91</v>
      </c>
      <c r="P71" s="78" t="s">
        <v>91</v>
      </c>
      <c r="Q71" s="78" t="s">
        <v>91</v>
      </c>
      <c r="R71" s="78">
        <f t="shared" si="27"/>
        <v>43597</v>
      </c>
      <c r="S71" s="78">
        <f t="shared" si="28"/>
        <v>43604</v>
      </c>
      <c r="T71" s="79"/>
      <c r="U71" s="45"/>
    </row>
    <row r="72" spans="1:21" ht="15" x14ac:dyDescent="0.2">
      <c r="A72" s="45"/>
      <c r="B72" s="74"/>
      <c r="C72" s="257" t="s">
        <v>477</v>
      </c>
      <c r="D72" s="272" t="s">
        <v>478</v>
      </c>
      <c r="E72" s="7" t="s">
        <v>3258</v>
      </c>
      <c r="F72" s="75" t="s">
        <v>85</v>
      </c>
      <c r="G72" s="75" t="s">
        <v>54</v>
      </c>
      <c r="H72" s="177">
        <v>200</v>
      </c>
      <c r="I72" s="75" t="s">
        <v>1251</v>
      </c>
      <c r="J72" s="78">
        <v>43559</v>
      </c>
      <c r="K72" s="78">
        <f t="shared" si="24"/>
        <v>43564</v>
      </c>
      <c r="L72" s="78">
        <f t="shared" si="25"/>
        <v>43594</v>
      </c>
      <c r="M72" s="78">
        <f t="shared" si="26"/>
        <v>43615</v>
      </c>
      <c r="N72" s="78">
        <f t="shared" si="29"/>
        <v>43622</v>
      </c>
      <c r="O72" s="78" t="s">
        <v>91</v>
      </c>
      <c r="P72" s="78" t="s">
        <v>91</v>
      </c>
      <c r="Q72" s="78" t="s">
        <v>91</v>
      </c>
      <c r="R72" s="78">
        <f t="shared" si="27"/>
        <v>43629</v>
      </c>
      <c r="S72" s="78">
        <f t="shared" si="28"/>
        <v>43636</v>
      </c>
      <c r="T72" s="79"/>
      <c r="U72" s="45"/>
    </row>
    <row r="73" spans="1:21" ht="15" x14ac:dyDescent="0.2">
      <c r="A73" s="45"/>
      <c r="B73" s="74"/>
      <c r="C73" s="257" t="s">
        <v>479</v>
      </c>
      <c r="D73" s="272" t="s">
        <v>480</v>
      </c>
      <c r="E73" s="7" t="s">
        <v>3258</v>
      </c>
      <c r="F73" s="75" t="s">
        <v>85</v>
      </c>
      <c r="G73" s="75" t="s">
        <v>54</v>
      </c>
      <c r="H73" s="177">
        <v>100</v>
      </c>
      <c r="I73" s="75" t="s">
        <v>1251</v>
      </c>
      <c r="J73" s="78">
        <v>43560</v>
      </c>
      <c r="K73" s="78">
        <f t="shared" si="24"/>
        <v>43565</v>
      </c>
      <c r="L73" s="78">
        <f t="shared" si="25"/>
        <v>43595</v>
      </c>
      <c r="M73" s="78">
        <f t="shared" si="26"/>
        <v>43616</v>
      </c>
      <c r="N73" s="78">
        <f t="shared" si="29"/>
        <v>43623</v>
      </c>
      <c r="O73" s="78" t="s">
        <v>91</v>
      </c>
      <c r="P73" s="78" t="s">
        <v>91</v>
      </c>
      <c r="Q73" s="78" t="s">
        <v>91</v>
      </c>
      <c r="R73" s="78">
        <f t="shared" si="27"/>
        <v>43630</v>
      </c>
      <c r="S73" s="78">
        <f t="shared" si="28"/>
        <v>43637</v>
      </c>
      <c r="T73" s="79"/>
      <c r="U73" s="45"/>
    </row>
    <row r="74" spans="1:21" ht="15" x14ac:dyDescent="0.2">
      <c r="A74" s="45"/>
      <c r="B74" s="74"/>
      <c r="C74" s="257" t="s">
        <v>481</v>
      </c>
      <c r="D74" s="272" t="s">
        <v>482</v>
      </c>
      <c r="E74" s="7" t="s">
        <v>3258</v>
      </c>
      <c r="F74" s="75" t="s">
        <v>85</v>
      </c>
      <c r="G74" s="75" t="s">
        <v>54</v>
      </c>
      <c r="H74" s="177">
        <v>600</v>
      </c>
      <c r="I74" s="75" t="s">
        <v>1251</v>
      </c>
      <c r="J74" s="78">
        <v>43561</v>
      </c>
      <c r="K74" s="78">
        <f t="shared" si="24"/>
        <v>43566</v>
      </c>
      <c r="L74" s="78">
        <f t="shared" si="25"/>
        <v>43596</v>
      </c>
      <c r="M74" s="78">
        <f t="shared" si="26"/>
        <v>43617</v>
      </c>
      <c r="N74" s="78">
        <f t="shared" si="29"/>
        <v>43624</v>
      </c>
      <c r="O74" s="78" t="s">
        <v>91</v>
      </c>
      <c r="P74" s="78" t="s">
        <v>91</v>
      </c>
      <c r="Q74" s="78" t="s">
        <v>91</v>
      </c>
      <c r="R74" s="78">
        <f t="shared" si="27"/>
        <v>43631</v>
      </c>
      <c r="S74" s="78">
        <f t="shared" si="28"/>
        <v>43638</v>
      </c>
      <c r="T74" s="79"/>
      <c r="U74" s="45"/>
    </row>
    <row r="75" spans="1:21" ht="15" x14ac:dyDescent="0.2">
      <c r="A75" s="45"/>
      <c r="B75" s="74"/>
      <c r="C75" s="257" t="s">
        <v>483</v>
      </c>
      <c r="D75" s="272" t="s">
        <v>484</v>
      </c>
      <c r="E75" s="7" t="s">
        <v>3258</v>
      </c>
      <c r="F75" s="75" t="s">
        <v>85</v>
      </c>
      <c r="G75" s="75" t="s">
        <v>54</v>
      </c>
      <c r="H75" s="177">
        <v>500</v>
      </c>
      <c r="I75" s="75" t="s">
        <v>1251</v>
      </c>
      <c r="J75" s="78">
        <v>43562</v>
      </c>
      <c r="K75" s="78">
        <f t="shared" si="24"/>
        <v>43567</v>
      </c>
      <c r="L75" s="78">
        <f t="shared" si="25"/>
        <v>43597</v>
      </c>
      <c r="M75" s="78">
        <f t="shared" si="26"/>
        <v>43618</v>
      </c>
      <c r="N75" s="78">
        <f t="shared" si="29"/>
        <v>43625</v>
      </c>
      <c r="O75" s="78" t="s">
        <v>91</v>
      </c>
      <c r="P75" s="78" t="s">
        <v>91</v>
      </c>
      <c r="Q75" s="78" t="s">
        <v>91</v>
      </c>
      <c r="R75" s="78">
        <f t="shared" si="27"/>
        <v>43632</v>
      </c>
      <c r="S75" s="78">
        <f t="shared" si="28"/>
        <v>43639</v>
      </c>
      <c r="T75" s="79"/>
      <c r="U75" s="45"/>
    </row>
    <row r="76" spans="1:21" ht="15" x14ac:dyDescent="0.2">
      <c r="A76" s="45"/>
      <c r="B76" s="74"/>
      <c r="C76" s="257" t="s">
        <v>485</v>
      </c>
      <c r="D76" s="272" t="s">
        <v>486</v>
      </c>
      <c r="E76" s="7" t="s">
        <v>3258</v>
      </c>
      <c r="F76" s="75" t="s">
        <v>85</v>
      </c>
      <c r="G76" s="75" t="s">
        <v>54</v>
      </c>
      <c r="H76" s="177">
        <v>150</v>
      </c>
      <c r="I76" s="75" t="s">
        <v>1251</v>
      </c>
      <c r="J76" s="78">
        <v>43624</v>
      </c>
      <c r="K76" s="78">
        <f t="shared" si="24"/>
        <v>43629</v>
      </c>
      <c r="L76" s="78">
        <f t="shared" si="25"/>
        <v>43659</v>
      </c>
      <c r="M76" s="78">
        <f t="shared" si="26"/>
        <v>43680</v>
      </c>
      <c r="N76" s="78">
        <f t="shared" si="29"/>
        <v>43687</v>
      </c>
      <c r="O76" s="78" t="s">
        <v>91</v>
      </c>
      <c r="P76" s="78" t="s">
        <v>91</v>
      </c>
      <c r="Q76" s="78" t="s">
        <v>91</v>
      </c>
      <c r="R76" s="78">
        <f t="shared" si="27"/>
        <v>43694</v>
      </c>
      <c r="S76" s="78">
        <f t="shared" si="28"/>
        <v>43701</v>
      </c>
      <c r="T76" s="79"/>
      <c r="U76" s="45"/>
    </row>
    <row r="77" spans="1:21" ht="15" x14ac:dyDescent="0.25">
      <c r="A77" s="45"/>
      <c r="B77" s="74"/>
      <c r="C77" s="485" t="s">
        <v>487</v>
      </c>
      <c r="D77" s="272" t="s">
        <v>488</v>
      </c>
      <c r="E77" s="7" t="s">
        <v>3258</v>
      </c>
      <c r="F77" s="75" t="s">
        <v>85</v>
      </c>
      <c r="G77" s="75" t="s">
        <v>54</v>
      </c>
      <c r="H77" s="177">
        <v>2000</v>
      </c>
      <c r="I77" s="75" t="s">
        <v>1251</v>
      </c>
      <c r="J77" s="78">
        <v>43625</v>
      </c>
      <c r="K77" s="78">
        <f t="shared" si="24"/>
        <v>43630</v>
      </c>
      <c r="L77" s="78">
        <f t="shared" si="25"/>
        <v>43660</v>
      </c>
      <c r="M77" s="78">
        <f t="shared" si="26"/>
        <v>43681</v>
      </c>
      <c r="N77" s="78">
        <f t="shared" si="29"/>
        <v>43688</v>
      </c>
      <c r="O77" s="78" t="s">
        <v>91</v>
      </c>
      <c r="P77" s="78" t="s">
        <v>91</v>
      </c>
      <c r="Q77" s="78" t="s">
        <v>91</v>
      </c>
      <c r="R77" s="78">
        <f t="shared" si="27"/>
        <v>43695</v>
      </c>
      <c r="S77" s="78">
        <f t="shared" si="28"/>
        <v>43702</v>
      </c>
      <c r="T77" s="79"/>
      <c r="U77" s="45"/>
    </row>
    <row r="78" spans="1:21" ht="15" x14ac:dyDescent="0.25">
      <c r="A78" s="45"/>
      <c r="B78" s="74"/>
      <c r="C78" s="485" t="s">
        <v>489</v>
      </c>
      <c r="D78" s="272" t="s">
        <v>490</v>
      </c>
      <c r="E78" s="7" t="s">
        <v>3258</v>
      </c>
      <c r="F78" s="75" t="s">
        <v>85</v>
      </c>
      <c r="G78" s="75" t="s">
        <v>54</v>
      </c>
      <c r="H78" s="177">
        <v>1500</v>
      </c>
      <c r="I78" s="75" t="s">
        <v>1251</v>
      </c>
      <c r="J78" s="78">
        <v>43626</v>
      </c>
      <c r="K78" s="78">
        <f t="shared" si="24"/>
        <v>43631</v>
      </c>
      <c r="L78" s="78">
        <f t="shared" si="25"/>
        <v>43661</v>
      </c>
      <c r="M78" s="78">
        <f t="shared" si="26"/>
        <v>43682</v>
      </c>
      <c r="N78" s="78">
        <f t="shared" si="29"/>
        <v>43689</v>
      </c>
      <c r="O78" s="78" t="s">
        <v>91</v>
      </c>
      <c r="P78" s="78" t="s">
        <v>91</v>
      </c>
      <c r="Q78" s="78" t="s">
        <v>91</v>
      </c>
      <c r="R78" s="78">
        <f t="shared" si="27"/>
        <v>43696</v>
      </c>
      <c r="S78" s="78">
        <f t="shared" si="28"/>
        <v>43703</v>
      </c>
      <c r="T78" s="79"/>
      <c r="U78" s="45"/>
    </row>
    <row r="79" spans="1:21" ht="15" x14ac:dyDescent="0.25">
      <c r="A79" s="45"/>
      <c r="B79" s="74"/>
      <c r="C79" s="485" t="s">
        <v>491</v>
      </c>
      <c r="D79" s="272" t="s">
        <v>492</v>
      </c>
      <c r="E79" s="7" t="s">
        <v>3258</v>
      </c>
      <c r="F79" s="75" t="s">
        <v>85</v>
      </c>
      <c r="G79" s="75" t="s">
        <v>54</v>
      </c>
      <c r="H79" s="177">
        <v>3000</v>
      </c>
      <c r="I79" s="75" t="s">
        <v>1251</v>
      </c>
      <c r="J79" s="78">
        <v>43627</v>
      </c>
      <c r="K79" s="78">
        <f t="shared" si="24"/>
        <v>43632</v>
      </c>
      <c r="L79" s="78">
        <f t="shared" si="25"/>
        <v>43662</v>
      </c>
      <c r="M79" s="78">
        <f t="shared" si="26"/>
        <v>43683</v>
      </c>
      <c r="N79" s="78">
        <f t="shared" si="29"/>
        <v>43690</v>
      </c>
      <c r="O79" s="78" t="s">
        <v>91</v>
      </c>
      <c r="P79" s="78" t="s">
        <v>91</v>
      </c>
      <c r="Q79" s="78" t="s">
        <v>91</v>
      </c>
      <c r="R79" s="78">
        <f t="shared" si="27"/>
        <v>43697</v>
      </c>
      <c r="S79" s="78">
        <f t="shared" si="28"/>
        <v>43704</v>
      </c>
      <c r="T79" s="79"/>
      <c r="U79" s="45"/>
    </row>
    <row r="80" spans="1:21" ht="15" x14ac:dyDescent="0.25">
      <c r="A80" s="45"/>
      <c r="B80" s="74"/>
      <c r="C80" s="485" t="s">
        <v>493</v>
      </c>
      <c r="D80" s="272" t="s">
        <v>494</v>
      </c>
      <c r="E80" s="7" t="s">
        <v>3258</v>
      </c>
      <c r="F80" s="75" t="s">
        <v>85</v>
      </c>
      <c r="G80" s="75" t="s">
        <v>54</v>
      </c>
      <c r="H80" s="177">
        <v>2500</v>
      </c>
      <c r="I80" s="75" t="s">
        <v>1251</v>
      </c>
      <c r="J80" s="78">
        <v>43628</v>
      </c>
      <c r="K80" s="78">
        <f t="shared" si="24"/>
        <v>43633</v>
      </c>
      <c r="L80" s="78">
        <f t="shared" si="25"/>
        <v>43663</v>
      </c>
      <c r="M80" s="78">
        <f t="shared" si="26"/>
        <v>43684</v>
      </c>
      <c r="N80" s="78">
        <f t="shared" si="29"/>
        <v>43691</v>
      </c>
      <c r="O80" s="78" t="s">
        <v>91</v>
      </c>
      <c r="P80" s="78" t="s">
        <v>91</v>
      </c>
      <c r="Q80" s="78" t="s">
        <v>91</v>
      </c>
      <c r="R80" s="78">
        <f t="shared" si="27"/>
        <v>43698</v>
      </c>
      <c r="S80" s="78">
        <f t="shared" si="28"/>
        <v>43705</v>
      </c>
      <c r="T80" s="79"/>
      <c r="U80" s="45"/>
    </row>
    <row r="81" spans="1:21" ht="15" x14ac:dyDescent="0.25">
      <c r="A81" s="45"/>
      <c r="B81" s="74"/>
      <c r="C81" s="485" t="s">
        <v>495</v>
      </c>
      <c r="D81" s="272" t="s">
        <v>496</v>
      </c>
      <c r="E81" s="7" t="s">
        <v>3258</v>
      </c>
      <c r="F81" s="75" t="s">
        <v>85</v>
      </c>
      <c r="G81" s="75" t="s">
        <v>54</v>
      </c>
      <c r="H81" s="177">
        <v>2700</v>
      </c>
      <c r="I81" s="75" t="s">
        <v>1251</v>
      </c>
      <c r="J81" s="78">
        <v>43629</v>
      </c>
      <c r="K81" s="78">
        <f t="shared" si="24"/>
        <v>43634</v>
      </c>
      <c r="L81" s="78">
        <f t="shared" si="25"/>
        <v>43664</v>
      </c>
      <c r="M81" s="78">
        <f t="shared" si="26"/>
        <v>43685</v>
      </c>
      <c r="N81" s="78">
        <f t="shared" si="29"/>
        <v>43692</v>
      </c>
      <c r="O81" s="78" t="s">
        <v>91</v>
      </c>
      <c r="P81" s="78" t="s">
        <v>91</v>
      </c>
      <c r="Q81" s="78" t="s">
        <v>91</v>
      </c>
      <c r="R81" s="78">
        <f t="shared" si="27"/>
        <v>43699</v>
      </c>
      <c r="S81" s="78">
        <f t="shared" si="28"/>
        <v>43706</v>
      </c>
      <c r="T81" s="79"/>
      <c r="U81" s="45"/>
    </row>
    <row r="82" spans="1:21" ht="15" x14ac:dyDescent="0.25">
      <c r="A82" s="45"/>
      <c r="B82" s="74"/>
      <c r="C82" s="485" t="s">
        <v>497</v>
      </c>
      <c r="D82" s="272" t="s">
        <v>498</v>
      </c>
      <c r="E82" s="7" t="s">
        <v>3258</v>
      </c>
      <c r="F82" s="75" t="s">
        <v>85</v>
      </c>
      <c r="G82" s="75" t="s">
        <v>54</v>
      </c>
      <c r="H82" s="177">
        <v>5500</v>
      </c>
      <c r="I82" s="75" t="s">
        <v>1251</v>
      </c>
      <c r="J82" s="78">
        <v>43525</v>
      </c>
      <c r="K82" s="78">
        <f t="shared" si="24"/>
        <v>43530</v>
      </c>
      <c r="L82" s="78">
        <f t="shared" si="25"/>
        <v>43560</v>
      </c>
      <c r="M82" s="78">
        <f t="shared" si="26"/>
        <v>43581</v>
      </c>
      <c r="N82" s="78">
        <f t="shared" si="29"/>
        <v>43588</v>
      </c>
      <c r="O82" s="78" t="s">
        <v>91</v>
      </c>
      <c r="P82" s="78" t="s">
        <v>91</v>
      </c>
      <c r="Q82" s="78" t="s">
        <v>91</v>
      </c>
      <c r="R82" s="78">
        <f t="shared" si="27"/>
        <v>43595</v>
      </c>
      <c r="S82" s="78">
        <f t="shared" si="28"/>
        <v>43602</v>
      </c>
      <c r="T82" s="79"/>
      <c r="U82" s="45"/>
    </row>
    <row r="83" spans="1:21" ht="15" x14ac:dyDescent="0.25">
      <c r="A83" s="45"/>
      <c r="B83" s="74"/>
      <c r="C83" s="485" t="s">
        <v>499</v>
      </c>
      <c r="D83" s="272" t="s">
        <v>500</v>
      </c>
      <c r="E83" s="7" t="s">
        <v>3258</v>
      </c>
      <c r="F83" s="75" t="s">
        <v>85</v>
      </c>
      <c r="G83" s="75" t="s">
        <v>54</v>
      </c>
      <c r="H83" s="177">
        <v>3500</v>
      </c>
      <c r="I83" s="75" t="s">
        <v>1251</v>
      </c>
      <c r="J83" s="78">
        <v>43526</v>
      </c>
      <c r="K83" s="78">
        <f t="shared" si="24"/>
        <v>43531</v>
      </c>
      <c r="L83" s="78">
        <f t="shared" si="25"/>
        <v>43561</v>
      </c>
      <c r="M83" s="78">
        <f t="shared" si="26"/>
        <v>43582</v>
      </c>
      <c r="N83" s="78">
        <f t="shared" si="29"/>
        <v>43589</v>
      </c>
      <c r="O83" s="78" t="s">
        <v>91</v>
      </c>
      <c r="P83" s="78" t="s">
        <v>91</v>
      </c>
      <c r="Q83" s="78" t="s">
        <v>91</v>
      </c>
      <c r="R83" s="78">
        <f t="shared" si="27"/>
        <v>43596</v>
      </c>
      <c r="S83" s="78">
        <f t="shared" si="28"/>
        <v>43603</v>
      </c>
      <c r="T83" s="79"/>
      <c r="U83" s="45"/>
    </row>
    <row r="84" spans="1:21" ht="15" x14ac:dyDescent="0.2">
      <c r="A84" s="45"/>
      <c r="B84" s="74"/>
      <c r="C84" s="257" t="s">
        <v>501</v>
      </c>
      <c r="D84" s="272" t="s">
        <v>502</v>
      </c>
      <c r="E84" s="7" t="s">
        <v>3258</v>
      </c>
      <c r="F84" s="75" t="s">
        <v>85</v>
      </c>
      <c r="G84" s="75" t="s">
        <v>54</v>
      </c>
      <c r="H84" s="177">
        <v>400</v>
      </c>
      <c r="I84" s="75" t="s">
        <v>1251</v>
      </c>
      <c r="J84" s="78">
        <v>43527</v>
      </c>
      <c r="K84" s="78">
        <f t="shared" si="24"/>
        <v>43532</v>
      </c>
      <c r="L84" s="78">
        <f t="shared" si="25"/>
        <v>43562</v>
      </c>
      <c r="M84" s="78">
        <f t="shared" si="26"/>
        <v>43583</v>
      </c>
      <c r="N84" s="78">
        <f t="shared" si="29"/>
        <v>43590</v>
      </c>
      <c r="O84" s="78" t="s">
        <v>91</v>
      </c>
      <c r="P84" s="78" t="s">
        <v>91</v>
      </c>
      <c r="Q84" s="78" t="s">
        <v>91</v>
      </c>
      <c r="R84" s="78">
        <f t="shared" si="27"/>
        <v>43597</v>
      </c>
      <c r="S84" s="78">
        <f t="shared" si="28"/>
        <v>43604</v>
      </c>
      <c r="T84" s="79"/>
      <c r="U84" s="45"/>
    </row>
    <row r="85" spans="1:21" ht="15" x14ac:dyDescent="0.2">
      <c r="A85" s="45"/>
      <c r="B85" s="74"/>
      <c r="C85" s="257" t="s">
        <v>503</v>
      </c>
      <c r="D85" s="272" t="s">
        <v>504</v>
      </c>
      <c r="E85" s="7" t="s">
        <v>3258</v>
      </c>
      <c r="F85" s="75" t="s">
        <v>85</v>
      </c>
      <c r="G85" s="75" t="s">
        <v>54</v>
      </c>
      <c r="H85" s="177">
        <v>180</v>
      </c>
      <c r="I85" s="75" t="s">
        <v>1251</v>
      </c>
      <c r="J85" s="78">
        <v>43559</v>
      </c>
      <c r="K85" s="78">
        <f t="shared" si="24"/>
        <v>43564</v>
      </c>
      <c r="L85" s="78">
        <f t="shared" si="25"/>
        <v>43594</v>
      </c>
      <c r="M85" s="78">
        <f t="shared" si="26"/>
        <v>43615</v>
      </c>
      <c r="N85" s="78">
        <f t="shared" si="29"/>
        <v>43622</v>
      </c>
      <c r="O85" s="78" t="s">
        <v>91</v>
      </c>
      <c r="P85" s="78" t="s">
        <v>91</v>
      </c>
      <c r="Q85" s="78" t="s">
        <v>91</v>
      </c>
      <c r="R85" s="78">
        <f t="shared" si="27"/>
        <v>43629</v>
      </c>
      <c r="S85" s="78">
        <f t="shared" si="28"/>
        <v>43636</v>
      </c>
      <c r="T85" s="79"/>
      <c r="U85" s="45"/>
    </row>
    <row r="86" spans="1:21" ht="15" x14ac:dyDescent="0.2">
      <c r="A86" s="45"/>
      <c r="B86" s="74"/>
      <c r="C86" s="257" t="s">
        <v>505</v>
      </c>
      <c r="D86" s="272" t="s">
        <v>506</v>
      </c>
      <c r="E86" s="7" t="s">
        <v>3258</v>
      </c>
      <c r="F86" s="75" t="s">
        <v>85</v>
      </c>
      <c r="G86" s="75" t="s">
        <v>54</v>
      </c>
      <c r="H86" s="177">
        <v>300</v>
      </c>
      <c r="I86" s="75" t="s">
        <v>1251</v>
      </c>
      <c r="J86" s="78">
        <v>43560</v>
      </c>
      <c r="K86" s="78">
        <f t="shared" si="24"/>
        <v>43565</v>
      </c>
      <c r="L86" s="78">
        <f t="shared" si="25"/>
        <v>43595</v>
      </c>
      <c r="M86" s="78">
        <f t="shared" si="26"/>
        <v>43616</v>
      </c>
      <c r="N86" s="78">
        <f t="shared" si="29"/>
        <v>43623</v>
      </c>
      <c r="O86" s="78" t="s">
        <v>91</v>
      </c>
      <c r="P86" s="78" t="s">
        <v>91</v>
      </c>
      <c r="Q86" s="78" t="s">
        <v>91</v>
      </c>
      <c r="R86" s="78">
        <f t="shared" si="27"/>
        <v>43630</v>
      </c>
      <c r="S86" s="78">
        <f t="shared" si="28"/>
        <v>43637</v>
      </c>
      <c r="T86" s="79"/>
      <c r="U86" s="45"/>
    </row>
    <row r="87" spans="1:21" ht="30" x14ac:dyDescent="0.2">
      <c r="A87" s="45"/>
      <c r="B87" s="74"/>
      <c r="C87" s="257" t="s">
        <v>507</v>
      </c>
      <c r="D87" s="272" t="s">
        <v>508</v>
      </c>
      <c r="E87" s="7" t="s">
        <v>3258</v>
      </c>
      <c r="F87" s="75" t="s">
        <v>85</v>
      </c>
      <c r="G87" s="75" t="s">
        <v>54</v>
      </c>
      <c r="H87" s="177">
        <v>250</v>
      </c>
      <c r="I87" s="75" t="s">
        <v>1251</v>
      </c>
      <c r="J87" s="78">
        <v>43561</v>
      </c>
      <c r="K87" s="78">
        <f t="shared" si="24"/>
        <v>43566</v>
      </c>
      <c r="L87" s="78">
        <f t="shared" si="25"/>
        <v>43596</v>
      </c>
      <c r="M87" s="78">
        <f t="shared" si="26"/>
        <v>43617</v>
      </c>
      <c r="N87" s="78">
        <f t="shared" si="29"/>
        <v>43624</v>
      </c>
      <c r="O87" s="78" t="s">
        <v>91</v>
      </c>
      <c r="P87" s="78" t="s">
        <v>91</v>
      </c>
      <c r="Q87" s="78" t="s">
        <v>91</v>
      </c>
      <c r="R87" s="78">
        <f t="shared" si="27"/>
        <v>43631</v>
      </c>
      <c r="S87" s="78">
        <f t="shared" si="28"/>
        <v>43638</v>
      </c>
      <c r="T87" s="79"/>
      <c r="U87" s="45"/>
    </row>
    <row r="88" spans="1:21" ht="15" x14ac:dyDescent="0.2">
      <c r="A88" s="45"/>
      <c r="B88" s="74"/>
      <c r="C88" s="257" t="s">
        <v>509</v>
      </c>
      <c r="D88" s="272" t="s">
        <v>510</v>
      </c>
      <c r="E88" s="7" t="s">
        <v>3258</v>
      </c>
      <c r="F88" s="75" t="s">
        <v>85</v>
      </c>
      <c r="G88" s="75" t="s">
        <v>54</v>
      </c>
      <c r="H88" s="177">
        <v>20</v>
      </c>
      <c r="I88" s="75" t="s">
        <v>1251</v>
      </c>
      <c r="J88" s="78">
        <v>43562</v>
      </c>
      <c r="K88" s="78">
        <f t="shared" si="24"/>
        <v>43567</v>
      </c>
      <c r="L88" s="78">
        <f t="shared" si="25"/>
        <v>43597</v>
      </c>
      <c r="M88" s="78">
        <f t="shared" si="26"/>
        <v>43618</v>
      </c>
      <c r="N88" s="78">
        <f t="shared" si="29"/>
        <v>43625</v>
      </c>
      <c r="O88" s="78" t="s">
        <v>91</v>
      </c>
      <c r="P88" s="78" t="s">
        <v>91</v>
      </c>
      <c r="Q88" s="78" t="s">
        <v>91</v>
      </c>
      <c r="R88" s="78">
        <f t="shared" si="27"/>
        <v>43632</v>
      </c>
      <c r="S88" s="78">
        <f t="shared" si="28"/>
        <v>43639</v>
      </c>
      <c r="T88" s="79"/>
      <c r="U88" s="45"/>
    </row>
    <row r="89" spans="1:21" ht="15" x14ac:dyDescent="0.2">
      <c r="A89" s="45"/>
      <c r="B89" s="74"/>
      <c r="C89" s="257" t="s">
        <v>511</v>
      </c>
      <c r="D89" s="272" t="s">
        <v>512</v>
      </c>
      <c r="E89" s="7" t="s">
        <v>3258</v>
      </c>
      <c r="F89" s="75" t="s">
        <v>85</v>
      </c>
      <c r="G89" s="75" t="s">
        <v>54</v>
      </c>
      <c r="H89" s="177">
        <v>400</v>
      </c>
      <c r="I89" s="75" t="s">
        <v>1251</v>
      </c>
      <c r="J89" s="78">
        <v>43624</v>
      </c>
      <c r="K89" s="78">
        <f t="shared" si="24"/>
        <v>43629</v>
      </c>
      <c r="L89" s="78">
        <f t="shared" si="25"/>
        <v>43659</v>
      </c>
      <c r="M89" s="78">
        <f t="shared" si="26"/>
        <v>43680</v>
      </c>
      <c r="N89" s="78">
        <f t="shared" si="29"/>
        <v>43687</v>
      </c>
      <c r="O89" s="78" t="s">
        <v>91</v>
      </c>
      <c r="P89" s="78" t="s">
        <v>91</v>
      </c>
      <c r="Q89" s="78" t="s">
        <v>91</v>
      </c>
      <c r="R89" s="78">
        <f t="shared" si="27"/>
        <v>43694</v>
      </c>
      <c r="S89" s="78">
        <f t="shared" si="28"/>
        <v>43701</v>
      </c>
      <c r="T89" s="79"/>
      <c r="U89" s="45"/>
    </row>
    <row r="90" spans="1:21" ht="15" x14ac:dyDescent="0.2">
      <c r="A90" s="45"/>
      <c r="B90" s="74"/>
      <c r="C90" s="257" t="s">
        <v>513</v>
      </c>
      <c r="D90" s="272" t="s">
        <v>514</v>
      </c>
      <c r="E90" s="7" t="s">
        <v>3258</v>
      </c>
      <c r="F90" s="75" t="s">
        <v>85</v>
      </c>
      <c r="G90" s="75" t="s">
        <v>54</v>
      </c>
      <c r="H90" s="177">
        <v>500</v>
      </c>
      <c r="I90" s="75" t="s">
        <v>1251</v>
      </c>
      <c r="J90" s="78">
        <v>43625</v>
      </c>
      <c r="K90" s="78">
        <f t="shared" si="24"/>
        <v>43630</v>
      </c>
      <c r="L90" s="78">
        <f t="shared" si="25"/>
        <v>43660</v>
      </c>
      <c r="M90" s="78">
        <f t="shared" si="26"/>
        <v>43681</v>
      </c>
      <c r="N90" s="78">
        <f t="shared" si="29"/>
        <v>43688</v>
      </c>
      <c r="O90" s="78" t="s">
        <v>91</v>
      </c>
      <c r="P90" s="78" t="s">
        <v>91</v>
      </c>
      <c r="Q90" s="78" t="s">
        <v>91</v>
      </c>
      <c r="R90" s="78">
        <f t="shared" si="27"/>
        <v>43695</v>
      </c>
      <c r="S90" s="78">
        <f t="shared" si="28"/>
        <v>43702</v>
      </c>
      <c r="T90" s="79"/>
      <c r="U90" s="45"/>
    </row>
    <row r="91" spans="1:21" ht="15" x14ac:dyDescent="0.2">
      <c r="A91" s="45"/>
      <c r="B91" s="74"/>
      <c r="C91" s="257" t="s">
        <v>515</v>
      </c>
      <c r="D91" s="272" t="s">
        <v>516</v>
      </c>
      <c r="E91" s="7" t="s">
        <v>3258</v>
      </c>
      <c r="F91" s="75" t="s">
        <v>85</v>
      </c>
      <c r="G91" s="75" t="s">
        <v>54</v>
      </c>
      <c r="H91" s="177">
        <v>300</v>
      </c>
      <c r="I91" s="75" t="s">
        <v>1251</v>
      </c>
      <c r="J91" s="78">
        <v>43626</v>
      </c>
      <c r="K91" s="78">
        <f t="shared" si="24"/>
        <v>43631</v>
      </c>
      <c r="L91" s="78">
        <f t="shared" si="25"/>
        <v>43661</v>
      </c>
      <c r="M91" s="78">
        <f t="shared" si="26"/>
        <v>43682</v>
      </c>
      <c r="N91" s="78">
        <f t="shared" si="29"/>
        <v>43689</v>
      </c>
      <c r="O91" s="78" t="s">
        <v>91</v>
      </c>
      <c r="P91" s="78" t="s">
        <v>91</v>
      </c>
      <c r="Q91" s="78" t="s">
        <v>91</v>
      </c>
      <c r="R91" s="78">
        <f t="shared" si="27"/>
        <v>43696</v>
      </c>
      <c r="S91" s="78">
        <f t="shared" si="28"/>
        <v>43703</v>
      </c>
      <c r="T91" s="79"/>
      <c r="U91" s="45"/>
    </row>
    <row r="92" spans="1:21" ht="15" x14ac:dyDescent="0.2">
      <c r="A92" s="45"/>
      <c r="B92" s="74"/>
      <c r="C92" s="257" t="s">
        <v>517</v>
      </c>
      <c r="D92" s="272" t="s">
        <v>518</v>
      </c>
      <c r="E92" s="7" t="s">
        <v>3258</v>
      </c>
      <c r="F92" s="75" t="s">
        <v>85</v>
      </c>
      <c r="G92" s="75" t="s">
        <v>54</v>
      </c>
      <c r="H92" s="177">
        <v>350</v>
      </c>
      <c r="I92" s="75" t="s">
        <v>1251</v>
      </c>
      <c r="J92" s="78">
        <v>43627</v>
      </c>
      <c r="K92" s="78">
        <f t="shared" si="24"/>
        <v>43632</v>
      </c>
      <c r="L92" s="78">
        <f t="shared" si="25"/>
        <v>43662</v>
      </c>
      <c r="M92" s="78">
        <f t="shared" si="26"/>
        <v>43683</v>
      </c>
      <c r="N92" s="78">
        <f t="shared" si="29"/>
        <v>43690</v>
      </c>
      <c r="O92" s="78" t="s">
        <v>91</v>
      </c>
      <c r="P92" s="78" t="s">
        <v>91</v>
      </c>
      <c r="Q92" s="78" t="s">
        <v>91</v>
      </c>
      <c r="R92" s="78">
        <f t="shared" si="27"/>
        <v>43697</v>
      </c>
      <c r="S92" s="78">
        <f t="shared" si="28"/>
        <v>43704</v>
      </c>
      <c r="T92" s="79"/>
      <c r="U92" s="45"/>
    </row>
    <row r="93" spans="1:21" ht="15" x14ac:dyDescent="0.2">
      <c r="A93" s="45"/>
      <c r="B93" s="74"/>
      <c r="C93" s="257" t="s">
        <v>519</v>
      </c>
      <c r="D93" s="272" t="s">
        <v>520</v>
      </c>
      <c r="E93" s="7" t="s">
        <v>3258</v>
      </c>
      <c r="F93" s="75" t="s">
        <v>85</v>
      </c>
      <c r="G93" s="75" t="s">
        <v>54</v>
      </c>
      <c r="H93" s="177">
        <v>300</v>
      </c>
      <c r="I93" s="75" t="s">
        <v>1251</v>
      </c>
      <c r="J93" s="78">
        <v>43628</v>
      </c>
      <c r="K93" s="78">
        <f t="shared" si="24"/>
        <v>43633</v>
      </c>
      <c r="L93" s="78">
        <f t="shared" si="25"/>
        <v>43663</v>
      </c>
      <c r="M93" s="78">
        <f t="shared" si="26"/>
        <v>43684</v>
      </c>
      <c r="N93" s="78">
        <f t="shared" si="29"/>
        <v>43691</v>
      </c>
      <c r="O93" s="78" t="s">
        <v>91</v>
      </c>
      <c r="P93" s="78" t="s">
        <v>91</v>
      </c>
      <c r="Q93" s="78" t="s">
        <v>91</v>
      </c>
      <c r="R93" s="78">
        <f t="shared" si="27"/>
        <v>43698</v>
      </c>
      <c r="S93" s="78">
        <f t="shared" si="28"/>
        <v>43705</v>
      </c>
      <c r="T93" s="79"/>
      <c r="U93" s="45"/>
    </row>
    <row r="94" spans="1:21" ht="15" x14ac:dyDescent="0.2">
      <c r="A94" s="45"/>
      <c r="B94" s="74"/>
      <c r="C94" s="257" t="s">
        <v>521</v>
      </c>
      <c r="D94" s="272" t="s">
        <v>522</v>
      </c>
      <c r="E94" s="7" t="s">
        <v>3258</v>
      </c>
      <c r="F94" s="75" t="s">
        <v>85</v>
      </c>
      <c r="G94" s="75" t="s">
        <v>54</v>
      </c>
      <c r="H94" s="177">
        <v>5000</v>
      </c>
      <c r="I94" s="75" t="s">
        <v>1251</v>
      </c>
      <c r="J94" s="78">
        <v>43629</v>
      </c>
      <c r="K94" s="78">
        <f t="shared" si="24"/>
        <v>43634</v>
      </c>
      <c r="L94" s="78">
        <f t="shared" si="25"/>
        <v>43664</v>
      </c>
      <c r="M94" s="78">
        <f t="shared" si="26"/>
        <v>43685</v>
      </c>
      <c r="N94" s="78">
        <f t="shared" si="29"/>
        <v>43692</v>
      </c>
      <c r="O94" s="78" t="s">
        <v>91</v>
      </c>
      <c r="P94" s="78" t="s">
        <v>91</v>
      </c>
      <c r="Q94" s="78" t="s">
        <v>91</v>
      </c>
      <c r="R94" s="78">
        <f t="shared" si="27"/>
        <v>43699</v>
      </c>
      <c r="S94" s="78">
        <f t="shared" si="28"/>
        <v>43706</v>
      </c>
      <c r="T94" s="79"/>
      <c r="U94" s="45"/>
    </row>
    <row r="95" spans="1:21" ht="15" x14ac:dyDescent="0.2">
      <c r="A95" s="45"/>
      <c r="B95" s="74"/>
      <c r="C95" s="165" t="s">
        <v>3945</v>
      </c>
      <c r="D95" s="539" t="s">
        <v>2926</v>
      </c>
      <c r="E95" s="7" t="s">
        <v>3258</v>
      </c>
      <c r="F95" s="89" t="s">
        <v>85</v>
      </c>
      <c r="G95" s="89" t="s">
        <v>54</v>
      </c>
      <c r="H95" s="397">
        <v>10000</v>
      </c>
      <c r="I95" s="6" t="s">
        <v>325</v>
      </c>
      <c r="J95" s="90">
        <v>43509</v>
      </c>
      <c r="K95" s="90">
        <f t="shared" si="24"/>
        <v>43514</v>
      </c>
      <c r="L95" s="90">
        <f t="shared" si="25"/>
        <v>43544</v>
      </c>
      <c r="M95" s="90">
        <f t="shared" si="26"/>
        <v>43565</v>
      </c>
      <c r="N95" s="90">
        <f t="shared" si="29"/>
        <v>43572</v>
      </c>
      <c r="O95" s="90" t="s">
        <v>91</v>
      </c>
      <c r="P95" s="90" t="s">
        <v>91</v>
      </c>
      <c r="Q95" s="90" t="s">
        <v>91</v>
      </c>
      <c r="R95" s="90">
        <f t="shared" si="27"/>
        <v>43579</v>
      </c>
      <c r="S95" s="90">
        <f t="shared" si="28"/>
        <v>43586</v>
      </c>
      <c r="T95" s="79"/>
      <c r="U95" s="45"/>
    </row>
    <row r="96" spans="1:21" s="128" customFormat="1" ht="30" x14ac:dyDescent="0.2">
      <c r="A96" s="45"/>
      <c r="B96" s="113"/>
      <c r="C96" s="257" t="s">
        <v>2960</v>
      </c>
      <c r="D96" s="540" t="s">
        <v>2961</v>
      </c>
      <c r="E96" s="7" t="s">
        <v>3258</v>
      </c>
      <c r="F96" s="121" t="s">
        <v>85</v>
      </c>
      <c r="G96" s="121" t="s">
        <v>53</v>
      </c>
      <c r="H96" s="212">
        <f>600+4020</f>
        <v>4620</v>
      </c>
      <c r="I96" s="55" t="s">
        <v>2787</v>
      </c>
      <c r="J96" s="120">
        <v>43617</v>
      </c>
      <c r="K96" s="120">
        <f>J96+5</f>
        <v>43622</v>
      </c>
      <c r="L96" s="120">
        <f>K96+30</f>
        <v>43652</v>
      </c>
      <c r="M96" s="120">
        <f>L96+21</f>
        <v>43673</v>
      </c>
      <c r="N96" s="120">
        <f>M96+7</f>
        <v>43680</v>
      </c>
      <c r="O96" s="120" t="s">
        <v>91</v>
      </c>
      <c r="P96" s="120" t="s">
        <v>91</v>
      </c>
      <c r="Q96" s="120" t="s">
        <v>91</v>
      </c>
      <c r="R96" s="120">
        <f>N96+7</f>
        <v>43687</v>
      </c>
      <c r="S96" s="120">
        <f>R96+7</f>
        <v>43694</v>
      </c>
      <c r="U96" s="45"/>
    </row>
    <row r="97" spans="1:32" s="128" customFormat="1" ht="42.75" x14ac:dyDescent="0.2">
      <c r="A97" s="45"/>
      <c r="B97" s="113"/>
      <c r="C97" s="216" t="s">
        <v>2949</v>
      </c>
      <c r="D97" s="541" t="s">
        <v>2950</v>
      </c>
      <c r="E97" s="7" t="s">
        <v>3258</v>
      </c>
      <c r="F97" s="232" t="s">
        <v>54</v>
      </c>
      <c r="G97" s="124" t="s">
        <v>54</v>
      </c>
      <c r="H97" s="212">
        <v>7690</v>
      </c>
      <c r="I97" s="211" t="s">
        <v>2804</v>
      </c>
      <c r="J97" s="211">
        <v>43742</v>
      </c>
      <c r="K97" s="211">
        <f>J97+5</f>
        <v>43747</v>
      </c>
      <c r="L97" s="211">
        <f>K97+7</f>
        <v>43754</v>
      </c>
      <c r="M97" s="211">
        <f>L97+7</f>
        <v>43761</v>
      </c>
      <c r="N97" s="211">
        <f>M97+7</f>
        <v>43768</v>
      </c>
      <c r="O97" s="211" t="s">
        <v>91</v>
      </c>
      <c r="P97" s="211" t="s">
        <v>91</v>
      </c>
      <c r="Q97" s="211" t="s">
        <v>91</v>
      </c>
      <c r="R97" s="211">
        <f>N97+7</f>
        <v>43775</v>
      </c>
      <c r="S97" s="211">
        <f>R97+7</f>
        <v>43782</v>
      </c>
      <c r="U97" s="45"/>
      <c r="V97" s="113"/>
      <c r="W97" s="113"/>
      <c r="X97" s="113"/>
      <c r="Y97" s="113"/>
      <c r="Z97" s="113"/>
      <c r="AA97" s="113"/>
      <c r="AB97" s="113"/>
      <c r="AC97" s="113"/>
      <c r="AD97" s="113"/>
      <c r="AE97" s="113"/>
      <c r="AF97" s="113"/>
    </row>
    <row r="98" spans="1:32" s="128" customFormat="1" ht="30.75" customHeight="1" x14ac:dyDescent="0.2">
      <c r="A98" s="45"/>
      <c r="B98" s="113"/>
      <c r="C98" s="240" t="s">
        <v>2951</v>
      </c>
      <c r="D98" s="541" t="s">
        <v>2952</v>
      </c>
      <c r="E98" s="7" t="s">
        <v>3258</v>
      </c>
      <c r="F98" s="232" t="s">
        <v>54</v>
      </c>
      <c r="G98" s="124" t="s">
        <v>54</v>
      </c>
      <c r="H98" s="212">
        <v>2000</v>
      </c>
      <c r="I98" s="211" t="s">
        <v>2804</v>
      </c>
      <c r="J98" s="211">
        <v>43586</v>
      </c>
      <c r="K98" s="211">
        <f t="shared" ref="K98:K109" si="30">J98+5</f>
        <v>43591</v>
      </c>
      <c r="L98" s="211">
        <f t="shared" ref="L98:L100" si="31">K98+7</f>
        <v>43598</v>
      </c>
      <c r="M98" s="211">
        <f t="shared" ref="M98:M109" si="32">L98+21</f>
        <v>43619</v>
      </c>
      <c r="N98" s="211">
        <f t="shared" ref="N98:N109" si="33">M98+7</f>
        <v>43626</v>
      </c>
      <c r="O98" s="211" t="s">
        <v>91</v>
      </c>
      <c r="P98" s="211" t="s">
        <v>91</v>
      </c>
      <c r="Q98" s="211" t="s">
        <v>91</v>
      </c>
      <c r="R98" s="211">
        <f t="shared" ref="R98:R109" si="34">N98+7</f>
        <v>43633</v>
      </c>
      <c r="S98" s="211">
        <f t="shared" ref="S98:S109" si="35">R98+7</f>
        <v>43640</v>
      </c>
      <c r="U98" s="45"/>
      <c r="V98" s="113"/>
      <c r="W98" s="113"/>
      <c r="X98" s="113"/>
      <c r="Y98" s="113"/>
      <c r="Z98" s="113"/>
      <c r="AA98" s="113"/>
      <c r="AB98" s="113"/>
      <c r="AC98" s="113"/>
      <c r="AD98" s="113"/>
      <c r="AE98" s="113"/>
      <c r="AF98" s="113"/>
    </row>
    <row r="99" spans="1:32" s="128" customFormat="1" ht="42.75" x14ac:dyDescent="0.2">
      <c r="A99" s="45"/>
      <c r="B99" s="113"/>
      <c r="C99" s="188" t="s">
        <v>2953</v>
      </c>
      <c r="D99" s="541" t="s">
        <v>2954</v>
      </c>
      <c r="E99" s="7" t="s">
        <v>3258</v>
      </c>
      <c r="F99" s="232" t="s">
        <v>55</v>
      </c>
      <c r="G99" s="124" t="s">
        <v>54</v>
      </c>
      <c r="H99" s="212">
        <v>9782</v>
      </c>
      <c r="I99" s="211" t="s">
        <v>2804</v>
      </c>
      <c r="J99" s="120">
        <v>43617</v>
      </c>
      <c r="K99" s="120">
        <f t="shared" si="30"/>
        <v>43622</v>
      </c>
      <c r="L99" s="120">
        <f t="shared" si="31"/>
        <v>43629</v>
      </c>
      <c r="M99" s="120">
        <f t="shared" si="32"/>
        <v>43650</v>
      </c>
      <c r="N99" s="120">
        <f t="shared" si="33"/>
        <v>43657</v>
      </c>
      <c r="O99" s="120" t="s">
        <v>91</v>
      </c>
      <c r="P99" s="120" t="s">
        <v>91</v>
      </c>
      <c r="Q99" s="120" t="s">
        <v>91</v>
      </c>
      <c r="R99" s="120">
        <f t="shared" si="34"/>
        <v>43664</v>
      </c>
      <c r="S99" s="120">
        <f t="shared" si="35"/>
        <v>43671</v>
      </c>
      <c r="U99" s="45"/>
      <c r="V99" s="113"/>
      <c r="W99" s="113"/>
      <c r="X99" s="113"/>
      <c r="Y99" s="113"/>
      <c r="Z99" s="113"/>
      <c r="AA99" s="113"/>
      <c r="AB99" s="113"/>
      <c r="AC99" s="113"/>
      <c r="AD99" s="113"/>
      <c r="AE99" s="113"/>
      <c r="AF99" s="113"/>
    </row>
    <row r="100" spans="1:32" s="128" customFormat="1" ht="28.5" x14ac:dyDescent="0.2">
      <c r="A100" s="45"/>
      <c r="B100" s="113"/>
      <c r="C100" s="240" t="s">
        <v>2955</v>
      </c>
      <c r="D100" s="541" t="s">
        <v>2956</v>
      </c>
      <c r="E100" s="7" t="s">
        <v>3258</v>
      </c>
      <c r="F100" s="232" t="s">
        <v>54</v>
      </c>
      <c r="G100" s="124" t="s">
        <v>54</v>
      </c>
      <c r="H100" s="212">
        <v>8400</v>
      </c>
      <c r="I100" s="211" t="s">
        <v>2804</v>
      </c>
      <c r="J100" s="120">
        <v>43617</v>
      </c>
      <c r="K100" s="120">
        <f t="shared" si="30"/>
        <v>43622</v>
      </c>
      <c r="L100" s="120">
        <f t="shared" si="31"/>
        <v>43629</v>
      </c>
      <c r="M100" s="120">
        <f t="shared" si="32"/>
        <v>43650</v>
      </c>
      <c r="N100" s="120">
        <f t="shared" si="33"/>
        <v>43657</v>
      </c>
      <c r="O100" s="120" t="s">
        <v>91</v>
      </c>
      <c r="P100" s="120" t="s">
        <v>91</v>
      </c>
      <c r="Q100" s="120" t="s">
        <v>91</v>
      </c>
      <c r="R100" s="120">
        <f t="shared" si="34"/>
        <v>43664</v>
      </c>
      <c r="S100" s="120">
        <f t="shared" si="35"/>
        <v>43671</v>
      </c>
      <c r="U100" s="45"/>
      <c r="V100" s="113"/>
      <c r="W100" s="113"/>
      <c r="X100" s="113"/>
      <c r="Y100" s="113"/>
      <c r="Z100" s="113"/>
      <c r="AA100" s="113"/>
      <c r="AB100" s="113"/>
      <c r="AC100" s="113"/>
      <c r="AD100" s="113"/>
      <c r="AE100" s="113"/>
      <c r="AF100" s="113"/>
    </row>
    <row r="101" spans="1:32" x14ac:dyDescent="0.2">
      <c r="A101" s="45"/>
      <c r="C101" s="4" t="s">
        <v>3355</v>
      </c>
      <c r="D101" s="541" t="s">
        <v>3943</v>
      </c>
      <c r="E101" s="7" t="s">
        <v>3258</v>
      </c>
      <c r="F101" s="8" t="s">
        <v>85</v>
      </c>
      <c r="G101" s="8" t="s">
        <v>54</v>
      </c>
      <c r="H101" s="174">
        <v>7000</v>
      </c>
      <c r="I101" s="9" t="s">
        <v>321</v>
      </c>
      <c r="J101" s="39">
        <v>43617</v>
      </c>
      <c r="K101" s="8"/>
      <c r="L101" s="8"/>
      <c r="M101" s="8"/>
      <c r="N101" s="8"/>
      <c r="O101" s="8"/>
      <c r="P101" s="8"/>
      <c r="Q101" s="8"/>
      <c r="R101" s="8"/>
      <c r="S101" s="39">
        <v>43647</v>
      </c>
      <c r="U101" s="45"/>
    </row>
    <row r="102" spans="1:32" x14ac:dyDescent="0.25">
      <c r="A102" s="45"/>
      <c r="C102" s="319" t="s">
        <v>531</v>
      </c>
      <c r="D102" s="48" t="s">
        <v>532</v>
      </c>
      <c r="E102" s="7" t="s">
        <v>3258</v>
      </c>
      <c r="F102" s="8" t="s">
        <v>85</v>
      </c>
      <c r="G102" s="7" t="s">
        <v>54</v>
      </c>
      <c r="H102" s="174">
        <v>2000</v>
      </c>
      <c r="I102" s="7" t="s">
        <v>2768</v>
      </c>
      <c r="J102" s="39">
        <v>43511</v>
      </c>
      <c r="K102" s="39">
        <f t="shared" si="30"/>
        <v>43516</v>
      </c>
      <c r="L102" s="39">
        <f t="shared" ref="L102:L109" si="36">K102+30</f>
        <v>43546</v>
      </c>
      <c r="M102" s="39">
        <f t="shared" si="32"/>
        <v>43567</v>
      </c>
      <c r="N102" s="39">
        <f t="shared" si="33"/>
        <v>43574</v>
      </c>
      <c r="O102" s="39" t="s">
        <v>91</v>
      </c>
      <c r="P102" s="39" t="s">
        <v>91</v>
      </c>
      <c r="Q102" s="39" t="s">
        <v>91</v>
      </c>
      <c r="R102" s="39">
        <f t="shared" si="34"/>
        <v>43581</v>
      </c>
      <c r="S102" s="39">
        <f t="shared" si="35"/>
        <v>43588</v>
      </c>
      <c r="U102" s="45"/>
    </row>
    <row r="103" spans="1:32" x14ac:dyDescent="0.25">
      <c r="A103" s="45"/>
      <c r="C103" s="214" t="s">
        <v>2769</v>
      </c>
      <c r="D103" s="48" t="s">
        <v>2770</v>
      </c>
      <c r="E103" s="7" t="s">
        <v>3258</v>
      </c>
      <c r="F103" s="8" t="s">
        <v>85</v>
      </c>
      <c r="G103" s="7" t="s">
        <v>54</v>
      </c>
      <c r="H103" s="174">
        <v>3000</v>
      </c>
      <c r="I103" s="7" t="s">
        <v>2768</v>
      </c>
      <c r="J103" s="39">
        <v>43525</v>
      </c>
      <c r="K103" s="39">
        <f t="shared" si="30"/>
        <v>43530</v>
      </c>
      <c r="L103" s="39">
        <f t="shared" si="36"/>
        <v>43560</v>
      </c>
      <c r="M103" s="39">
        <f t="shared" si="32"/>
        <v>43581</v>
      </c>
      <c r="N103" s="39">
        <f t="shared" si="33"/>
        <v>43588</v>
      </c>
      <c r="O103" s="39" t="s">
        <v>91</v>
      </c>
      <c r="P103" s="39" t="s">
        <v>91</v>
      </c>
      <c r="Q103" s="39" t="s">
        <v>91</v>
      </c>
      <c r="R103" s="39">
        <f t="shared" si="34"/>
        <v>43595</v>
      </c>
      <c r="S103" s="39">
        <f t="shared" si="35"/>
        <v>43602</v>
      </c>
      <c r="U103" s="45"/>
    </row>
    <row r="104" spans="1:32" x14ac:dyDescent="0.25">
      <c r="A104" s="45"/>
      <c r="C104" s="214" t="s">
        <v>2771</v>
      </c>
      <c r="D104" s="48" t="s">
        <v>2772</v>
      </c>
      <c r="E104" s="7" t="s">
        <v>3258</v>
      </c>
      <c r="F104" s="8" t="s">
        <v>85</v>
      </c>
      <c r="G104" s="7" t="s">
        <v>54</v>
      </c>
      <c r="H104" s="174">
        <v>1000</v>
      </c>
      <c r="I104" s="7" t="s">
        <v>2768</v>
      </c>
      <c r="J104" s="39">
        <v>43602</v>
      </c>
      <c r="K104" s="39">
        <f t="shared" si="30"/>
        <v>43607</v>
      </c>
      <c r="L104" s="39">
        <f t="shared" si="36"/>
        <v>43637</v>
      </c>
      <c r="M104" s="39">
        <f t="shared" si="32"/>
        <v>43658</v>
      </c>
      <c r="N104" s="39">
        <f t="shared" si="33"/>
        <v>43665</v>
      </c>
      <c r="O104" s="39" t="s">
        <v>91</v>
      </c>
      <c r="P104" s="39" t="s">
        <v>91</v>
      </c>
      <c r="Q104" s="39" t="s">
        <v>91</v>
      </c>
      <c r="R104" s="39">
        <f t="shared" si="34"/>
        <v>43672</v>
      </c>
      <c r="S104" s="39">
        <f t="shared" si="35"/>
        <v>43679</v>
      </c>
      <c r="U104" s="45"/>
    </row>
    <row r="105" spans="1:32" ht="42.75" x14ac:dyDescent="0.25">
      <c r="A105" s="45"/>
      <c r="C105" s="3" t="s">
        <v>2773</v>
      </c>
      <c r="D105" s="48" t="s">
        <v>2774</v>
      </c>
      <c r="E105" s="7" t="s">
        <v>3258</v>
      </c>
      <c r="F105" s="8" t="s">
        <v>85</v>
      </c>
      <c r="G105" s="7" t="s">
        <v>54</v>
      </c>
      <c r="H105" s="174">
        <v>2000</v>
      </c>
      <c r="I105" s="7" t="s">
        <v>2768</v>
      </c>
      <c r="J105" s="39">
        <v>43617</v>
      </c>
      <c r="K105" s="39">
        <f t="shared" si="30"/>
        <v>43622</v>
      </c>
      <c r="L105" s="39">
        <f t="shared" si="36"/>
        <v>43652</v>
      </c>
      <c r="M105" s="39">
        <f t="shared" si="32"/>
        <v>43673</v>
      </c>
      <c r="N105" s="39">
        <f t="shared" si="33"/>
        <v>43680</v>
      </c>
      <c r="O105" s="39" t="s">
        <v>91</v>
      </c>
      <c r="P105" s="39" t="s">
        <v>91</v>
      </c>
      <c r="Q105" s="39" t="s">
        <v>91</v>
      </c>
      <c r="R105" s="39">
        <f t="shared" si="34"/>
        <v>43687</v>
      </c>
      <c r="S105" s="39">
        <f t="shared" si="35"/>
        <v>43694</v>
      </c>
      <c r="U105" s="45"/>
    </row>
    <row r="106" spans="1:32" ht="57" x14ac:dyDescent="0.25">
      <c r="A106" s="45"/>
      <c r="C106" s="4" t="s">
        <v>2775</v>
      </c>
      <c r="D106" s="48" t="s">
        <v>2776</v>
      </c>
      <c r="E106" s="7" t="s">
        <v>3258</v>
      </c>
      <c r="F106" s="8" t="s">
        <v>85</v>
      </c>
      <c r="G106" s="7" t="s">
        <v>54</v>
      </c>
      <c r="H106" s="174">
        <v>8000</v>
      </c>
      <c r="I106" s="7" t="s">
        <v>2768</v>
      </c>
      <c r="J106" s="39">
        <v>43604</v>
      </c>
      <c r="K106" s="39">
        <f t="shared" si="30"/>
        <v>43609</v>
      </c>
      <c r="L106" s="39">
        <f t="shared" si="36"/>
        <v>43639</v>
      </c>
      <c r="M106" s="39">
        <f t="shared" si="32"/>
        <v>43660</v>
      </c>
      <c r="N106" s="39">
        <f t="shared" si="33"/>
        <v>43667</v>
      </c>
      <c r="O106" s="39" t="s">
        <v>91</v>
      </c>
      <c r="P106" s="39" t="s">
        <v>91</v>
      </c>
      <c r="Q106" s="39" t="s">
        <v>91</v>
      </c>
      <c r="R106" s="39">
        <f t="shared" si="34"/>
        <v>43674</v>
      </c>
      <c r="S106" s="39">
        <f t="shared" si="35"/>
        <v>43681</v>
      </c>
      <c r="U106" s="45"/>
    </row>
    <row r="107" spans="1:32" s="241" customFormat="1" x14ac:dyDescent="0.25">
      <c r="A107" s="45"/>
      <c r="B107" s="242"/>
      <c r="C107" s="229" t="s">
        <v>2927</v>
      </c>
      <c r="D107" s="216" t="s">
        <v>2928</v>
      </c>
      <c r="E107" s="7" t="s">
        <v>3258</v>
      </c>
      <c r="F107" s="121" t="s">
        <v>85</v>
      </c>
      <c r="G107" s="55" t="s">
        <v>54</v>
      </c>
      <c r="H107" s="212">
        <v>20000</v>
      </c>
      <c r="I107" s="55" t="s">
        <v>2787</v>
      </c>
      <c r="J107" s="211">
        <v>43617</v>
      </c>
      <c r="K107" s="211">
        <f t="shared" si="30"/>
        <v>43622</v>
      </c>
      <c r="L107" s="211">
        <f t="shared" si="36"/>
        <v>43652</v>
      </c>
      <c r="M107" s="211">
        <f t="shared" si="32"/>
        <v>43673</v>
      </c>
      <c r="N107" s="211">
        <f t="shared" si="33"/>
        <v>43680</v>
      </c>
      <c r="O107" s="211" t="s">
        <v>91</v>
      </c>
      <c r="P107" s="211" t="s">
        <v>91</v>
      </c>
      <c r="Q107" s="211" t="s">
        <v>91</v>
      </c>
      <c r="R107" s="211">
        <f t="shared" si="34"/>
        <v>43687</v>
      </c>
      <c r="S107" s="211">
        <f t="shared" si="35"/>
        <v>43694</v>
      </c>
      <c r="U107" s="45"/>
    </row>
    <row r="108" spans="1:32" s="128" customFormat="1" ht="28.5" x14ac:dyDescent="0.2">
      <c r="A108" s="45"/>
      <c r="B108" s="113"/>
      <c r="C108" s="240" t="s">
        <v>2929</v>
      </c>
      <c r="D108" s="216" t="s">
        <v>2930</v>
      </c>
      <c r="E108" s="7" t="s">
        <v>3258</v>
      </c>
      <c r="F108" s="121" t="s">
        <v>85</v>
      </c>
      <c r="G108" s="55" t="s">
        <v>54</v>
      </c>
      <c r="H108" s="212">
        <v>1800</v>
      </c>
      <c r="I108" s="55" t="s">
        <v>2787</v>
      </c>
      <c r="J108" s="211">
        <v>43604</v>
      </c>
      <c r="K108" s="211">
        <f t="shared" si="30"/>
        <v>43609</v>
      </c>
      <c r="L108" s="211">
        <f t="shared" si="36"/>
        <v>43639</v>
      </c>
      <c r="M108" s="211">
        <f t="shared" si="32"/>
        <v>43660</v>
      </c>
      <c r="N108" s="211">
        <f t="shared" si="33"/>
        <v>43667</v>
      </c>
      <c r="O108" s="211" t="s">
        <v>91</v>
      </c>
      <c r="P108" s="211" t="s">
        <v>91</v>
      </c>
      <c r="Q108" s="211" t="s">
        <v>91</v>
      </c>
      <c r="R108" s="211">
        <f t="shared" si="34"/>
        <v>43674</v>
      </c>
      <c r="S108" s="211">
        <f t="shared" si="35"/>
        <v>43681</v>
      </c>
      <c r="U108" s="45"/>
    </row>
    <row r="109" spans="1:32" s="128" customFormat="1" ht="42.75" x14ac:dyDescent="0.2">
      <c r="A109" s="45"/>
      <c r="B109" s="113"/>
      <c r="C109" s="240" t="s">
        <v>3164</v>
      </c>
      <c r="D109" s="216" t="s">
        <v>3165</v>
      </c>
      <c r="E109" s="7" t="s">
        <v>3258</v>
      </c>
      <c r="F109" s="121" t="s">
        <v>85</v>
      </c>
      <c r="G109" s="55" t="s">
        <v>54</v>
      </c>
      <c r="H109" s="212">
        <v>3000</v>
      </c>
      <c r="I109" s="55" t="s">
        <v>1251</v>
      </c>
      <c r="J109" s="211">
        <v>43604</v>
      </c>
      <c r="K109" s="211">
        <f t="shared" si="30"/>
        <v>43609</v>
      </c>
      <c r="L109" s="211">
        <f t="shared" si="36"/>
        <v>43639</v>
      </c>
      <c r="M109" s="211">
        <f t="shared" si="32"/>
        <v>43660</v>
      </c>
      <c r="N109" s="211">
        <f t="shared" si="33"/>
        <v>43667</v>
      </c>
      <c r="O109" s="211" t="s">
        <v>91</v>
      </c>
      <c r="P109" s="211" t="s">
        <v>91</v>
      </c>
      <c r="Q109" s="211" t="s">
        <v>91</v>
      </c>
      <c r="R109" s="211">
        <f t="shared" si="34"/>
        <v>43674</v>
      </c>
      <c r="S109" s="211">
        <f t="shared" si="35"/>
        <v>43681</v>
      </c>
      <c r="U109" s="45"/>
    </row>
    <row r="110" spans="1:32" s="123" customFormat="1" x14ac:dyDescent="0.25">
      <c r="A110" s="122"/>
      <c r="B110" s="60"/>
      <c r="C110" s="159" t="s">
        <v>550</v>
      </c>
      <c r="D110" s="3" t="s">
        <v>551</v>
      </c>
      <c r="E110" s="7" t="s">
        <v>3258</v>
      </c>
      <c r="F110" s="7" t="s">
        <v>85</v>
      </c>
      <c r="G110" s="7" t="s">
        <v>54</v>
      </c>
      <c r="H110" s="174">
        <v>442</v>
      </c>
      <c r="I110" s="7" t="s">
        <v>321</v>
      </c>
      <c r="J110" s="39">
        <v>43528</v>
      </c>
      <c r="K110" s="39">
        <f t="shared" ref="K110" si="37">J110+5</f>
        <v>43533</v>
      </c>
      <c r="L110" s="39">
        <f t="shared" ref="L110" si="38">K110+30</f>
        <v>43563</v>
      </c>
      <c r="M110" s="39">
        <f t="shared" ref="M110:M112" si="39">L110+21</f>
        <v>43584</v>
      </c>
      <c r="N110" s="39">
        <f t="shared" ref="N110" si="40">M110+7</f>
        <v>43591</v>
      </c>
      <c r="O110" s="39" t="s">
        <v>91</v>
      </c>
      <c r="P110" s="39" t="s">
        <v>91</v>
      </c>
      <c r="Q110" s="39" t="s">
        <v>91</v>
      </c>
      <c r="R110" s="39">
        <f t="shared" ref="R110" si="41">N110+7</f>
        <v>43598</v>
      </c>
      <c r="S110" s="39">
        <f t="shared" ref="S110" si="42">R110+7</f>
        <v>43605</v>
      </c>
      <c r="U110" s="122"/>
    </row>
    <row r="111" spans="1:32" s="123" customFormat="1" x14ac:dyDescent="0.25">
      <c r="A111" s="122"/>
      <c r="B111" s="60"/>
      <c r="C111" s="154" t="s">
        <v>552</v>
      </c>
      <c r="D111" s="3" t="s">
        <v>553</v>
      </c>
      <c r="E111" s="7" t="s">
        <v>3258</v>
      </c>
      <c r="F111" s="201" t="s">
        <v>85</v>
      </c>
      <c r="G111" s="204" t="s">
        <v>54</v>
      </c>
      <c r="H111" s="174">
        <v>274</v>
      </c>
      <c r="I111" s="7" t="s">
        <v>321</v>
      </c>
      <c r="J111" s="39">
        <v>43495</v>
      </c>
      <c r="K111" s="39">
        <f t="shared" ref="K111:K121" si="43">J111+5</f>
        <v>43500</v>
      </c>
      <c r="L111" s="39">
        <f>K111+7</f>
        <v>43507</v>
      </c>
      <c r="M111" s="39">
        <f t="shared" si="39"/>
        <v>43528</v>
      </c>
      <c r="N111" s="39">
        <f t="shared" ref="N111:N121" si="44">M111+7</f>
        <v>43535</v>
      </c>
      <c r="O111" s="39" t="s">
        <v>91</v>
      </c>
      <c r="P111" s="39" t="s">
        <v>91</v>
      </c>
      <c r="Q111" s="39" t="s">
        <v>91</v>
      </c>
      <c r="R111" s="39">
        <f t="shared" ref="R111:R121" si="45">N111+7</f>
        <v>43542</v>
      </c>
      <c r="S111" s="39">
        <f t="shared" ref="S111:S121" si="46">R111+7</f>
        <v>43549</v>
      </c>
      <c r="U111" s="122"/>
    </row>
    <row r="112" spans="1:32" s="123" customFormat="1" x14ac:dyDescent="0.25">
      <c r="A112" s="122"/>
      <c r="B112" s="60"/>
      <c r="C112" s="154" t="s">
        <v>554</v>
      </c>
      <c r="D112" s="3" t="s">
        <v>555</v>
      </c>
      <c r="E112" s="7" t="s">
        <v>3258</v>
      </c>
      <c r="F112" s="201" t="s">
        <v>85</v>
      </c>
      <c r="G112" s="201" t="s">
        <v>54</v>
      </c>
      <c r="H112" s="174">
        <v>990</v>
      </c>
      <c r="I112" s="7" t="s">
        <v>321</v>
      </c>
      <c r="J112" s="39">
        <v>43498</v>
      </c>
      <c r="K112" s="39">
        <f t="shared" si="43"/>
        <v>43503</v>
      </c>
      <c r="L112" s="39">
        <f>K112+21</f>
        <v>43524</v>
      </c>
      <c r="M112" s="39">
        <f t="shared" si="39"/>
        <v>43545</v>
      </c>
      <c r="N112" s="39">
        <f t="shared" si="44"/>
        <v>43552</v>
      </c>
      <c r="O112" s="39" t="s">
        <v>91</v>
      </c>
      <c r="P112" s="39" t="s">
        <v>91</v>
      </c>
      <c r="Q112" s="39" t="s">
        <v>91</v>
      </c>
      <c r="R112" s="39">
        <f t="shared" si="45"/>
        <v>43559</v>
      </c>
      <c r="S112" s="39">
        <f t="shared" si="46"/>
        <v>43566</v>
      </c>
      <c r="U112" s="122"/>
    </row>
    <row r="113" spans="1:21" s="123" customFormat="1" x14ac:dyDescent="0.25">
      <c r="A113" s="122"/>
      <c r="B113" s="60"/>
      <c r="C113" s="159" t="s">
        <v>556</v>
      </c>
      <c r="D113" s="3" t="s">
        <v>557</v>
      </c>
      <c r="E113" s="7" t="s">
        <v>3258</v>
      </c>
      <c r="F113" s="7" t="s">
        <v>85</v>
      </c>
      <c r="G113" s="7" t="s">
        <v>54</v>
      </c>
      <c r="H113" s="174">
        <v>1144</v>
      </c>
      <c r="I113" s="7" t="s">
        <v>321</v>
      </c>
      <c r="J113" s="39">
        <v>43511</v>
      </c>
      <c r="K113" s="39">
        <f t="shared" si="43"/>
        <v>43516</v>
      </c>
      <c r="L113" s="39">
        <f t="shared" ref="L113:M121" si="47">K113+7</f>
        <v>43523</v>
      </c>
      <c r="M113" s="39">
        <f t="shared" si="47"/>
        <v>43530</v>
      </c>
      <c r="N113" s="39">
        <f t="shared" si="44"/>
        <v>43537</v>
      </c>
      <c r="O113" s="39" t="s">
        <v>91</v>
      </c>
      <c r="P113" s="39" t="s">
        <v>91</v>
      </c>
      <c r="Q113" s="39" t="s">
        <v>91</v>
      </c>
      <c r="R113" s="39">
        <f t="shared" si="45"/>
        <v>43544</v>
      </c>
      <c r="S113" s="39">
        <f t="shared" si="46"/>
        <v>43551</v>
      </c>
      <c r="U113" s="122"/>
    </row>
    <row r="114" spans="1:21" s="123" customFormat="1" x14ac:dyDescent="0.25">
      <c r="A114" s="122"/>
      <c r="B114" s="60"/>
      <c r="C114" s="154" t="s">
        <v>558</v>
      </c>
      <c r="D114" s="3" t="s">
        <v>559</v>
      </c>
      <c r="E114" s="7" t="s">
        <v>3258</v>
      </c>
      <c r="F114" s="7" t="s">
        <v>85</v>
      </c>
      <c r="G114" s="201" t="s">
        <v>54</v>
      </c>
      <c r="H114" s="174">
        <v>608</v>
      </c>
      <c r="I114" s="7" t="s">
        <v>321</v>
      </c>
      <c r="J114" s="39">
        <v>43524</v>
      </c>
      <c r="K114" s="39">
        <f t="shared" si="43"/>
        <v>43529</v>
      </c>
      <c r="L114" s="39">
        <f t="shared" si="47"/>
        <v>43536</v>
      </c>
      <c r="M114" s="39">
        <f t="shared" si="47"/>
        <v>43543</v>
      </c>
      <c r="N114" s="39">
        <f t="shared" si="44"/>
        <v>43550</v>
      </c>
      <c r="O114" s="39" t="s">
        <v>91</v>
      </c>
      <c r="P114" s="39" t="s">
        <v>91</v>
      </c>
      <c r="Q114" s="39" t="s">
        <v>91</v>
      </c>
      <c r="R114" s="39">
        <f t="shared" si="45"/>
        <v>43557</v>
      </c>
      <c r="S114" s="39">
        <f t="shared" si="46"/>
        <v>43564</v>
      </c>
      <c r="U114" s="122"/>
    </row>
    <row r="115" spans="1:21" s="123" customFormat="1" x14ac:dyDescent="0.25">
      <c r="A115" s="122"/>
      <c r="B115" s="60"/>
      <c r="C115" s="153" t="s">
        <v>560</v>
      </c>
      <c r="D115" s="3" t="s">
        <v>561</v>
      </c>
      <c r="E115" s="7" t="s">
        <v>3258</v>
      </c>
      <c r="F115" s="7" t="s">
        <v>85</v>
      </c>
      <c r="G115" s="201" t="s">
        <v>54</v>
      </c>
      <c r="H115" s="174">
        <v>6000</v>
      </c>
      <c r="I115" s="7" t="s">
        <v>321</v>
      </c>
      <c r="J115" s="39">
        <v>43525</v>
      </c>
      <c r="K115" s="39">
        <f t="shared" si="43"/>
        <v>43530</v>
      </c>
      <c r="L115" s="39">
        <f t="shared" si="47"/>
        <v>43537</v>
      </c>
      <c r="M115" s="39">
        <f t="shared" si="47"/>
        <v>43544</v>
      </c>
      <c r="N115" s="39">
        <f t="shared" si="44"/>
        <v>43551</v>
      </c>
      <c r="O115" s="39" t="s">
        <v>91</v>
      </c>
      <c r="P115" s="39" t="s">
        <v>91</v>
      </c>
      <c r="Q115" s="39" t="s">
        <v>91</v>
      </c>
      <c r="R115" s="39">
        <f t="shared" si="45"/>
        <v>43558</v>
      </c>
      <c r="S115" s="39">
        <f t="shared" si="46"/>
        <v>43565</v>
      </c>
      <c r="U115" s="122"/>
    </row>
    <row r="116" spans="1:21" s="123" customFormat="1" x14ac:dyDescent="0.25">
      <c r="A116" s="122"/>
      <c r="B116" s="60"/>
      <c r="C116" s="153" t="s">
        <v>562</v>
      </c>
      <c r="D116" s="3" t="s">
        <v>563</v>
      </c>
      <c r="E116" s="7" t="s">
        <v>3258</v>
      </c>
      <c r="F116" s="7" t="s">
        <v>85</v>
      </c>
      <c r="G116" s="201" t="s">
        <v>54</v>
      </c>
      <c r="H116" s="174">
        <v>15000</v>
      </c>
      <c r="I116" s="7" t="s">
        <v>321</v>
      </c>
      <c r="J116" s="39">
        <v>43525</v>
      </c>
      <c r="K116" s="39">
        <f t="shared" si="43"/>
        <v>43530</v>
      </c>
      <c r="L116" s="39">
        <f t="shared" si="47"/>
        <v>43537</v>
      </c>
      <c r="M116" s="39">
        <f t="shared" si="47"/>
        <v>43544</v>
      </c>
      <c r="N116" s="39">
        <f t="shared" si="44"/>
        <v>43551</v>
      </c>
      <c r="O116" s="39" t="s">
        <v>91</v>
      </c>
      <c r="P116" s="39" t="s">
        <v>91</v>
      </c>
      <c r="Q116" s="39" t="s">
        <v>91</v>
      </c>
      <c r="R116" s="39">
        <f t="shared" si="45"/>
        <v>43558</v>
      </c>
      <c r="S116" s="39">
        <f t="shared" si="46"/>
        <v>43565</v>
      </c>
      <c r="U116" s="122"/>
    </row>
    <row r="117" spans="1:21" s="123" customFormat="1" x14ac:dyDescent="0.25">
      <c r="A117" s="122"/>
      <c r="B117" s="60"/>
      <c r="C117" s="153" t="s">
        <v>564</v>
      </c>
      <c r="D117" s="3" t="s">
        <v>565</v>
      </c>
      <c r="E117" s="7" t="s">
        <v>3258</v>
      </c>
      <c r="F117" s="7" t="s">
        <v>85</v>
      </c>
      <c r="G117" s="201" t="s">
        <v>54</v>
      </c>
      <c r="H117" s="174">
        <v>10050</v>
      </c>
      <c r="I117" s="7" t="s">
        <v>321</v>
      </c>
      <c r="J117" s="39">
        <v>43525</v>
      </c>
      <c r="K117" s="39">
        <f t="shared" si="43"/>
        <v>43530</v>
      </c>
      <c r="L117" s="39">
        <f t="shared" si="47"/>
        <v>43537</v>
      </c>
      <c r="M117" s="39">
        <f t="shared" si="47"/>
        <v>43544</v>
      </c>
      <c r="N117" s="39">
        <f t="shared" si="44"/>
        <v>43551</v>
      </c>
      <c r="O117" s="39" t="s">
        <v>91</v>
      </c>
      <c r="P117" s="39" t="s">
        <v>91</v>
      </c>
      <c r="Q117" s="39" t="s">
        <v>91</v>
      </c>
      <c r="R117" s="39">
        <f t="shared" si="45"/>
        <v>43558</v>
      </c>
      <c r="S117" s="39">
        <f t="shared" si="46"/>
        <v>43565</v>
      </c>
      <c r="U117" s="122"/>
    </row>
    <row r="118" spans="1:21" s="123" customFormat="1" x14ac:dyDescent="0.25">
      <c r="A118" s="122"/>
      <c r="B118" s="60"/>
      <c r="C118" s="159" t="s">
        <v>566</v>
      </c>
      <c r="D118" s="3" t="s">
        <v>567</v>
      </c>
      <c r="E118" s="7" t="s">
        <v>3258</v>
      </c>
      <c r="F118" s="7" t="s">
        <v>85</v>
      </c>
      <c r="G118" s="201" t="s">
        <v>54</v>
      </c>
      <c r="H118" s="174">
        <v>1133</v>
      </c>
      <c r="I118" s="7" t="s">
        <v>321</v>
      </c>
      <c r="J118" s="39">
        <v>43525</v>
      </c>
      <c r="K118" s="39">
        <f t="shared" si="43"/>
        <v>43530</v>
      </c>
      <c r="L118" s="39">
        <f t="shared" si="47"/>
        <v>43537</v>
      </c>
      <c r="M118" s="39">
        <f t="shared" si="47"/>
        <v>43544</v>
      </c>
      <c r="N118" s="39">
        <f t="shared" si="44"/>
        <v>43551</v>
      </c>
      <c r="O118" s="39" t="s">
        <v>91</v>
      </c>
      <c r="P118" s="39" t="s">
        <v>91</v>
      </c>
      <c r="Q118" s="39" t="s">
        <v>91</v>
      </c>
      <c r="R118" s="39">
        <f t="shared" si="45"/>
        <v>43558</v>
      </c>
      <c r="S118" s="39">
        <f t="shared" si="46"/>
        <v>43565</v>
      </c>
      <c r="U118" s="122"/>
    </row>
    <row r="119" spans="1:21" s="123" customFormat="1" x14ac:dyDescent="0.25">
      <c r="A119" s="122"/>
      <c r="B119" s="60"/>
      <c r="C119" s="154" t="s">
        <v>568</v>
      </c>
      <c r="D119" s="3" t="s">
        <v>569</v>
      </c>
      <c r="E119" s="7" t="s">
        <v>3258</v>
      </c>
      <c r="F119" s="7" t="s">
        <v>85</v>
      </c>
      <c r="G119" s="201" t="s">
        <v>54</v>
      </c>
      <c r="H119" s="174">
        <v>204</v>
      </c>
      <c r="I119" s="7" t="s">
        <v>321</v>
      </c>
      <c r="J119" s="39">
        <v>43525</v>
      </c>
      <c r="K119" s="39">
        <f t="shared" si="43"/>
        <v>43530</v>
      </c>
      <c r="L119" s="39">
        <f t="shared" si="47"/>
        <v>43537</v>
      </c>
      <c r="M119" s="39">
        <f t="shared" si="47"/>
        <v>43544</v>
      </c>
      <c r="N119" s="39">
        <f t="shared" si="44"/>
        <v>43551</v>
      </c>
      <c r="O119" s="39" t="s">
        <v>91</v>
      </c>
      <c r="P119" s="39" t="s">
        <v>91</v>
      </c>
      <c r="Q119" s="39" t="s">
        <v>91</v>
      </c>
      <c r="R119" s="39">
        <f t="shared" si="45"/>
        <v>43558</v>
      </c>
      <c r="S119" s="39">
        <f t="shared" si="46"/>
        <v>43565</v>
      </c>
      <c r="U119" s="122"/>
    </row>
    <row r="120" spans="1:21" s="123" customFormat="1" x14ac:dyDescent="0.25">
      <c r="A120" s="122"/>
      <c r="B120" s="60"/>
      <c r="C120" s="159" t="s">
        <v>570</v>
      </c>
      <c r="D120" s="3" t="s">
        <v>571</v>
      </c>
      <c r="E120" s="7" t="s">
        <v>3258</v>
      </c>
      <c r="F120" s="7" t="s">
        <v>85</v>
      </c>
      <c r="G120" s="201" t="s">
        <v>54</v>
      </c>
      <c r="H120" s="174">
        <v>976</v>
      </c>
      <c r="I120" s="7" t="s">
        <v>321</v>
      </c>
      <c r="J120" s="39">
        <v>43525</v>
      </c>
      <c r="K120" s="39">
        <f t="shared" si="43"/>
        <v>43530</v>
      </c>
      <c r="L120" s="39">
        <f t="shared" si="47"/>
        <v>43537</v>
      </c>
      <c r="M120" s="39">
        <f t="shared" si="47"/>
        <v>43544</v>
      </c>
      <c r="N120" s="39">
        <f t="shared" si="44"/>
        <v>43551</v>
      </c>
      <c r="O120" s="39" t="s">
        <v>91</v>
      </c>
      <c r="P120" s="39" t="s">
        <v>91</v>
      </c>
      <c r="Q120" s="39" t="s">
        <v>91</v>
      </c>
      <c r="R120" s="39">
        <f t="shared" si="45"/>
        <v>43558</v>
      </c>
      <c r="S120" s="39">
        <f t="shared" si="46"/>
        <v>43565</v>
      </c>
      <c r="U120" s="122"/>
    </row>
    <row r="121" spans="1:21" s="123" customFormat="1" x14ac:dyDescent="0.25">
      <c r="A121" s="122"/>
      <c r="B121" s="60"/>
      <c r="C121" s="154" t="s">
        <v>572</v>
      </c>
      <c r="D121" s="3" t="s">
        <v>573</v>
      </c>
      <c r="E121" s="7" t="s">
        <v>3258</v>
      </c>
      <c r="F121" s="7" t="s">
        <v>85</v>
      </c>
      <c r="G121" s="201" t="s">
        <v>54</v>
      </c>
      <c r="H121" s="174">
        <v>486</v>
      </c>
      <c r="I121" s="7" t="s">
        <v>321</v>
      </c>
      <c r="J121" s="39">
        <v>43525</v>
      </c>
      <c r="K121" s="39">
        <f t="shared" si="43"/>
        <v>43530</v>
      </c>
      <c r="L121" s="39">
        <f t="shared" si="47"/>
        <v>43537</v>
      </c>
      <c r="M121" s="39">
        <f t="shared" si="47"/>
        <v>43544</v>
      </c>
      <c r="N121" s="39">
        <f t="shared" si="44"/>
        <v>43551</v>
      </c>
      <c r="O121" s="39" t="s">
        <v>91</v>
      </c>
      <c r="P121" s="39" t="s">
        <v>91</v>
      </c>
      <c r="Q121" s="39" t="s">
        <v>91</v>
      </c>
      <c r="R121" s="39">
        <f t="shared" si="45"/>
        <v>43558</v>
      </c>
      <c r="S121" s="39">
        <f t="shared" si="46"/>
        <v>43565</v>
      </c>
      <c r="U121" s="122"/>
    </row>
    <row r="122" spans="1:21" s="123" customFormat="1" x14ac:dyDescent="0.25">
      <c r="A122" s="122"/>
      <c r="B122" s="60"/>
      <c r="C122" s="154" t="s">
        <v>2623</v>
      </c>
      <c r="D122" s="3" t="s">
        <v>2624</v>
      </c>
      <c r="E122" s="7" t="s">
        <v>3258</v>
      </c>
      <c r="F122" s="7" t="s">
        <v>85</v>
      </c>
      <c r="G122" s="201" t="s">
        <v>54</v>
      </c>
      <c r="H122" s="174">
        <v>12300</v>
      </c>
      <c r="I122" s="7" t="s">
        <v>321</v>
      </c>
      <c r="J122" s="39">
        <v>43490</v>
      </c>
      <c r="K122" s="39">
        <f>J122+5</f>
        <v>43495</v>
      </c>
      <c r="L122" s="39">
        <f t="shared" ref="L122:M125" si="48">K122+7</f>
        <v>43502</v>
      </c>
      <c r="M122" s="39">
        <f t="shared" si="48"/>
        <v>43509</v>
      </c>
      <c r="N122" s="39">
        <f>M122+7</f>
        <v>43516</v>
      </c>
      <c r="O122" s="39" t="s">
        <v>91</v>
      </c>
      <c r="P122" s="39" t="s">
        <v>91</v>
      </c>
      <c r="Q122" s="39" t="s">
        <v>91</v>
      </c>
      <c r="R122" s="39">
        <f>N122+7</f>
        <v>43523</v>
      </c>
      <c r="S122" s="39">
        <f t="shared" ref="S122:S125" si="49">R122+7</f>
        <v>43530</v>
      </c>
      <c r="U122" s="122"/>
    </row>
    <row r="123" spans="1:21" x14ac:dyDescent="0.25">
      <c r="A123" s="45"/>
      <c r="C123" s="3" t="s">
        <v>3370</v>
      </c>
      <c r="D123" s="3" t="s">
        <v>3371</v>
      </c>
      <c r="E123" s="7" t="s">
        <v>3258</v>
      </c>
      <c r="F123" s="8" t="s">
        <v>85</v>
      </c>
      <c r="G123" s="8" t="s">
        <v>54</v>
      </c>
      <c r="H123" s="174">
        <v>50000</v>
      </c>
      <c r="I123" s="9" t="s">
        <v>321</v>
      </c>
      <c r="J123" s="39">
        <v>43617</v>
      </c>
      <c r="K123" s="39">
        <f t="shared" ref="K123:K125" si="50">J123+5</f>
        <v>43622</v>
      </c>
      <c r="L123" s="39">
        <f t="shared" si="48"/>
        <v>43629</v>
      </c>
      <c r="M123" s="39">
        <f t="shared" ref="M123:M125" si="51">L123+21</f>
        <v>43650</v>
      </c>
      <c r="N123" s="39">
        <f t="shared" ref="N123:N125" si="52">M123+7</f>
        <v>43657</v>
      </c>
      <c r="O123" s="39" t="s">
        <v>91</v>
      </c>
      <c r="P123" s="39" t="s">
        <v>91</v>
      </c>
      <c r="Q123" s="39" t="s">
        <v>91</v>
      </c>
      <c r="R123" s="39">
        <f t="shared" ref="R123:R125" si="53">N123+7</f>
        <v>43664</v>
      </c>
      <c r="S123" s="39">
        <f t="shared" si="49"/>
        <v>43671</v>
      </c>
      <c r="U123" s="45"/>
    </row>
    <row r="124" spans="1:21" x14ac:dyDescent="0.25">
      <c r="A124" s="45"/>
      <c r="C124" s="4" t="s">
        <v>3372</v>
      </c>
      <c r="D124" s="3" t="s">
        <v>3373</v>
      </c>
      <c r="E124" s="7" t="s">
        <v>3258</v>
      </c>
      <c r="F124" s="8" t="s">
        <v>85</v>
      </c>
      <c r="G124" s="8" t="s">
        <v>54</v>
      </c>
      <c r="H124" s="174">
        <v>36000</v>
      </c>
      <c r="I124" s="40" t="s">
        <v>321</v>
      </c>
      <c r="J124" s="39">
        <v>43702</v>
      </c>
      <c r="K124" s="39">
        <f t="shared" si="50"/>
        <v>43707</v>
      </c>
      <c r="L124" s="39">
        <f t="shared" si="48"/>
        <v>43714</v>
      </c>
      <c r="M124" s="39">
        <f t="shared" si="51"/>
        <v>43735</v>
      </c>
      <c r="N124" s="39">
        <f t="shared" si="52"/>
        <v>43742</v>
      </c>
      <c r="O124" s="39" t="s">
        <v>91</v>
      </c>
      <c r="P124" s="39" t="s">
        <v>91</v>
      </c>
      <c r="Q124" s="39" t="s">
        <v>91</v>
      </c>
      <c r="R124" s="39">
        <f t="shared" si="53"/>
        <v>43749</v>
      </c>
      <c r="S124" s="39">
        <f t="shared" si="49"/>
        <v>43756</v>
      </c>
      <c r="U124" s="45"/>
    </row>
    <row r="125" spans="1:21" x14ac:dyDescent="0.25">
      <c r="A125" s="45"/>
      <c r="C125" s="4" t="s">
        <v>3374</v>
      </c>
      <c r="D125" s="3" t="s">
        <v>3375</v>
      </c>
      <c r="E125" s="7" t="s">
        <v>3258</v>
      </c>
      <c r="F125" s="8" t="s">
        <v>85</v>
      </c>
      <c r="G125" s="8" t="s">
        <v>54</v>
      </c>
      <c r="H125" s="174">
        <v>30000</v>
      </c>
      <c r="I125" s="9" t="s">
        <v>321</v>
      </c>
      <c r="J125" s="39">
        <v>43718</v>
      </c>
      <c r="K125" s="39">
        <f t="shared" si="50"/>
        <v>43723</v>
      </c>
      <c r="L125" s="39">
        <f t="shared" si="48"/>
        <v>43730</v>
      </c>
      <c r="M125" s="39">
        <f t="shared" si="51"/>
        <v>43751</v>
      </c>
      <c r="N125" s="39">
        <f t="shared" si="52"/>
        <v>43758</v>
      </c>
      <c r="O125" s="39" t="s">
        <v>91</v>
      </c>
      <c r="P125" s="39" t="s">
        <v>91</v>
      </c>
      <c r="Q125" s="39" t="s">
        <v>91</v>
      </c>
      <c r="R125" s="39">
        <f t="shared" si="53"/>
        <v>43765</v>
      </c>
      <c r="S125" s="39">
        <f t="shared" si="49"/>
        <v>43772</v>
      </c>
      <c r="U125" s="45"/>
    </row>
    <row r="126" spans="1:21" s="123" customFormat="1" x14ac:dyDescent="0.25">
      <c r="A126" s="122"/>
      <c r="B126" s="60"/>
      <c r="C126" s="159" t="s">
        <v>2721</v>
      </c>
      <c r="D126" s="3" t="s">
        <v>634</v>
      </c>
      <c r="E126" s="7" t="s">
        <v>3258</v>
      </c>
      <c r="F126" s="7" t="s">
        <v>101</v>
      </c>
      <c r="G126" s="7" t="s">
        <v>53</v>
      </c>
      <c r="H126" s="174">
        <v>30000</v>
      </c>
      <c r="I126" s="7" t="s">
        <v>325</v>
      </c>
      <c r="J126" s="39">
        <v>43511</v>
      </c>
      <c r="K126" s="39">
        <f>J126+5</f>
        <v>43516</v>
      </c>
      <c r="L126" s="39">
        <f>K126+30</f>
        <v>43546</v>
      </c>
      <c r="M126" s="39">
        <f>L126+21</f>
        <v>43567</v>
      </c>
      <c r="N126" s="39">
        <f>M126+7</f>
        <v>43574</v>
      </c>
      <c r="O126" s="39" t="s">
        <v>91</v>
      </c>
      <c r="P126" s="39" t="s">
        <v>91</v>
      </c>
      <c r="Q126" s="39" t="s">
        <v>91</v>
      </c>
      <c r="R126" s="39">
        <f>N126+7</f>
        <v>43581</v>
      </c>
      <c r="S126" s="39">
        <f t="shared" ref="S126:S132" si="54">R126+7</f>
        <v>43588</v>
      </c>
      <c r="U126" s="122"/>
    </row>
    <row r="127" spans="1:21" s="123" customFormat="1" x14ac:dyDescent="0.25">
      <c r="A127" s="122"/>
      <c r="B127" s="60"/>
      <c r="C127" s="166" t="s">
        <v>635</v>
      </c>
      <c r="D127" s="3" t="s">
        <v>636</v>
      </c>
      <c r="E127" s="7" t="s">
        <v>3258</v>
      </c>
      <c r="F127" s="201" t="s">
        <v>89</v>
      </c>
      <c r="G127" s="204" t="s">
        <v>55</v>
      </c>
      <c r="H127" s="174">
        <v>5000</v>
      </c>
      <c r="I127" s="320" t="s">
        <v>321</v>
      </c>
      <c r="J127" s="39">
        <v>43511</v>
      </c>
      <c r="K127" s="39">
        <f t="shared" ref="K127:K138" si="55">J127+5</f>
        <v>43516</v>
      </c>
      <c r="L127" s="39">
        <f t="shared" ref="L127:L138" si="56">K127+30</f>
        <v>43546</v>
      </c>
      <c r="M127" s="39">
        <f t="shared" ref="M127:M138" si="57">L127+21</f>
        <v>43567</v>
      </c>
      <c r="N127" s="39">
        <f t="shared" ref="N127:N138" si="58">M127+7</f>
        <v>43574</v>
      </c>
      <c r="O127" s="39" t="s">
        <v>91</v>
      </c>
      <c r="P127" s="39" t="s">
        <v>91</v>
      </c>
      <c r="Q127" s="39" t="s">
        <v>91</v>
      </c>
      <c r="R127" s="39">
        <f t="shared" ref="R127:R138" si="59">N127+7</f>
        <v>43581</v>
      </c>
      <c r="S127" s="39">
        <f t="shared" si="54"/>
        <v>43588</v>
      </c>
      <c r="U127" s="122"/>
    </row>
    <row r="128" spans="1:21" s="123" customFormat="1" x14ac:dyDescent="0.25">
      <c r="A128" s="122"/>
      <c r="B128" s="60"/>
      <c r="C128" s="166" t="s">
        <v>637</v>
      </c>
      <c r="D128" s="3" t="s">
        <v>638</v>
      </c>
      <c r="E128" s="7" t="s">
        <v>3258</v>
      </c>
      <c r="F128" s="201" t="s">
        <v>101</v>
      </c>
      <c r="G128" s="201" t="s">
        <v>53</v>
      </c>
      <c r="H128" s="174">
        <v>20000</v>
      </c>
      <c r="I128" s="320" t="s">
        <v>321</v>
      </c>
      <c r="J128" s="39">
        <v>43511</v>
      </c>
      <c r="K128" s="39">
        <f>J128+5</f>
        <v>43516</v>
      </c>
      <c r="L128" s="39">
        <f>K128+30</f>
        <v>43546</v>
      </c>
      <c r="M128" s="39">
        <f>L128+21</f>
        <v>43567</v>
      </c>
      <c r="N128" s="39">
        <f>M128+7</f>
        <v>43574</v>
      </c>
      <c r="O128" s="39" t="s">
        <v>91</v>
      </c>
      <c r="P128" s="39" t="s">
        <v>91</v>
      </c>
      <c r="Q128" s="39" t="s">
        <v>91</v>
      </c>
      <c r="R128" s="39">
        <f>N128+7</f>
        <v>43581</v>
      </c>
      <c r="S128" s="39">
        <f t="shared" si="54"/>
        <v>43588</v>
      </c>
      <c r="U128" s="122"/>
    </row>
    <row r="129" spans="1:21" s="123" customFormat="1" ht="28.5" x14ac:dyDescent="0.25">
      <c r="A129" s="122"/>
      <c r="B129" s="60"/>
      <c r="C129" s="167" t="s">
        <v>639</v>
      </c>
      <c r="D129" s="3" t="s">
        <v>640</v>
      </c>
      <c r="E129" s="7" t="s">
        <v>3258</v>
      </c>
      <c r="F129" s="7" t="s">
        <v>101</v>
      </c>
      <c r="G129" s="7" t="s">
        <v>53</v>
      </c>
      <c r="H129" s="174">
        <v>4000</v>
      </c>
      <c r="I129" s="7" t="s">
        <v>325</v>
      </c>
      <c r="J129" s="39">
        <v>43511</v>
      </c>
      <c r="K129" s="39">
        <f>J129+5</f>
        <v>43516</v>
      </c>
      <c r="L129" s="39">
        <f>K129+30</f>
        <v>43546</v>
      </c>
      <c r="M129" s="39">
        <f>L129+21</f>
        <v>43567</v>
      </c>
      <c r="N129" s="39">
        <f>M129+7</f>
        <v>43574</v>
      </c>
      <c r="O129" s="39" t="s">
        <v>91</v>
      </c>
      <c r="P129" s="39" t="s">
        <v>91</v>
      </c>
      <c r="Q129" s="39" t="s">
        <v>91</v>
      </c>
      <c r="R129" s="39">
        <f>N129+7</f>
        <v>43581</v>
      </c>
      <c r="S129" s="39">
        <f t="shared" si="54"/>
        <v>43588</v>
      </c>
      <c r="U129" s="122"/>
    </row>
    <row r="130" spans="1:21" s="123" customFormat="1" x14ac:dyDescent="0.25">
      <c r="A130" s="122"/>
      <c r="B130" s="60"/>
      <c r="C130" s="168" t="s">
        <v>641</v>
      </c>
      <c r="D130" s="3" t="s">
        <v>642</v>
      </c>
      <c r="E130" s="7" t="s">
        <v>3258</v>
      </c>
      <c r="F130" s="201" t="s">
        <v>101</v>
      </c>
      <c r="G130" s="201" t="s">
        <v>53</v>
      </c>
      <c r="H130" s="174">
        <v>35000</v>
      </c>
      <c r="I130" s="320" t="s">
        <v>325</v>
      </c>
      <c r="J130" s="323">
        <v>43498</v>
      </c>
      <c r="K130" s="39">
        <f>J130+5</f>
        <v>43503</v>
      </c>
      <c r="L130" s="39">
        <f>K130+30</f>
        <v>43533</v>
      </c>
      <c r="M130" s="39">
        <f>L130+21</f>
        <v>43554</v>
      </c>
      <c r="N130" s="39">
        <f>M130+7</f>
        <v>43561</v>
      </c>
      <c r="O130" s="39" t="s">
        <v>91</v>
      </c>
      <c r="P130" s="39" t="s">
        <v>91</v>
      </c>
      <c r="Q130" s="39" t="s">
        <v>91</v>
      </c>
      <c r="R130" s="39">
        <f>N130+7</f>
        <v>43568</v>
      </c>
      <c r="S130" s="39">
        <f t="shared" si="54"/>
        <v>43575</v>
      </c>
      <c r="U130" s="122"/>
    </row>
    <row r="131" spans="1:21" s="123" customFormat="1" x14ac:dyDescent="0.25">
      <c r="A131" s="122"/>
      <c r="B131" s="60"/>
      <c r="C131" s="147" t="s">
        <v>643</v>
      </c>
      <c r="D131" s="3" t="s">
        <v>644</v>
      </c>
      <c r="E131" s="7" t="s">
        <v>3258</v>
      </c>
      <c r="F131" s="204" t="s">
        <v>101</v>
      </c>
      <c r="G131" s="204" t="s">
        <v>53</v>
      </c>
      <c r="H131" s="174">
        <v>10000</v>
      </c>
      <c r="I131" s="321" t="s">
        <v>325</v>
      </c>
      <c r="J131" s="324">
        <v>43506</v>
      </c>
      <c r="K131" s="39">
        <f>J131+5</f>
        <v>43511</v>
      </c>
      <c r="L131" s="39">
        <f>K131+30</f>
        <v>43541</v>
      </c>
      <c r="M131" s="39">
        <f>L131+21</f>
        <v>43562</v>
      </c>
      <c r="N131" s="39">
        <f>M131+7</f>
        <v>43569</v>
      </c>
      <c r="O131" s="39" t="s">
        <v>91</v>
      </c>
      <c r="P131" s="39" t="s">
        <v>91</v>
      </c>
      <c r="Q131" s="39" t="s">
        <v>91</v>
      </c>
      <c r="R131" s="39">
        <f>N131+7</f>
        <v>43576</v>
      </c>
      <c r="S131" s="39">
        <f t="shared" si="54"/>
        <v>43583</v>
      </c>
      <c r="U131" s="122"/>
    </row>
    <row r="132" spans="1:21" s="123" customFormat="1" ht="28.5" x14ac:dyDescent="0.25">
      <c r="A132" s="122"/>
      <c r="B132" s="60"/>
      <c r="C132" s="169" t="s">
        <v>645</v>
      </c>
      <c r="D132" s="3" t="s">
        <v>646</v>
      </c>
      <c r="E132" s="7" t="s">
        <v>3258</v>
      </c>
      <c r="F132" s="204" t="s">
        <v>101</v>
      </c>
      <c r="G132" s="204" t="s">
        <v>53</v>
      </c>
      <c r="H132" s="174">
        <v>19500</v>
      </c>
      <c r="I132" s="321" t="s">
        <v>325</v>
      </c>
      <c r="J132" s="324">
        <v>43511</v>
      </c>
      <c r="K132" s="39">
        <f>J132+5</f>
        <v>43516</v>
      </c>
      <c r="L132" s="39">
        <f>K132+30</f>
        <v>43546</v>
      </c>
      <c r="M132" s="39">
        <f>L132+21</f>
        <v>43567</v>
      </c>
      <c r="N132" s="39">
        <f>M132+7</f>
        <v>43574</v>
      </c>
      <c r="O132" s="39" t="s">
        <v>91</v>
      </c>
      <c r="P132" s="39" t="s">
        <v>91</v>
      </c>
      <c r="Q132" s="39" t="s">
        <v>91</v>
      </c>
      <c r="R132" s="39">
        <f>N132+7</f>
        <v>43581</v>
      </c>
      <c r="S132" s="39">
        <f t="shared" si="54"/>
        <v>43588</v>
      </c>
      <c r="U132" s="122"/>
    </row>
    <row r="133" spans="1:21" s="123" customFormat="1" ht="28.5" x14ac:dyDescent="0.25">
      <c r="A133" s="122"/>
      <c r="B133" s="60"/>
      <c r="C133" s="169" t="s">
        <v>647</v>
      </c>
      <c r="D133" s="3" t="s">
        <v>648</v>
      </c>
      <c r="E133" s="7" t="s">
        <v>3258</v>
      </c>
      <c r="F133" s="204" t="s">
        <v>89</v>
      </c>
      <c r="G133" s="204" t="s">
        <v>55</v>
      </c>
      <c r="H133" s="174">
        <v>1250</v>
      </c>
      <c r="I133" s="321" t="s">
        <v>325</v>
      </c>
      <c r="J133" s="324">
        <v>43521</v>
      </c>
      <c r="K133" s="39">
        <f t="shared" si="55"/>
        <v>43526</v>
      </c>
      <c r="L133" s="39">
        <f t="shared" si="56"/>
        <v>43556</v>
      </c>
      <c r="M133" s="39">
        <f t="shared" si="57"/>
        <v>43577</v>
      </c>
      <c r="N133" s="39">
        <f t="shared" si="58"/>
        <v>43584</v>
      </c>
      <c r="O133" s="39" t="s">
        <v>91</v>
      </c>
      <c r="P133" s="39" t="s">
        <v>91</v>
      </c>
      <c r="Q133" s="39" t="s">
        <v>91</v>
      </c>
      <c r="R133" s="39">
        <f t="shared" si="59"/>
        <v>43591</v>
      </c>
      <c r="S133" s="39">
        <f t="shared" ref="S133:S138" si="60">(J133+7)</f>
        <v>43528</v>
      </c>
      <c r="U133" s="122"/>
    </row>
    <row r="134" spans="1:21" s="123" customFormat="1" ht="28.5" x14ac:dyDescent="0.25">
      <c r="A134" s="122"/>
      <c r="B134" s="60"/>
      <c r="C134" s="169" t="s">
        <v>649</v>
      </c>
      <c r="D134" s="3" t="s">
        <v>650</v>
      </c>
      <c r="E134" s="7" t="s">
        <v>3258</v>
      </c>
      <c r="F134" s="204" t="s">
        <v>101</v>
      </c>
      <c r="G134" s="204" t="s">
        <v>53</v>
      </c>
      <c r="H134" s="174">
        <v>105305</v>
      </c>
      <c r="I134" s="321" t="s">
        <v>325</v>
      </c>
      <c r="J134" s="324">
        <v>43521</v>
      </c>
      <c r="K134" s="39">
        <f>J134+5</f>
        <v>43526</v>
      </c>
      <c r="L134" s="39">
        <f>K134+30</f>
        <v>43556</v>
      </c>
      <c r="M134" s="39">
        <f>L134+21</f>
        <v>43577</v>
      </c>
      <c r="N134" s="39">
        <f>M134+7</f>
        <v>43584</v>
      </c>
      <c r="O134" s="39" t="s">
        <v>91</v>
      </c>
      <c r="P134" s="39" t="s">
        <v>91</v>
      </c>
      <c r="Q134" s="39" t="s">
        <v>91</v>
      </c>
      <c r="R134" s="39">
        <f>N134+7</f>
        <v>43591</v>
      </c>
      <c r="S134" s="39">
        <f>R134+7</f>
        <v>43598</v>
      </c>
      <c r="U134" s="122"/>
    </row>
    <row r="135" spans="1:21" s="123" customFormat="1" ht="28.5" x14ac:dyDescent="0.25">
      <c r="A135" s="122"/>
      <c r="B135" s="60"/>
      <c r="C135" s="169" t="s">
        <v>651</v>
      </c>
      <c r="D135" s="3" t="s">
        <v>652</v>
      </c>
      <c r="E135" s="7" t="s">
        <v>3258</v>
      </c>
      <c r="F135" s="204" t="s">
        <v>101</v>
      </c>
      <c r="G135" s="204" t="s">
        <v>53</v>
      </c>
      <c r="H135" s="174">
        <v>200000</v>
      </c>
      <c r="I135" s="321" t="s">
        <v>325</v>
      </c>
      <c r="J135" s="324">
        <v>43511</v>
      </c>
      <c r="K135" s="39">
        <f>J135+5</f>
        <v>43516</v>
      </c>
      <c r="L135" s="39">
        <f>K135+30</f>
        <v>43546</v>
      </c>
      <c r="M135" s="39">
        <f>L135+21</f>
        <v>43567</v>
      </c>
      <c r="N135" s="39">
        <f>M135+7</f>
        <v>43574</v>
      </c>
      <c r="O135" s="39" t="s">
        <v>91</v>
      </c>
      <c r="P135" s="39" t="s">
        <v>91</v>
      </c>
      <c r="Q135" s="39" t="s">
        <v>91</v>
      </c>
      <c r="R135" s="39">
        <f>N135+7</f>
        <v>43581</v>
      </c>
      <c r="S135" s="39">
        <f>R135+7</f>
        <v>43588</v>
      </c>
      <c r="U135" s="122"/>
    </row>
    <row r="136" spans="1:21" s="123" customFormat="1" x14ac:dyDescent="0.25">
      <c r="A136" s="122"/>
      <c r="B136" s="60"/>
      <c r="C136" s="169" t="s">
        <v>653</v>
      </c>
      <c r="D136" s="3" t="s">
        <v>654</v>
      </c>
      <c r="E136" s="7" t="s">
        <v>3258</v>
      </c>
      <c r="F136" s="204" t="s">
        <v>101</v>
      </c>
      <c r="G136" s="204" t="s">
        <v>53</v>
      </c>
      <c r="H136" s="174">
        <v>50000</v>
      </c>
      <c r="I136" s="321" t="s">
        <v>325</v>
      </c>
      <c r="J136" s="324">
        <v>43511</v>
      </c>
      <c r="K136" s="39">
        <f>J136+5</f>
        <v>43516</v>
      </c>
      <c r="L136" s="39">
        <f>K136+30</f>
        <v>43546</v>
      </c>
      <c r="M136" s="39">
        <f>L136+21</f>
        <v>43567</v>
      </c>
      <c r="N136" s="39">
        <f>M136+7</f>
        <v>43574</v>
      </c>
      <c r="O136" s="39" t="s">
        <v>91</v>
      </c>
      <c r="P136" s="39" t="s">
        <v>91</v>
      </c>
      <c r="Q136" s="39" t="s">
        <v>91</v>
      </c>
      <c r="R136" s="39">
        <f>N136+7</f>
        <v>43581</v>
      </c>
      <c r="S136" s="39">
        <f>R136+7</f>
        <v>43588</v>
      </c>
      <c r="U136" s="122"/>
    </row>
    <row r="137" spans="1:21" s="123" customFormat="1" x14ac:dyDescent="0.25">
      <c r="A137" s="122"/>
      <c r="B137" s="60"/>
      <c r="C137" s="169" t="s">
        <v>655</v>
      </c>
      <c r="D137" s="3" t="s">
        <v>656</v>
      </c>
      <c r="E137" s="7" t="s">
        <v>3258</v>
      </c>
      <c r="F137" s="204" t="s">
        <v>101</v>
      </c>
      <c r="G137" s="204" t="s">
        <v>53</v>
      </c>
      <c r="H137" s="174">
        <v>7800</v>
      </c>
      <c r="I137" s="321" t="s">
        <v>325</v>
      </c>
      <c r="J137" s="324">
        <v>43511</v>
      </c>
      <c r="K137" s="39">
        <f>J137+5</f>
        <v>43516</v>
      </c>
      <c r="L137" s="39">
        <f>K137+30</f>
        <v>43546</v>
      </c>
      <c r="M137" s="39">
        <f>L137+21</f>
        <v>43567</v>
      </c>
      <c r="N137" s="39">
        <f>M137+7</f>
        <v>43574</v>
      </c>
      <c r="O137" s="39" t="s">
        <v>91</v>
      </c>
      <c r="P137" s="39" t="s">
        <v>91</v>
      </c>
      <c r="Q137" s="39" t="s">
        <v>91</v>
      </c>
      <c r="R137" s="39">
        <f>N137+7</f>
        <v>43581</v>
      </c>
      <c r="S137" s="39">
        <f>R137+7</f>
        <v>43588</v>
      </c>
      <c r="U137" s="122"/>
    </row>
    <row r="138" spans="1:21" s="123" customFormat="1" x14ac:dyDescent="0.25">
      <c r="A138" s="122"/>
      <c r="B138" s="60"/>
      <c r="C138" s="169" t="s">
        <v>657</v>
      </c>
      <c r="D138" s="3" t="s">
        <v>658</v>
      </c>
      <c r="E138" s="7" t="s">
        <v>3258</v>
      </c>
      <c r="F138" s="204" t="s">
        <v>89</v>
      </c>
      <c r="G138" s="204" t="s">
        <v>55</v>
      </c>
      <c r="H138" s="174">
        <v>5000</v>
      </c>
      <c r="I138" s="321" t="s">
        <v>325</v>
      </c>
      <c r="J138" s="324">
        <v>43521</v>
      </c>
      <c r="K138" s="39">
        <f t="shared" si="55"/>
        <v>43526</v>
      </c>
      <c r="L138" s="39">
        <f t="shared" si="56"/>
        <v>43556</v>
      </c>
      <c r="M138" s="39">
        <f t="shared" si="57"/>
        <v>43577</v>
      </c>
      <c r="N138" s="39">
        <f t="shared" si="58"/>
        <v>43584</v>
      </c>
      <c r="O138" s="39" t="s">
        <v>91</v>
      </c>
      <c r="P138" s="39" t="s">
        <v>91</v>
      </c>
      <c r="Q138" s="39" t="s">
        <v>91</v>
      </c>
      <c r="R138" s="39">
        <f t="shared" si="59"/>
        <v>43591</v>
      </c>
      <c r="S138" s="39">
        <f t="shared" si="60"/>
        <v>43528</v>
      </c>
      <c r="U138" s="122"/>
    </row>
    <row r="139" spans="1:21" s="93" customFormat="1" ht="35.450000000000003" customHeight="1" x14ac:dyDescent="0.25">
      <c r="A139" s="92"/>
      <c r="B139" s="94"/>
      <c r="C139" s="329" t="s">
        <v>3388</v>
      </c>
      <c r="D139" s="329" t="s">
        <v>677</v>
      </c>
      <c r="E139" s="7" t="s">
        <v>3258</v>
      </c>
      <c r="F139" s="96" t="s">
        <v>85</v>
      </c>
      <c r="G139" s="95" t="s">
        <v>53</v>
      </c>
      <c r="H139" s="179">
        <v>3039</v>
      </c>
      <c r="I139" s="97" t="s">
        <v>3389</v>
      </c>
      <c r="J139" s="98">
        <v>43675</v>
      </c>
      <c r="K139" s="39">
        <f>J139+5</f>
        <v>43680</v>
      </c>
      <c r="L139" s="39">
        <f>K139+30</f>
        <v>43710</v>
      </c>
      <c r="M139" s="39">
        <f>L139+21</f>
        <v>43731</v>
      </c>
      <c r="N139" s="39">
        <f>M139+7</f>
        <v>43738</v>
      </c>
      <c r="O139" s="39" t="s">
        <v>91</v>
      </c>
      <c r="P139" s="39" t="s">
        <v>91</v>
      </c>
      <c r="Q139" s="39" t="s">
        <v>91</v>
      </c>
      <c r="R139" s="39">
        <f>N139+7</f>
        <v>43745</v>
      </c>
      <c r="S139" s="39">
        <f>R139+7</f>
        <v>43752</v>
      </c>
      <c r="U139" s="92"/>
    </row>
    <row r="140" spans="1:21" s="93" customFormat="1" ht="20.45" customHeight="1" x14ac:dyDescent="0.25">
      <c r="A140" s="92"/>
      <c r="B140" s="94"/>
      <c r="C140" s="330" t="s">
        <v>678</v>
      </c>
      <c r="D140" s="329" t="s">
        <v>679</v>
      </c>
      <c r="E140" s="7" t="s">
        <v>3258</v>
      </c>
      <c r="F140" s="96" t="s">
        <v>85</v>
      </c>
      <c r="G140" s="96" t="s">
        <v>54</v>
      </c>
      <c r="H140" s="179">
        <v>5000</v>
      </c>
      <c r="I140" s="97" t="s">
        <v>325</v>
      </c>
      <c r="J140" s="98">
        <v>43553</v>
      </c>
      <c r="K140" s="39">
        <f t="shared" ref="K140:K143" si="61">J140+5</f>
        <v>43558</v>
      </c>
      <c r="L140" s="39">
        <f t="shared" ref="L140:L143" si="62">K140+30</f>
        <v>43588</v>
      </c>
      <c r="M140" s="39">
        <f t="shared" ref="M140:M143" si="63">L140+21</f>
        <v>43609</v>
      </c>
      <c r="N140" s="39">
        <f t="shared" ref="N140:N143" si="64">M140+7</f>
        <v>43616</v>
      </c>
      <c r="O140" s="39" t="s">
        <v>91</v>
      </c>
      <c r="P140" s="39" t="s">
        <v>91</v>
      </c>
      <c r="Q140" s="39" t="s">
        <v>91</v>
      </c>
      <c r="R140" s="39">
        <f t="shared" ref="R140:R143" si="65">N140+7</f>
        <v>43623</v>
      </c>
      <c r="S140" s="39">
        <f t="shared" ref="S140:S143" si="66">R140+7</f>
        <v>43630</v>
      </c>
      <c r="U140" s="92"/>
    </row>
    <row r="141" spans="1:21" s="93" customFormat="1" ht="33.6" customHeight="1" x14ac:dyDescent="0.25">
      <c r="A141" s="92"/>
      <c r="B141" s="94"/>
      <c r="C141" s="331" t="s">
        <v>680</v>
      </c>
      <c r="D141" s="329" t="s">
        <v>681</v>
      </c>
      <c r="E141" s="7" t="s">
        <v>3258</v>
      </c>
      <c r="F141" s="96" t="s">
        <v>85</v>
      </c>
      <c r="G141" s="96" t="s">
        <v>54</v>
      </c>
      <c r="H141" s="179">
        <v>3000</v>
      </c>
      <c r="I141" s="101" t="s">
        <v>674</v>
      </c>
      <c r="J141" s="98">
        <v>43553</v>
      </c>
      <c r="K141" s="39">
        <f t="shared" si="61"/>
        <v>43558</v>
      </c>
      <c r="L141" s="39">
        <f t="shared" si="62"/>
        <v>43588</v>
      </c>
      <c r="M141" s="39">
        <f t="shared" si="63"/>
        <v>43609</v>
      </c>
      <c r="N141" s="39">
        <f t="shared" si="64"/>
        <v>43616</v>
      </c>
      <c r="O141" s="39" t="s">
        <v>91</v>
      </c>
      <c r="P141" s="39" t="s">
        <v>91</v>
      </c>
      <c r="Q141" s="39" t="s">
        <v>91</v>
      </c>
      <c r="R141" s="39">
        <f t="shared" si="65"/>
        <v>43623</v>
      </c>
      <c r="S141" s="39">
        <f t="shared" si="66"/>
        <v>43630</v>
      </c>
      <c r="U141" s="92"/>
    </row>
    <row r="142" spans="1:21" s="93" customFormat="1" ht="28.9" customHeight="1" x14ac:dyDescent="0.25">
      <c r="A142" s="92"/>
      <c r="B142" s="94"/>
      <c r="C142" s="332" t="s">
        <v>682</v>
      </c>
      <c r="D142" s="329" t="s">
        <v>683</v>
      </c>
      <c r="E142" s="7" t="s">
        <v>3258</v>
      </c>
      <c r="F142" s="96" t="s">
        <v>85</v>
      </c>
      <c r="G142" s="96" t="s">
        <v>54</v>
      </c>
      <c r="H142" s="179">
        <v>3000</v>
      </c>
      <c r="I142" s="101" t="s">
        <v>325</v>
      </c>
      <c r="J142" s="98">
        <v>43553</v>
      </c>
      <c r="K142" s="39">
        <f t="shared" si="61"/>
        <v>43558</v>
      </c>
      <c r="L142" s="39">
        <f t="shared" si="62"/>
        <v>43588</v>
      </c>
      <c r="M142" s="39">
        <f t="shared" si="63"/>
        <v>43609</v>
      </c>
      <c r="N142" s="39">
        <f t="shared" si="64"/>
        <v>43616</v>
      </c>
      <c r="O142" s="39" t="s">
        <v>91</v>
      </c>
      <c r="P142" s="39" t="s">
        <v>91</v>
      </c>
      <c r="Q142" s="39" t="s">
        <v>91</v>
      </c>
      <c r="R142" s="39">
        <f t="shared" si="65"/>
        <v>43623</v>
      </c>
      <c r="S142" s="39">
        <f t="shared" si="66"/>
        <v>43630</v>
      </c>
      <c r="U142" s="92"/>
    </row>
    <row r="143" spans="1:21" s="93" customFormat="1" ht="36" customHeight="1" x14ac:dyDescent="0.25">
      <c r="A143" s="92"/>
      <c r="B143" s="94"/>
      <c r="C143" s="332" t="s">
        <v>684</v>
      </c>
      <c r="D143" s="329" t="s">
        <v>685</v>
      </c>
      <c r="E143" s="7" t="s">
        <v>3258</v>
      </c>
      <c r="F143" s="96" t="s">
        <v>85</v>
      </c>
      <c r="G143" s="96" t="s">
        <v>54</v>
      </c>
      <c r="H143" s="179">
        <v>2000</v>
      </c>
      <c r="I143" s="101" t="s">
        <v>325</v>
      </c>
      <c r="J143" s="98">
        <v>43553</v>
      </c>
      <c r="K143" s="39">
        <f t="shared" si="61"/>
        <v>43558</v>
      </c>
      <c r="L143" s="39">
        <f t="shared" si="62"/>
        <v>43588</v>
      </c>
      <c r="M143" s="39">
        <f t="shared" si="63"/>
        <v>43609</v>
      </c>
      <c r="N143" s="39">
        <f t="shared" si="64"/>
        <v>43616</v>
      </c>
      <c r="O143" s="39" t="s">
        <v>91</v>
      </c>
      <c r="P143" s="39" t="s">
        <v>91</v>
      </c>
      <c r="Q143" s="39" t="s">
        <v>91</v>
      </c>
      <c r="R143" s="39">
        <f t="shared" si="65"/>
        <v>43623</v>
      </c>
      <c r="S143" s="39">
        <f t="shared" si="66"/>
        <v>43630</v>
      </c>
      <c r="U143" s="92"/>
    </row>
    <row r="144" spans="1:21" s="93" customFormat="1" ht="19.899999999999999" customHeight="1" x14ac:dyDescent="0.25">
      <c r="A144" s="92"/>
      <c r="B144" s="94"/>
      <c r="C144" s="276" t="s">
        <v>3168</v>
      </c>
      <c r="D144" s="329" t="s">
        <v>3166</v>
      </c>
      <c r="E144" s="7" t="s">
        <v>3258</v>
      </c>
      <c r="F144" s="96" t="s">
        <v>85</v>
      </c>
      <c r="G144" s="96" t="s">
        <v>53</v>
      </c>
      <c r="H144" s="179">
        <v>26000</v>
      </c>
      <c r="I144" s="97" t="s">
        <v>325</v>
      </c>
      <c r="J144" s="98">
        <v>43553</v>
      </c>
      <c r="K144" s="39">
        <f>J144+5</f>
        <v>43558</v>
      </c>
      <c r="L144" s="39">
        <f>K144+7</f>
        <v>43565</v>
      </c>
      <c r="M144" s="39">
        <f>L144+21</f>
        <v>43586</v>
      </c>
      <c r="N144" s="39">
        <f>M144+7</f>
        <v>43593</v>
      </c>
      <c r="O144" s="39" t="s">
        <v>91</v>
      </c>
      <c r="P144" s="39" t="s">
        <v>91</v>
      </c>
      <c r="Q144" s="39" t="s">
        <v>91</v>
      </c>
      <c r="R144" s="39">
        <f>N144+7</f>
        <v>43600</v>
      </c>
      <c r="S144" s="39">
        <f>R144+7</f>
        <v>43607</v>
      </c>
      <c r="U144" s="92"/>
    </row>
    <row r="145" spans="1:21" s="93" customFormat="1" ht="35.450000000000003" customHeight="1" x14ac:dyDescent="0.25">
      <c r="A145" s="92"/>
      <c r="B145" s="94"/>
      <c r="C145" s="276" t="s">
        <v>671</v>
      </c>
      <c r="D145" s="329" t="s">
        <v>3167</v>
      </c>
      <c r="E145" s="7" t="s">
        <v>3258</v>
      </c>
      <c r="F145" s="96" t="s">
        <v>85</v>
      </c>
      <c r="G145" s="96" t="s">
        <v>53</v>
      </c>
      <c r="H145" s="179">
        <v>24000</v>
      </c>
      <c r="I145" s="97" t="s">
        <v>325</v>
      </c>
      <c r="J145" s="98">
        <v>43553</v>
      </c>
      <c r="K145" s="39">
        <f>J145+5</f>
        <v>43558</v>
      </c>
      <c r="L145" s="39">
        <f>K145+7</f>
        <v>43565</v>
      </c>
      <c r="M145" s="39">
        <f>L145+21</f>
        <v>43586</v>
      </c>
      <c r="N145" s="39">
        <f>M145+7</f>
        <v>43593</v>
      </c>
      <c r="O145" s="39" t="s">
        <v>91</v>
      </c>
      <c r="P145" s="39" t="s">
        <v>91</v>
      </c>
      <c r="Q145" s="39" t="s">
        <v>91</v>
      </c>
      <c r="R145" s="39">
        <f>N145+7</f>
        <v>43600</v>
      </c>
      <c r="S145" s="39">
        <f>R145+7</f>
        <v>43607</v>
      </c>
      <c r="U145" s="92"/>
    </row>
    <row r="146" spans="1:21" s="93" customFormat="1" ht="35.450000000000003" customHeight="1" x14ac:dyDescent="0.25">
      <c r="A146" s="92"/>
      <c r="B146" s="94"/>
      <c r="C146" s="276" t="s">
        <v>3390</v>
      </c>
      <c r="D146" s="329" t="s">
        <v>3391</v>
      </c>
      <c r="E146" s="7" t="s">
        <v>3258</v>
      </c>
      <c r="F146" s="96" t="s">
        <v>85</v>
      </c>
      <c r="G146" s="96" t="s">
        <v>54</v>
      </c>
      <c r="H146" s="179">
        <v>5000</v>
      </c>
      <c r="I146" s="97" t="s">
        <v>325</v>
      </c>
      <c r="J146" s="98">
        <v>43675</v>
      </c>
      <c r="K146" s="39">
        <f>J146+5</f>
        <v>43680</v>
      </c>
      <c r="L146" s="39">
        <f>K146+7</f>
        <v>43687</v>
      </c>
      <c r="M146" s="39">
        <f>L146+21</f>
        <v>43708</v>
      </c>
      <c r="N146" s="39">
        <f>M146+7</f>
        <v>43715</v>
      </c>
      <c r="O146" s="39" t="s">
        <v>91</v>
      </c>
      <c r="P146" s="39" t="s">
        <v>91</v>
      </c>
      <c r="Q146" s="39" t="s">
        <v>91</v>
      </c>
      <c r="R146" s="39">
        <f>N146+7</f>
        <v>43722</v>
      </c>
      <c r="S146" s="39">
        <f>R146+7</f>
        <v>43729</v>
      </c>
      <c r="U146" s="92"/>
    </row>
    <row r="147" spans="1:21" s="123" customFormat="1" ht="30" x14ac:dyDescent="0.2">
      <c r="A147" s="122"/>
      <c r="B147" s="60"/>
      <c r="C147" s="277" t="s">
        <v>744</v>
      </c>
      <c r="D147" s="542" t="s">
        <v>2625</v>
      </c>
      <c r="E147" s="7" t="s">
        <v>3258</v>
      </c>
      <c r="F147" s="75" t="s">
        <v>101</v>
      </c>
      <c r="G147" s="75" t="s">
        <v>53</v>
      </c>
      <c r="H147" s="177">
        <v>10000</v>
      </c>
      <c r="I147" s="75" t="s">
        <v>325</v>
      </c>
      <c r="J147" s="39">
        <v>43742</v>
      </c>
      <c r="K147" s="39">
        <f t="shared" ref="K147:K163" si="67">J147+5</f>
        <v>43747</v>
      </c>
      <c r="L147" s="39">
        <f>K147+30</f>
        <v>43777</v>
      </c>
      <c r="M147" s="39">
        <f t="shared" ref="M147:M163" si="68">L147+21</f>
        <v>43798</v>
      </c>
      <c r="N147" s="39">
        <f t="shared" ref="N147:N163" si="69">M147+7</f>
        <v>43805</v>
      </c>
      <c r="O147" s="39" t="s">
        <v>91</v>
      </c>
      <c r="P147" s="39" t="s">
        <v>91</v>
      </c>
      <c r="Q147" s="39" t="s">
        <v>91</v>
      </c>
      <c r="R147" s="39">
        <f t="shared" ref="R147:R163" si="70">N147+7</f>
        <v>43812</v>
      </c>
      <c r="S147" s="39">
        <f t="shared" ref="S147:S163" si="71">R147+7</f>
        <v>43819</v>
      </c>
      <c r="U147" s="122"/>
    </row>
    <row r="148" spans="1:21" s="123" customFormat="1" ht="45" x14ac:dyDescent="0.2">
      <c r="A148" s="122"/>
      <c r="B148" s="60"/>
      <c r="C148" s="156" t="s">
        <v>745</v>
      </c>
      <c r="D148" s="155" t="s">
        <v>2626</v>
      </c>
      <c r="E148" s="7" t="s">
        <v>3258</v>
      </c>
      <c r="F148" s="345" t="s">
        <v>85</v>
      </c>
      <c r="G148" s="335" t="s">
        <v>54</v>
      </c>
      <c r="H148" s="177">
        <v>13000</v>
      </c>
      <c r="I148" s="349" t="s">
        <v>321</v>
      </c>
      <c r="J148" s="39">
        <v>43498</v>
      </c>
      <c r="K148" s="39">
        <f t="shared" si="67"/>
        <v>43503</v>
      </c>
      <c r="L148" s="39">
        <f>K148+21</f>
        <v>43524</v>
      </c>
      <c r="M148" s="39">
        <f t="shared" si="68"/>
        <v>43545</v>
      </c>
      <c r="N148" s="39">
        <f t="shared" si="69"/>
        <v>43552</v>
      </c>
      <c r="O148" s="39" t="s">
        <v>91</v>
      </c>
      <c r="P148" s="39" t="s">
        <v>91</v>
      </c>
      <c r="Q148" s="39" t="s">
        <v>91</v>
      </c>
      <c r="R148" s="39">
        <f t="shared" si="70"/>
        <v>43559</v>
      </c>
      <c r="S148" s="39">
        <f t="shared" si="71"/>
        <v>43566</v>
      </c>
      <c r="U148" s="122"/>
    </row>
    <row r="149" spans="1:21" s="123" customFormat="1" ht="30" x14ac:dyDescent="0.2">
      <c r="A149" s="122"/>
      <c r="B149" s="60"/>
      <c r="C149" s="156" t="s">
        <v>746</v>
      </c>
      <c r="D149" s="155" t="s">
        <v>2627</v>
      </c>
      <c r="E149" s="7" t="s">
        <v>3258</v>
      </c>
      <c r="F149" s="345" t="s">
        <v>101</v>
      </c>
      <c r="G149" s="345" t="s">
        <v>54</v>
      </c>
      <c r="H149" s="177">
        <v>15000</v>
      </c>
      <c r="I149" s="349" t="s">
        <v>524</v>
      </c>
      <c r="J149" s="39">
        <v>43498</v>
      </c>
      <c r="K149" s="39">
        <f t="shared" si="67"/>
        <v>43503</v>
      </c>
      <c r="L149" s="39">
        <f>K149+21</f>
        <v>43524</v>
      </c>
      <c r="M149" s="39">
        <f t="shared" si="68"/>
        <v>43545</v>
      </c>
      <c r="N149" s="39">
        <f t="shared" si="69"/>
        <v>43552</v>
      </c>
      <c r="O149" s="39" t="s">
        <v>91</v>
      </c>
      <c r="P149" s="39" t="s">
        <v>91</v>
      </c>
      <c r="Q149" s="39" t="s">
        <v>91</v>
      </c>
      <c r="R149" s="39">
        <f t="shared" si="70"/>
        <v>43559</v>
      </c>
      <c r="S149" s="39">
        <f t="shared" si="71"/>
        <v>43566</v>
      </c>
      <c r="U149" s="122"/>
    </row>
    <row r="150" spans="1:21" s="123" customFormat="1" ht="15" x14ac:dyDescent="0.2">
      <c r="A150" s="122"/>
      <c r="B150" s="60"/>
      <c r="C150" s="156" t="s">
        <v>747</v>
      </c>
      <c r="D150" s="155" t="s">
        <v>2628</v>
      </c>
      <c r="E150" s="7" t="s">
        <v>3258</v>
      </c>
      <c r="F150" s="75" t="s">
        <v>85</v>
      </c>
      <c r="G150" s="75" t="s">
        <v>53</v>
      </c>
      <c r="H150" s="177">
        <v>20000</v>
      </c>
      <c r="I150" s="75" t="s">
        <v>325</v>
      </c>
      <c r="J150" s="39">
        <v>43377</v>
      </c>
      <c r="K150" s="39">
        <f t="shared" si="67"/>
        <v>43382</v>
      </c>
      <c r="L150" s="39">
        <f>K150+30</f>
        <v>43412</v>
      </c>
      <c r="M150" s="39">
        <f t="shared" si="68"/>
        <v>43433</v>
      </c>
      <c r="N150" s="39">
        <f t="shared" si="69"/>
        <v>43440</v>
      </c>
      <c r="O150" s="39" t="s">
        <v>91</v>
      </c>
      <c r="P150" s="39" t="s">
        <v>91</v>
      </c>
      <c r="Q150" s="39" t="s">
        <v>91</v>
      </c>
      <c r="R150" s="39">
        <f t="shared" si="70"/>
        <v>43447</v>
      </c>
      <c r="S150" s="39">
        <f t="shared" si="71"/>
        <v>43454</v>
      </c>
      <c r="U150" s="122"/>
    </row>
    <row r="151" spans="1:21" s="123" customFormat="1" ht="15" x14ac:dyDescent="0.2">
      <c r="A151" s="122"/>
      <c r="B151" s="60"/>
      <c r="C151" s="350" t="s">
        <v>748</v>
      </c>
      <c r="D151" s="155" t="s">
        <v>2629</v>
      </c>
      <c r="E151" s="7" t="s">
        <v>3258</v>
      </c>
      <c r="F151" s="75" t="s">
        <v>85</v>
      </c>
      <c r="G151" s="345" t="s">
        <v>54</v>
      </c>
      <c r="H151" s="177">
        <v>5000</v>
      </c>
      <c r="I151" s="75" t="s">
        <v>325</v>
      </c>
      <c r="J151" s="39">
        <v>43526</v>
      </c>
      <c r="K151" s="39">
        <f t="shared" si="67"/>
        <v>43531</v>
      </c>
      <c r="L151" s="39">
        <f t="shared" ref="L151:L158" si="72">K151+21</f>
        <v>43552</v>
      </c>
      <c r="M151" s="39">
        <f t="shared" si="68"/>
        <v>43573</v>
      </c>
      <c r="N151" s="39">
        <f t="shared" si="69"/>
        <v>43580</v>
      </c>
      <c r="O151" s="39" t="s">
        <v>91</v>
      </c>
      <c r="P151" s="39" t="s">
        <v>91</v>
      </c>
      <c r="Q151" s="39" t="s">
        <v>91</v>
      </c>
      <c r="R151" s="39">
        <f t="shared" si="70"/>
        <v>43587</v>
      </c>
      <c r="S151" s="39">
        <f t="shared" si="71"/>
        <v>43594</v>
      </c>
      <c r="U151" s="122"/>
    </row>
    <row r="152" spans="1:21" s="123" customFormat="1" ht="15" x14ac:dyDescent="0.2">
      <c r="A152" s="122"/>
      <c r="B152" s="60"/>
      <c r="C152" s="350" t="s">
        <v>749</v>
      </c>
      <c r="D152" s="155" t="s">
        <v>2630</v>
      </c>
      <c r="E152" s="7" t="s">
        <v>3258</v>
      </c>
      <c r="F152" s="75" t="s">
        <v>85</v>
      </c>
      <c r="G152" s="335" t="s">
        <v>54</v>
      </c>
      <c r="H152" s="177">
        <v>3000</v>
      </c>
      <c r="I152" s="75" t="s">
        <v>325</v>
      </c>
      <c r="J152" s="39">
        <v>43526</v>
      </c>
      <c r="K152" s="39">
        <f t="shared" si="67"/>
        <v>43531</v>
      </c>
      <c r="L152" s="39">
        <f t="shared" si="72"/>
        <v>43552</v>
      </c>
      <c r="M152" s="39">
        <f t="shared" si="68"/>
        <v>43573</v>
      </c>
      <c r="N152" s="39">
        <f t="shared" si="69"/>
        <v>43580</v>
      </c>
      <c r="O152" s="39" t="s">
        <v>91</v>
      </c>
      <c r="P152" s="39" t="s">
        <v>91</v>
      </c>
      <c r="Q152" s="39" t="s">
        <v>91</v>
      </c>
      <c r="R152" s="39">
        <f t="shared" si="70"/>
        <v>43587</v>
      </c>
      <c r="S152" s="39">
        <f t="shared" si="71"/>
        <v>43594</v>
      </c>
      <c r="U152" s="122"/>
    </row>
    <row r="153" spans="1:21" s="123" customFormat="1" ht="15" x14ac:dyDescent="0.2">
      <c r="A153" s="122"/>
      <c r="B153" s="60"/>
      <c r="C153" s="351" t="s">
        <v>750</v>
      </c>
      <c r="D153" s="155" t="s">
        <v>2631</v>
      </c>
      <c r="E153" s="7" t="s">
        <v>3258</v>
      </c>
      <c r="F153" s="75" t="s">
        <v>85</v>
      </c>
      <c r="G153" s="335" t="s">
        <v>54</v>
      </c>
      <c r="H153" s="177">
        <v>4000</v>
      </c>
      <c r="I153" s="75" t="s">
        <v>325</v>
      </c>
      <c r="J153" s="39">
        <v>43498</v>
      </c>
      <c r="K153" s="39">
        <f t="shared" si="67"/>
        <v>43503</v>
      </c>
      <c r="L153" s="39">
        <f t="shared" si="72"/>
        <v>43524</v>
      </c>
      <c r="M153" s="39">
        <f t="shared" si="68"/>
        <v>43545</v>
      </c>
      <c r="N153" s="39">
        <f t="shared" si="69"/>
        <v>43552</v>
      </c>
      <c r="O153" s="39" t="s">
        <v>91</v>
      </c>
      <c r="P153" s="39" t="s">
        <v>91</v>
      </c>
      <c r="Q153" s="39" t="s">
        <v>91</v>
      </c>
      <c r="R153" s="39">
        <f t="shared" si="70"/>
        <v>43559</v>
      </c>
      <c r="S153" s="39">
        <f t="shared" si="71"/>
        <v>43566</v>
      </c>
      <c r="U153" s="122"/>
    </row>
    <row r="154" spans="1:21" s="123" customFormat="1" ht="15" x14ac:dyDescent="0.2">
      <c r="A154" s="122"/>
      <c r="B154" s="60"/>
      <c r="C154" s="351" t="s">
        <v>751</v>
      </c>
      <c r="D154" s="155" t="s">
        <v>2632</v>
      </c>
      <c r="E154" s="7" t="s">
        <v>3258</v>
      </c>
      <c r="F154" s="75" t="s">
        <v>85</v>
      </c>
      <c r="G154" s="335" t="s">
        <v>54</v>
      </c>
      <c r="H154" s="177">
        <v>2000</v>
      </c>
      <c r="I154" s="75" t="s">
        <v>325</v>
      </c>
      <c r="J154" s="39">
        <v>43498</v>
      </c>
      <c r="K154" s="39">
        <f t="shared" si="67"/>
        <v>43503</v>
      </c>
      <c r="L154" s="39">
        <f t="shared" si="72"/>
        <v>43524</v>
      </c>
      <c r="M154" s="39">
        <f t="shared" si="68"/>
        <v>43545</v>
      </c>
      <c r="N154" s="39">
        <f t="shared" si="69"/>
        <v>43552</v>
      </c>
      <c r="O154" s="39" t="s">
        <v>91</v>
      </c>
      <c r="P154" s="39" t="s">
        <v>91</v>
      </c>
      <c r="Q154" s="39" t="s">
        <v>91</v>
      </c>
      <c r="R154" s="39">
        <f t="shared" si="70"/>
        <v>43559</v>
      </c>
      <c r="S154" s="39">
        <f t="shared" si="71"/>
        <v>43566</v>
      </c>
      <c r="U154" s="122"/>
    </row>
    <row r="155" spans="1:21" s="123" customFormat="1" ht="15" x14ac:dyDescent="0.2">
      <c r="A155" s="122"/>
      <c r="B155" s="60"/>
      <c r="C155" s="351" t="s">
        <v>752</v>
      </c>
      <c r="D155" s="155" t="s">
        <v>2633</v>
      </c>
      <c r="E155" s="7" t="s">
        <v>3258</v>
      </c>
      <c r="F155" s="75" t="s">
        <v>85</v>
      </c>
      <c r="G155" s="335" t="s">
        <v>54</v>
      </c>
      <c r="H155" s="177">
        <v>2000</v>
      </c>
      <c r="I155" s="75" t="s">
        <v>325</v>
      </c>
      <c r="J155" s="39">
        <v>43498</v>
      </c>
      <c r="K155" s="39">
        <f t="shared" si="67"/>
        <v>43503</v>
      </c>
      <c r="L155" s="39">
        <f t="shared" si="72"/>
        <v>43524</v>
      </c>
      <c r="M155" s="39">
        <f t="shared" si="68"/>
        <v>43545</v>
      </c>
      <c r="N155" s="39">
        <f t="shared" si="69"/>
        <v>43552</v>
      </c>
      <c r="O155" s="39" t="s">
        <v>91</v>
      </c>
      <c r="P155" s="39" t="s">
        <v>91</v>
      </c>
      <c r="Q155" s="39" t="s">
        <v>91</v>
      </c>
      <c r="R155" s="39">
        <f t="shared" si="70"/>
        <v>43559</v>
      </c>
      <c r="S155" s="39">
        <f t="shared" si="71"/>
        <v>43566</v>
      </c>
      <c r="U155" s="122"/>
    </row>
    <row r="156" spans="1:21" s="123" customFormat="1" ht="15" x14ac:dyDescent="0.2">
      <c r="A156" s="122"/>
      <c r="B156" s="60"/>
      <c r="C156" s="351" t="s">
        <v>753</v>
      </c>
      <c r="D156" s="155" t="s">
        <v>2634</v>
      </c>
      <c r="E156" s="7" t="s">
        <v>3258</v>
      </c>
      <c r="F156" s="75" t="s">
        <v>85</v>
      </c>
      <c r="G156" s="335" t="s">
        <v>54</v>
      </c>
      <c r="H156" s="177">
        <v>1500</v>
      </c>
      <c r="I156" s="75" t="s">
        <v>325</v>
      </c>
      <c r="J156" s="39">
        <v>43498</v>
      </c>
      <c r="K156" s="39">
        <f t="shared" si="67"/>
        <v>43503</v>
      </c>
      <c r="L156" s="39">
        <f t="shared" si="72"/>
        <v>43524</v>
      </c>
      <c r="M156" s="39">
        <f t="shared" si="68"/>
        <v>43545</v>
      </c>
      <c r="N156" s="39">
        <f t="shared" si="69"/>
        <v>43552</v>
      </c>
      <c r="O156" s="39" t="s">
        <v>91</v>
      </c>
      <c r="P156" s="39" t="s">
        <v>91</v>
      </c>
      <c r="Q156" s="39" t="s">
        <v>91</v>
      </c>
      <c r="R156" s="39">
        <f t="shared" si="70"/>
        <v>43559</v>
      </c>
      <c r="S156" s="39">
        <f t="shared" si="71"/>
        <v>43566</v>
      </c>
      <c r="U156" s="122"/>
    </row>
    <row r="157" spans="1:21" s="123" customFormat="1" ht="30" x14ac:dyDescent="0.2">
      <c r="A157" s="122"/>
      <c r="B157" s="60"/>
      <c r="C157" s="352" t="s">
        <v>754</v>
      </c>
      <c r="D157" s="155" t="s">
        <v>2635</v>
      </c>
      <c r="E157" s="7" t="s">
        <v>3258</v>
      </c>
      <c r="F157" s="75" t="s">
        <v>85</v>
      </c>
      <c r="G157" s="335" t="s">
        <v>54</v>
      </c>
      <c r="H157" s="177">
        <v>50000</v>
      </c>
      <c r="I157" s="75" t="s">
        <v>325</v>
      </c>
      <c r="J157" s="39">
        <v>43498</v>
      </c>
      <c r="K157" s="39">
        <f t="shared" si="67"/>
        <v>43503</v>
      </c>
      <c r="L157" s="39">
        <f t="shared" si="72"/>
        <v>43524</v>
      </c>
      <c r="M157" s="39">
        <f t="shared" si="68"/>
        <v>43545</v>
      </c>
      <c r="N157" s="39">
        <f t="shared" si="69"/>
        <v>43552</v>
      </c>
      <c r="O157" s="39" t="s">
        <v>91</v>
      </c>
      <c r="P157" s="39" t="s">
        <v>91</v>
      </c>
      <c r="Q157" s="39" t="s">
        <v>91</v>
      </c>
      <c r="R157" s="39">
        <f t="shared" si="70"/>
        <v>43559</v>
      </c>
      <c r="S157" s="39">
        <f t="shared" si="71"/>
        <v>43566</v>
      </c>
      <c r="U157" s="122"/>
    </row>
    <row r="158" spans="1:21" s="123" customFormat="1" ht="30" x14ac:dyDescent="0.2">
      <c r="A158" s="122"/>
      <c r="B158" s="60"/>
      <c r="C158" s="353" t="s">
        <v>755</v>
      </c>
      <c r="D158" s="155" t="s">
        <v>2636</v>
      </c>
      <c r="E158" s="7" t="s">
        <v>3258</v>
      </c>
      <c r="F158" s="75" t="s">
        <v>85</v>
      </c>
      <c r="G158" s="335" t="s">
        <v>54</v>
      </c>
      <c r="H158" s="177">
        <v>30000</v>
      </c>
      <c r="I158" s="75" t="s">
        <v>325</v>
      </c>
      <c r="J158" s="39">
        <v>43498</v>
      </c>
      <c r="K158" s="39">
        <f t="shared" si="67"/>
        <v>43503</v>
      </c>
      <c r="L158" s="39">
        <f t="shared" si="72"/>
        <v>43524</v>
      </c>
      <c r="M158" s="39">
        <f t="shared" si="68"/>
        <v>43545</v>
      </c>
      <c r="N158" s="39">
        <f t="shared" si="69"/>
        <v>43552</v>
      </c>
      <c r="O158" s="39" t="s">
        <v>91</v>
      </c>
      <c r="P158" s="39" t="s">
        <v>91</v>
      </c>
      <c r="Q158" s="39" t="s">
        <v>91</v>
      </c>
      <c r="R158" s="39">
        <f t="shared" si="70"/>
        <v>43559</v>
      </c>
      <c r="S158" s="39">
        <f t="shared" si="71"/>
        <v>43566</v>
      </c>
      <c r="U158" s="122"/>
    </row>
    <row r="159" spans="1:21" s="123" customFormat="1" ht="30" x14ac:dyDescent="0.2">
      <c r="A159" s="122"/>
      <c r="B159" s="60"/>
      <c r="C159" s="156" t="s">
        <v>756</v>
      </c>
      <c r="D159" s="155" t="s">
        <v>2637</v>
      </c>
      <c r="E159" s="7" t="s">
        <v>3258</v>
      </c>
      <c r="F159" s="75" t="s">
        <v>85</v>
      </c>
      <c r="G159" s="75" t="s">
        <v>53</v>
      </c>
      <c r="H159" s="177">
        <v>20000</v>
      </c>
      <c r="I159" s="75" t="s">
        <v>325</v>
      </c>
      <c r="J159" s="39">
        <v>43377</v>
      </c>
      <c r="K159" s="39">
        <f t="shared" si="67"/>
        <v>43382</v>
      </c>
      <c r="L159" s="39">
        <f>K159+30</f>
        <v>43412</v>
      </c>
      <c r="M159" s="39">
        <f t="shared" si="68"/>
        <v>43433</v>
      </c>
      <c r="N159" s="39">
        <f t="shared" si="69"/>
        <v>43440</v>
      </c>
      <c r="O159" s="39" t="s">
        <v>91</v>
      </c>
      <c r="P159" s="39" t="s">
        <v>91</v>
      </c>
      <c r="Q159" s="39" t="s">
        <v>91</v>
      </c>
      <c r="R159" s="39">
        <f t="shared" si="70"/>
        <v>43447</v>
      </c>
      <c r="S159" s="39">
        <f t="shared" si="71"/>
        <v>43454</v>
      </c>
      <c r="U159" s="122"/>
    </row>
    <row r="160" spans="1:21" s="123" customFormat="1" ht="30" x14ac:dyDescent="0.2">
      <c r="A160" s="122"/>
      <c r="B160" s="60"/>
      <c r="C160" s="156" t="s">
        <v>757</v>
      </c>
      <c r="D160" s="155" t="s">
        <v>2638</v>
      </c>
      <c r="E160" s="7" t="s">
        <v>3258</v>
      </c>
      <c r="F160" s="75" t="s">
        <v>85</v>
      </c>
      <c r="G160" s="335" t="s">
        <v>54</v>
      </c>
      <c r="H160" s="177">
        <v>18000</v>
      </c>
      <c r="I160" s="349" t="s">
        <v>321</v>
      </c>
      <c r="J160" s="39">
        <v>43498</v>
      </c>
      <c r="K160" s="39">
        <f t="shared" si="67"/>
        <v>43503</v>
      </c>
      <c r="L160" s="39">
        <f>K160+21</f>
        <v>43524</v>
      </c>
      <c r="M160" s="39">
        <f t="shared" si="68"/>
        <v>43545</v>
      </c>
      <c r="N160" s="39">
        <f t="shared" si="69"/>
        <v>43552</v>
      </c>
      <c r="O160" s="39" t="s">
        <v>91</v>
      </c>
      <c r="P160" s="39" t="s">
        <v>91</v>
      </c>
      <c r="Q160" s="39" t="s">
        <v>91</v>
      </c>
      <c r="R160" s="39">
        <f t="shared" si="70"/>
        <v>43559</v>
      </c>
      <c r="S160" s="39">
        <f t="shared" si="71"/>
        <v>43566</v>
      </c>
      <c r="U160" s="122"/>
    </row>
    <row r="161" spans="1:21" s="123" customFormat="1" ht="30" x14ac:dyDescent="0.2">
      <c r="A161" s="122"/>
      <c r="B161" s="60"/>
      <c r="C161" s="156" t="s">
        <v>758</v>
      </c>
      <c r="D161" s="155" t="s">
        <v>2639</v>
      </c>
      <c r="E161" s="7" t="s">
        <v>3258</v>
      </c>
      <c r="F161" s="75" t="s">
        <v>85</v>
      </c>
      <c r="G161" s="345" t="s">
        <v>54</v>
      </c>
      <c r="H161" s="177">
        <v>18000</v>
      </c>
      <c r="I161" s="349" t="s">
        <v>321</v>
      </c>
      <c r="J161" s="39">
        <v>43498</v>
      </c>
      <c r="K161" s="39">
        <f t="shared" si="67"/>
        <v>43503</v>
      </c>
      <c r="L161" s="39">
        <f>K161+21</f>
        <v>43524</v>
      </c>
      <c r="M161" s="39">
        <f t="shared" si="68"/>
        <v>43545</v>
      </c>
      <c r="N161" s="39">
        <f t="shared" si="69"/>
        <v>43552</v>
      </c>
      <c r="O161" s="39" t="s">
        <v>91</v>
      </c>
      <c r="P161" s="39" t="s">
        <v>91</v>
      </c>
      <c r="Q161" s="39" t="s">
        <v>91</v>
      </c>
      <c r="R161" s="39">
        <f t="shared" si="70"/>
        <v>43559</v>
      </c>
      <c r="S161" s="39">
        <f t="shared" si="71"/>
        <v>43566</v>
      </c>
      <c r="U161" s="122"/>
    </row>
    <row r="162" spans="1:21" s="123" customFormat="1" ht="30" x14ac:dyDescent="0.2">
      <c r="A162" s="122"/>
      <c r="B162" s="60"/>
      <c r="C162" s="156" t="s">
        <v>759</v>
      </c>
      <c r="D162" s="155" t="s">
        <v>2640</v>
      </c>
      <c r="E162" s="7" t="s">
        <v>3258</v>
      </c>
      <c r="F162" s="75" t="s">
        <v>85</v>
      </c>
      <c r="G162" s="75" t="s">
        <v>53</v>
      </c>
      <c r="H162" s="177">
        <v>15000</v>
      </c>
      <c r="I162" s="75" t="s">
        <v>325</v>
      </c>
      <c r="J162" s="39">
        <v>43377</v>
      </c>
      <c r="K162" s="39">
        <f t="shared" si="67"/>
        <v>43382</v>
      </c>
      <c r="L162" s="39">
        <f>K162+30</f>
        <v>43412</v>
      </c>
      <c r="M162" s="39">
        <f t="shared" si="68"/>
        <v>43433</v>
      </c>
      <c r="N162" s="39">
        <f t="shared" si="69"/>
        <v>43440</v>
      </c>
      <c r="O162" s="39" t="s">
        <v>91</v>
      </c>
      <c r="P162" s="39" t="s">
        <v>91</v>
      </c>
      <c r="Q162" s="39" t="s">
        <v>91</v>
      </c>
      <c r="R162" s="39">
        <f t="shared" si="70"/>
        <v>43447</v>
      </c>
      <c r="S162" s="39">
        <f t="shared" si="71"/>
        <v>43454</v>
      </c>
      <c r="U162" s="122"/>
    </row>
    <row r="163" spans="1:21" s="123" customFormat="1" ht="30" x14ac:dyDescent="0.2">
      <c r="A163" s="122"/>
      <c r="B163" s="60"/>
      <c r="C163" s="353" t="s">
        <v>755</v>
      </c>
      <c r="D163" s="155" t="s">
        <v>2641</v>
      </c>
      <c r="E163" s="7" t="s">
        <v>3258</v>
      </c>
      <c r="F163" s="75" t="s">
        <v>85</v>
      </c>
      <c r="G163" s="335" t="s">
        <v>54</v>
      </c>
      <c r="H163" s="177">
        <v>15000</v>
      </c>
      <c r="I163" s="75" t="s">
        <v>325</v>
      </c>
      <c r="J163" s="39">
        <v>43498</v>
      </c>
      <c r="K163" s="39">
        <f t="shared" si="67"/>
        <v>43503</v>
      </c>
      <c r="L163" s="39">
        <f>K163+21</f>
        <v>43524</v>
      </c>
      <c r="M163" s="39">
        <f t="shared" si="68"/>
        <v>43545</v>
      </c>
      <c r="N163" s="39">
        <f t="shared" si="69"/>
        <v>43552</v>
      </c>
      <c r="O163" s="39" t="s">
        <v>91</v>
      </c>
      <c r="P163" s="39" t="s">
        <v>91</v>
      </c>
      <c r="Q163" s="39" t="s">
        <v>91</v>
      </c>
      <c r="R163" s="39">
        <f t="shared" si="70"/>
        <v>43559</v>
      </c>
      <c r="S163" s="39">
        <f t="shared" si="71"/>
        <v>43566</v>
      </c>
      <c r="U163" s="122"/>
    </row>
    <row r="164" spans="1:21" x14ac:dyDescent="0.25">
      <c r="A164" s="45"/>
      <c r="C164" s="319" t="s">
        <v>950</v>
      </c>
      <c r="D164" s="48" t="s">
        <v>3484</v>
      </c>
      <c r="E164" s="7" t="s">
        <v>3258</v>
      </c>
      <c r="F164" s="7" t="s">
        <v>85</v>
      </c>
      <c r="G164" s="7" t="s">
        <v>54</v>
      </c>
      <c r="H164" s="174">
        <v>1000</v>
      </c>
      <c r="I164" s="7" t="s">
        <v>321</v>
      </c>
      <c r="J164" s="39">
        <v>43466</v>
      </c>
      <c r="K164" s="39">
        <f>J164+5</f>
        <v>43471</v>
      </c>
      <c r="L164" s="39">
        <f>K164+30</f>
        <v>43501</v>
      </c>
      <c r="M164" s="39">
        <f>L164+21</f>
        <v>43522</v>
      </c>
      <c r="N164" s="39">
        <f>M164+7</f>
        <v>43529</v>
      </c>
      <c r="O164" s="39" t="s">
        <v>91</v>
      </c>
      <c r="P164" s="39" t="s">
        <v>91</v>
      </c>
      <c r="Q164" s="39" t="s">
        <v>91</v>
      </c>
      <c r="R164" s="39">
        <f>N164+7</f>
        <v>43536</v>
      </c>
      <c r="S164" s="39">
        <f>R164+7</f>
        <v>43543</v>
      </c>
      <c r="U164" s="45"/>
    </row>
    <row r="165" spans="1:21" x14ac:dyDescent="0.25">
      <c r="A165" s="45"/>
      <c r="C165" s="319" t="s">
        <v>951</v>
      </c>
      <c r="D165" s="48" t="s">
        <v>3485</v>
      </c>
      <c r="E165" s="7" t="s">
        <v>3258</v>
      </c>
      <c r="F165" s="7" t="s">
        <v>85</v>
      </c>
      <c r="G165" s="7" t="s">
        <v>54</v>
      </c>
      <c r="H165" s="174">
        <v>1990</v>
      </c>
      <c r="I165" s="7" t="s">
        <v>321</v>
      </c>
      <c r="J165" s="39">
        <v>43466</v>
      </c>
      <c r="K165" s="39">
        <f t="shared" ref="K165:K183" si="73">J165+5</f>
        <v>43471</v>
      </c>
      <c r="L165" s="39">
        <f t="shared" ref="L165:L183" si="74">K165+30</f>
        <v>43501</v>
      </c>
      <c r="M165" s="39">
        <f t="shared" ref="M165:M183" si="75">L165+21</f>
        <v>43522</v>
      </c>
      <c r="N165" s="39">
        <f t="shared" ref="N165:N183" si="76">M165+7</f>
        <v>43529</v>
      </c>
      <c r="O165" s="39" t="s">
        <v>91</v>
      </c>
      <c r="P165" s="39" t="s">
        <v>91</v>
      </c>
      <c r="Q165" s="39" t="s">
        <v>91</v>
      </c>
      <c r="R165" s="39">
        <f t="shared" ref="R165:R183" si="77">N165+7</f>
        <v>43536</v>
      </c>
      <c r="S165" s="39">
        <f t="shared" ref="S165:S183" si="78">R165+7</f>
        <v>43543</v>
      </c>
      <c r="U165" s="45"/>
    </row>
    <row r="166" spans="1:21" ht="28.5" x14ac:dyDescent="0.25">
      <c r="A166" s="45"/>
      <c r="C166" s="3" t="s">
        <v>952</v>
      </c>
      <c r="D166" s="48" t="s">
        <v>3486</v>
      </c>
      <c r="E166" s="7" t="s">
        <v>3258</v>
      </c>
      <c r="F166" s="7" t="s">
        <v>101</v>
      </c>
      <c r="G166" s="7" t="s">
        <v>53</v>
      </c>
      <c r="H166" s="174">
        <v>24280</v>
      </c>
      <c r="I166" s="7" t="s">
        <v>321</v>
      </c>
      <c r="J166" s="39">
        <v>43466</v>
      </c>
      <c r="K166" s="39">
        <f t="shared" si="73"/>
        <v>43471</v>
      </c>
      <c r="L166" s="39">
        <f t="shared" si="74"/>
        <v>43501</v>
      </c>
      <c r="M166" s="39">
        <f t="shared" si="75"/>
        <v>43522</v>
      </c>
      <c r="N166" s="39">
        <f t="shared" si="76"/>
        <v>43529</v>
      </c>
      <c r="O166" s="39" t="s">
        <v>91</v>
      </c>
      <c r="P166" s="39" t="s">
        <v>91</v>
      </c>
      <c r="Q166" s="39" t="s">
        <v>91</v>
      </c>
      <c r="R166" s="39">
        <f t="shared" si="77"/>
        <v>43536</v>
      </c>
      <c r="S166" s="39">
        <f t="shared" si="78"/>
        <v>43543</v>
      </c>
      <c r="U166" s="45"/>
    </row>
    <row r="167" spans="1:21" ht="42.75" x14ac:dyDescent="0.25">
      <c r="A167" s="45"/>
      <c r="C167" s="3" t="s">
        <v>953</v>
      </c>
      <c r="D167" s="48" t="s">
        <v>3487</v>
      </c>
      <c r="E167" s="7" t="s">
        <v>3258</v>
      </c>
      <c r="F167" s="7" t="s">
        <v>101</v>
      </c>
      <c r="G167" s="7" t="s">
        <v>53</v>
      </c>
      <c r="H167" s="174">
        <v>20400</v>
      </c>
      <c r="I167" s="7" t="s">
        <v>793</v>
      </c>
      <c r="J167" s="39">
        <v>43556</v>
      </c>
      <c r="K167" s="39">
        <f t="shared" si="73"/>
        <v>43561</v>
      </c>
      <c r="L167" s="39">
        <f t="shared" si="74"/>
        <v>43591</v>
      </c>
      <c r="M167" s="39">
        <f t="shared" si="75"/>
        <v>43612</v>
      </c>
      <c r="N167" s="39">
        <f t="shared" si="76"/>
        <v>43619</v>
      </c>
      <c r="O167" s="39" t="s">
        <v>91</v>
      </c>
      <c r="P167" s="39" t="s">
        <v>91</v>
      </c>
      <c r="Q167" s="39" t="s">
        <v>91</v>
      </c>
      <c r="R167" s="39">
        <f t="shared" si="77"/>
        <v>43626</v>
      </c>
      <c r="S167" s="39">
        <f t="shared" si="78"/>
        <v>43633</v>
      </c>
      <c r="U167" s="45"/>
    </row>
    <row r="168" spans="1:21" ht="42.75" x14ac:dyDescent="0.25">
      <c r="A168" s="45"/>
      <c r="C168" s="3" t="s">
        <v>954</v>
      </c>
      <c r="D168" s="48" t="s">
        <v>3488</v>
      </c>
      <c r="E168" s="7" t="s">
        <v>3258</v>
      </c>
      <c r="F168" s="7" t="s">
        <v>101</v>
      </c>
      <c r="G168" s="7" t="s">
        <v>53</v>
      </c>
      <c r="H168" s="174">
        <v>81000</v>
      </c>
      <c r="I168" s="7" t="s">
        <v>793</v>
      </c>
      <c r="J168" s="39">
        <v>43466</v>
      </c>
      <c r="K168" s="39">
        <f t="shared" si="73"/>
        <v>43471</v>
      </c>
      <c r="L168" s="39">
        <f t="shared" si="74"/>
        <v>43501</v>
      </c>
      <c r="M168" s="39">
        <f t="shared" si="75"/>
        <v>43522</v>
      </c>
      <c r="N168" s="39">
        <f t="shared" si="76"/>
        <v>43529</v>
      </c>
      <c r="O168" s="39" t="s">
        <v>91</v>
      </c>
      <c r="P168" s="39" t="s">
        <v>91</v>
      </c>
      <c r="Q168" s="39" t="s">
        <v>91</v>
      </c>
      <c r="R168" s="39">
        <f t="shared" si="77"/>
        <v>43536</v>
      </c>
      <c r="S168" s="39">
        <f t="shared" si="78"/>
        <v>43543</v>
      </c>
      <c r="U168" s="45"/>
    </row>
    <row r="169" spans="1:21" ht="28.5" x14ac:dyDescent="0.25">
      <c r="A169" s="45"/>
      <c r="C169" s="319" t="s">
        <v>955</v>
      </c>
      <c r="D169" s="48" t="s">
        <v>3489</v>
      </c>
      <c r="E169" s="7" t="s">
        <v>3258</v>
      </c>
      <c r="F169" s="7" t="s">
        <v>101</v>
      </c>
      <c r="G169" s="7" t="s">
        <v>53</v>
      </c>
      <c r="H169" s="174">
        <v>45400</v>
      </c>
      <c r="I169" s="7" t="s">
        <v>793</v>
      </c>
      <c r="J169" s="39">
        <v>43466</v>
      </c>
      <c r="K169" s="39">
        <f t="shared" si="73"/>
        <v>43471</v>
      </c>
      <c r="L169" s="39">
        <f t="shared" si="74"/>
        <v>43501</v>
      </c>
      <c r="M169" s="39">
        <f t="shared" si="75"/>
        <v>43522</v>
      </c>
      <c r="N169" s="39">
        <f t="shared" si="76"/>
        <v>43529</v>
      </c>
      <c r="O169" s="39" t="s">
        <v>91</v>
      </c>
      <c r="P169" s="39" t="s">
        <v>91</v>
      </c>
      <c r="Q169" s="39" t="s">
        <v>91</v>
      </c>
      <c r="R169" s="39">
        <f t="shared" si="77"/>
        <v>43536</v>
      </c>
      <c r="S169" s="39">
        <f t="shared" si="78"/>
        <v>43543</v>
      </c>
      <c r="U169" s="45"/>
    </row>
    <row r="170" spans="1:21" ht="28.5" x14ac:dyDescent="0.25">
      <c r="A170" s="45"/>
      <c r="C170" s="319" t="s">
        <v>956</v>
      </c>
      <c r="D170" s="48" t="s">
        <v>3490</v>
      </c>
      <c r="E170" s="7" t="s">
        <v>3258</v>
      </c>
      <c r="F170" s="7" t="s">
        <v>85</v>
      </c>
      <c r="G170" s="7" t="s">
        <v>54</v>
      </c>
      <c r="H170" s="174">
        <v>8300</v>
      </c>
      <c r="I170" s="7" t="s">
        <v>793</v>
      </c>
      <c r="J170" s="39">
        <v>43466</v>
      </c>
      <c r="K170" s="39">
        <f t="shared" si="73"/>
        <v>43471</v>
      </c>
      <c r="L170" s="39">
        <f t="shared" si="74"/>
        <v>43501</v>
      </c>
      <c r="M170" s="39">
        <f t="shared" si="75"/>
        <v>43522</v>
      </c>
      <c r="N170" s="39">
        <f t="shared" si="76"/>
        <v>43529</v>
      </c>
      <c r="O170" s="39" t="s">
        <v>91</v>
      </c>
      <c r="P170" s="39" t="s">
        <v>91</v>
      </c>
      <c r="Q170" s="39" t="s">
        <v>91</v>
      </c>
      <c r="R170" s="39">
        <f t="shared" si="77"/>
        <v>43536</v>
      </c>
      <c r="S170" s="39">
        <f t="shared" si="78"/>
        <v>43543</v>
      </c>
      <c r="U170" s="45"/>
    </row>
    <row r="171" spans="1:21" ht="28.5" x14ac:dyDescent="0.25">
      <c r="A171" s="45"/>
      <c r="C171" s="319" t="s">
        <v>957</v>
      </c>
      <c r="D171" s="48" t="s">
        <v>3491</v>
      </c>
      <c r="E171" s="7" t="s">
        <v>3258</v>
      </c>
      <c r="F171" s="7" t="s">
        <v>85</v>
      </c>
      <c r="G171" s="7" t="s">
        <v>54</v>
      </c>
      <c r="H171" s="174">
        <v>12000</v>
      </c>
      <c r="I171" s="7" t="s">
        <v>793</v>
      </c>
      <c r="J171" s="39">
        <v>43466</v>
      </c>
      <c r="K171" s="39">
        <f t="shared" si="73"/>
        <v>43471</v>
      </c>
      <c r="L171" s="39">
        <f t="shared" si="74"/>
        <v>43501</v>
      </c>
      <c r="M171" s="39">
        <f t="shared" si="75"/>
        <v>43522</v>
      </c>
      <c r="N171" s="39">
        <f t="shared" si="76"/>
        <v>43529</v>
      </c>
      <c r="O171" s="39" t="s">
        <v>91</v>
      </c>
      <c r="P171" s="39" t="s">
        <v>91</v>
      </c>
      <c r="Q171" s="39" t="s">
        <v>91</v>
      </c>
      <c r="R171" s="39">
        <f t="shared" si="77"/>
        <v>43536</v>
      </c>
      <c r="S171" s="39">
        <f t="shared" si="78"/>
        <v>43543</v>
      </c>
      <c r="U171" s="45"/>
    </row>
    <row r="172" spans="1:21" ht="28.5" x14ac:dyDescent="0.25">
      <c r="A172" s="45"/>
      <c r="C172" s="3" t="s">
        <v>958</v>
      </c>
      <c r="D172" s="48" t="s">
        <v>3492</v>
      </c>
      <c r="E172" s="7" t="s">
        <v>3258</v>
      </c>
      <c r="F172" s="7" t="s">
        <v>101</v>
      </c>
      <c r="G172" s="7" t="s">
        <v>53</v>
      </c>
      <c r="H172" s="174">
        <v>21025</v>
      </c>
      <c r="I172" s="7" t="s">
        <v>793</v>
      </c>
      <c r="J172" s="39">
        <v>43466</v>
      </c>
      <c r="K172" s="39">
        <f t="shared" si="73"/>
        <v>43471</v>
      </c>
      <c r="L172" s="39">
        <f t="shared" si="74"/>
        <v>43501</v>
      </c>
      <c r="M172" s="39">
        <f t="shared" si="75"/>
        <v>43522</v>
      </c>
      <c r="N172" s="39">
        <f t="shared" si="76"/>
        <v>43529</v>
      </c>
      <c r="O172" s="39" t="s">
        <v>91</v>
      </c>
      <c r="P172" s="39" t="s">
        <v>91</v>
      </c>
      <c r="Q172" s="39" t="s">
        <v>91</v>
      </c>
      <c r="R172" s="39">
        <f t="shared" si="77"/>
        <v>43536</v>
      </c>
      <c r="S172" s="39">
        <f t="shared" si="78"/>
        <v>43543</v>
      </c>
      <c r="U172" s="45"/>
    </row>
    <row r="173" spans="1:21" ht="28.5" x14ac:dyDescent="0.25">
      <c r="A173" s="45"/>
      <c r="C173" s="3" t="s">
        <v>959</v>
      </c>
      <c r="D173" s="48" t="s">
        <v>3493</v>
      </c>
      <c r="E173" s="7" t="s">
        <v>3258</v>
      </c>
      <c r="F173" s="7" t="s">
        <v>85</v>
      </c>
      <c r="G173" s="7" t="s">
        <v>54</v>
      </c>
      <c r="H173" s="174">
        <v>2275</v>
      </c>
      <c r="I173" s="7" t="s">
        <v>321</v>
      </c>
      <c r="J173" s="39">
        <v>43556</v>
      </c>
      <c r="K173" s="39">
        <f t="shared" si="73"/>
        <v>43561</v>
      </c>
      <c r="L173" s="39">
        <f t="shared" si="74"/>
        <v>43591</v>
      </c>
      <c r="M173" s="39">
        <f t="shared" si="75"/>
        <v>43612</v>
      </c>
      <c r="N173" s="39">
        <f t="shared" si="76"/>
        <v>43619</v>
      </c>
      <c r="O173" s="39" t="s">
        <v>91</v>
      </c>
      <c r="P173" s="39" t="s">
        <v>91</v>
      </c>
      <c r="Q173" s="39" t="s">
        <v>91</v>
      </c>
      <c r="R173" s="39">
        <f t="shared" si="77"/>
        <v>43626</v>
      </c>
      <c r="S173" s="39">
        <f t="shared" si="78"/>
        <v>43633</v>
      </c>
      <c r="U173" s="45"/>
    </row>
    <row r="174" spans="1:21" ht="28.5" x14ac:dyDescent="0.25">
      <c r="A174" s="45"/>
      <c r="C174" s="3" t="s">
        <v>960</v>
      </c>
      <c r="D174" s="48" t="s">
        <v>3494</v>
      </c>
      <c r="E174" s="7" t="s">
        <v>3258</v>
      </c>
      <c r="F174" s="7" t="s">
        <v>101</v>
      </c>
      <c r="G174" s="7" t="s">
        <v>53</v>
      </c>
      <c r="H174" s="174">
        <v>125400</v>
      </c>
      <c r="I174" s="7" t="s">
        <v>321</v>
      </c>
      <c r="J174" s="39">
        <v>43466</v>
      </c>
      <c r="K174" s="39">
        <f t="shared" si="73"/>
        <v>43471</v>
      </c>
      <c r="L174" s="39">
        <f t="shared" si="74"/>
        <v>43501</v>
      </c>
      <c r="M174" s="39">
        <f t="shared" si="75"/>
        <v>43522</v>
      </c>
      <c r="N174" s="39">
        <f t="shared" si="76"/>
        <v>43529</v>
      </c>
      <c r="O174" s="39" t="s">
        <v>91</v>
      </c>
      <c r="P174" s="39" t="s">
        <v>91</v>
      </c>
      <c r="Q174" s="39" t="s">
        <v>91</v>
      </c>
      <c r="R174" s="39">
        <f t="shared" si="77"/>
        <v>43536</v>
      </c>
      <c r="S174" s="39">
        <f t="shared" si="78"/>
        <v>43543</v>
      </c>
      <c r="U174" s="45"/>
    </row>
    <row r="175" spans="1:21" x14ac:dyDescent="0.25">
      <c r="A175" s="45"/>
      <c r="C175" s="3" t="s">
        <v>961</v>
      </c>
      <c r="D175" s="48" t="s">
        <v>3495</v>
      </c>
      <c r="E175" s="7" t="s">
        <v>3258</v>
      </c>
      <c r="F175" s="7" t="s">
        <v>85</v>
      </c>
      <c r="G175" s="7" t="s">
        <v>54</v>
      </c>
      <c r="H175" s="174">
        <v>470.2</v>
      </c>
      <c r="I175" s="7" t="s">
        <v>524</v>
      </c>
      <c r="J175" s="39">
        <v>43556</v>
      </c>
      <c r="K175" s="39">
        <f t="shared" si="73"/>
        <v>43561</v>
      </c>
      <c r="L175" s="39">
        <f t="shared" si="74"/>
        <v>43591</v>
      </c>
      <c r="M175" s="39">
        <f t="shared" si="75"/>
        <v>43612</v>
      </c>
      <c r="N175" s="39">
        <f t="shared" si="76"/>
        <v>43619</v>
      </c>
      <c r="O175" s="39" t="s">
        <v>91</v>
      </c>
      <c r="P175" s="39" t="s">
        <v>91</v>
      </c>
      <c r="Q175" s="39" t="s">
        <v>91</v>
      </c>
      <c r="R175" s="39">
        <f t="shared" si="77"/>
        <v>43626</v>
      </c>
      <c r="S175" s="39">
        <f t="shared" si="78"/>
        <v>43633</v>
      </c>
      <c r="U175" s="45"/>
    </row>
    <row r="176" spans="1:21" x14ac:dyDescent="0.25">
      <c r="A176" s="45"/>
      <c r="C176" s="3" t="s">
        <v>962</v>
      </c>
      <c r="D176" s="48" t="s">
        <v>3496</v>
      </c>
      <c r="E176" s="7" t="s">
        <v>3258</v>
      </c>
      <c r="F176" s="7" t="s">
        <v>85</v>
      </c>
      <c r="G176" s="7" t="s">
        <v>54</v>
      </c>
      <c r="H176" s="174">
        <v>300</v>
      </c>
      <c r="I176" s="7" t="s">
        <v>321</v>
      </c>
      <c r="J176" s="39">
        <v>43556</v>
      </c>
      <c r="K176" s="39">
        <f t="shared" si="73"/>
        <v>43561</v>
      </c>
      <c r="L176" s="39">
        <f t="shared" si="74"/>
        <v>43591</v>
      </c>
      <c r="M176" s="39">
        <f t="shared" si="75"/>
        <v>43612</v>
      </c>
      <c r="N176" s="39">
        <f t="shared" si="76"/>
        <v>43619</v>
      </c>
      <c r="O176" s="39" t="s">
        <v>91</v>
      </c>
      <c r="P176" s="39" t="s">
        <v>91</v>
      </c>
      <c r="Q176" s="39" t="s">
        <v>91</v>
      </c>
      <c r="R176" s="39">
        <f t="shared" si="77"/>
        <v>43626</v>
      </c>
      <c r="S176" s="39">
        <f t="shared" si="78"/>
        <v>43633</v>
      </c>
      <c r="U176" s="45"/>
    </row>
    <row r="177" spans="1:21" x14ac:dyDescent="0.25">
      <c r="A177" s="45"/>
      <c r="C177" s="3" t="s">
        <v>963</v>
      </c>
      <c r="D177" s="48" t="s">
        <v>3497</v>
      </c>
      <c r="E177" s="7" t="s">
        <v>3258</v>
      </c>
      <c r="F177" s="7" t="s">
        <v>85</v>
      </c>
      <c r="G177" s="7" t="s">
        <v>54</v>
      </c>
      <c r="H177" s="174">
        <v>306</v>
      </c>
      <c r="I177" s="7" t="s">
        <v>321</v>
      </c>
      <c r="J177" s="39">
        <v>43556</v>
      </c>
      <c r="K177" s="39">
        <f t="shared" si="73"/>
        <v>43561</v>
      </c>
      <c r="L177" s="39">
        <f t="shared" si="74"/>
        <v>43591</v>
      </c>
      <c r="M177" s="39">
        <f t="shared" si="75"/>
        <v>43612</v>
      </c>
      <c r="N177" s="39">
        <f t="shared" si="76"/>
        <v>43619</v>
      </c>
      <c r="O177" s="39" t="s">
        <v>91</v>
      </c>
      <c r="P177" s="39" t="s">
        <v>91</v>
      </c>
      <c r="Q177" s="39" t="s">
        <v>91</v>
      </c>
      <c r="R177" s="39">
        <f t="shared" si="77"/>
        <v>43626</v>
      </c>
      <c r="S177" s="39">
        <f t="shared" si="78"/>
        <v>43633</v>
      </c>
      <c r="U177" s="45"/>
    </row>
    <row r="178" spans="1:21" ht="28.5" x14ac:dyDescent="0.25">
      <c r="A178" s="45"/>
      <c r="C178" s="3" t="s">
        <v>964</v>
      </c>
      <c r="D178" s="48" t="s">
        <v>3498</v>
      </c>
      <c r="E178" s="7" t="s">
        <v>3258</v>
      </c>
      <c r="F178" s="7" t="s">
        <v>85</v>
      </c>
      <c r="G178" s="7" t="s">
        <v>54</v>
      </c>
      <c r="H178" s="174">
        <v>300</v>
      </c>
      <c r="I178" s="7" t="s">
        <v>321</v>
      </c>
      <c r="J178" s="39">
        <v>43556</v>
      </c>
      <c r="K178" s="39">
        <f t="shared" si="73"/>
        <v>43561</v>
      </c>
      <c r="L178" s="39">
        <f t="shared" si="74"/>
        <v>43591</v>
      </c>
      <c r="M178" s="39">
        <f t="shared" si="75"/>
        <v>43612</v>
      </c>
      <c r="N178" s="39">
        <f t="shared" si="76"/>
        <v>43619</v>
      </c>
      <c r="O178" s="39" t="s">
        <v>91</v>
      </c>
      <c r="P178" s="39" t="s">
        <v>91</v>
      </c>
      <c r="Q178" s="39" t="s">
        <v>91</v>
      </c>
      <c r="R178" s="39">
        <f t="shared" si="77"/>
        <v>43626</v>
      </c>
      <c r="S178" s="39">
        <f t="shared" si="78"/>
        <v>43633</v>
      </c>
      <c r="U178" s="45"/>
    </row>
    <row r="179" spans="1:21" ht="28.5" x14ac:dyDescent="0.25">
      <c r="A179" s="45"/>
      <c r="C179" s="3" t="s">
        <v>965</v>
      </c>
      <c r="D179" s="48" t="s">
        <v>3499</v>
      </c>
      <c r="E179" s="7" t="s">
        <v>3258</v>
      </c>
      <c r="F179" s="7" t="s">
        <v>85</v>
      </c>
      <c r="G179" s="7" t="s">
        <v>54</v>
      </c>
      <c r="H179" s="174">
        <v>812</v>
      </c>
      <c r="I179" s="7" t="s">
        <v>321</v>
      </c>
      <c r="J179" s="39">
        <v>43466</v>
      </c>
      <c r="K179" s="39">
        <f t="shared" si="73"/>
        <v>43471</v>
      </c>
      <c r="L179" s="39">
        <f t="shared" si="74"/>
        <v>43501</v>
      </c>
      <c r="M179" s="39">
        <f t="shared" si="75"/>
        <v>43522</v>
      </c>
      <c r="N179" s="39">
        <f t="shared" si="76"/>
        <v>43529</v>
      </c>
      <c r="O179" s="39" t="s">
        <v>91</v>
      </c>
      <c r="P179" s="39" t="s">
        <v>91</v>
      </c>
      <c r="Q179" s="39" t="s">
        <v>91</v>
      </c>
      <c r="R179" s="39">
        <f t="shared" si="77"/>
        <v>43536</v>
      </c>
      <c r="S179" s="39">
        <f t="shared" si="78"/>
        <v>43543</v>
      </c>
      <c r="U179" s="45"/>
    </row>
    <row r="180" spans="1:21" ht="28.5" x14ac:dyDescent="0.25">
      <c r="A180" s="45"/>
      <c r="C180" s="3" t="s">
        <v>966</v>
      </c>
      <c r="D180" s="48" t="s">
        <v>3500</v>
      </c>
      <c r="E180" s="7" t="s">
        <v>3258</v>
      </c>
      <c r="F180" s="7" t="s">
        <v>85</v>
      </c>
      <c r="G180" s="7" t="s">
        <v>54</v>
      </c>
      <c r="H180" s="174">
        <v>612</v>
      </c>
      <c r="I180" s="7" t="s">
        <v>321</v>
      </c>
      <c r="J180" s="39">
        <v>43466</v>
      </c>
      <c r="K180" s="39">
        <f t="shared" si="73"/>
        <v>43471</v>
      </c>
      <c r="L180" s="39">
        <f t="shared" si="74"/>
        <v>43501</v>
      </c>
      <c r="M180" s="39">
        <f t="shared" si="75"/>
        <v>43522</v>
      </c>
      <c r="N180" s="39">
        <f t="shared" si="76"/>
        <v>43529</v>
      </c>
      <c r="O180" s="39" t="s">
        <v>91</v>
      </c>
      <c r="P180" s="39" t="s">
        <v>91</v>
      </c>
      <c r="Q180" s="39" t="s">
        <v>91</v>
      </c>
      <c r="R180" s="39">
        <f t="shared" si="77"/>
        <v>43536</v>
      </c>
      <c r="S180" s="39">
        <f t="shared" si="78"/>
        <v>43543</v>
      </c>
      <c r="U180" s="45"/>
    </row>
    <row r="181" spans="1:21" x14ac:dyDescent="0.25">
      <c r="A181" s="45"/>
      <c r="C181" s="3" t="s">
        <v>967</v>
      </c>
      <c r="D181" s="48" t="s">
        <v>3501</v>
      </c>
      <c r="E181" s="7" t="s">
        <v>3258</v>
      </c>
      <c r="F181" s="7" t="s">
        <v>324</v>
      </c>
      <c r="G181" s="7" t="s">
        <v>53</v>
      </c>
      <c r="H181" s="174">
        <v>5000</v>
      </c>
      <c r="I181" s="7" t="s">
        <v>321</v>
      </c>
      <c r="J181" s="39">
        <v>43556</v>
      </c>
      <c r="K181" s="39">
        <f t="shared" si="73"/>
        <v>43561</v>
      </c>
      <c r="L181" s="39">
        <f t="shared" si="74"/>
        <v>43591</v>
      </c>
      <c r="M181" s="39">
        <f t="shared" si="75"/>
        <v>43612</v>
      </c>
      <c r="N181" s="39">
        <f t="shared" si="76"/>
        <v>43619</v>
      </c>
      <c r="O181" s="39" t="s">
        <v>91</v>
      </c>
      <c r="P181" s="39" t="s">
        <v>91</v>
      </c>
      <c r="Q181" s="39" t="s">
        <v>91</v>
      </c>
      <c r="R181" s="39">
        <f t="shared" si="77"/>
        <v>43626</v>
      </c>
      <c r="S181" s="39">
        <f t="shared" si="78"/>
        <v>43633</v>
      </c>
      <c r="U181" s="45"/>
    </row>
    <row r="182" spans="1:21" x14ac:dyDescent="0.25">
      <c r="A182" s="45"/>
      <c r="C182" s="3" t="s">
        <v>968</v>
      </c>
      <c r="D182" s="48" t="s">
        <v>3502</v>
      </c>
      <c r="E182" s="7" t="s">
        <v>3258</v>
      </c>
      <c r="F182" s="7" t="s">
        <v>85</v>
      </c>
      <c r="G182" s="7" t="s">
        <v>54</v>
      </c>
      <c r="H182" s="174">
        <v>962</v>
      </c>
      <c r="I182" s="7" t="s">
        <v>321</v>
      </c>
      <c r="J182" s="39">
        <v>43466</v>
      </c>
      <c r="K182" s="39">
        <f t="shared" si="73"/>
        <v>43471</v>
      </c>
      <c r="L182" s="39">
        <f t="shared" si="74"/>
        <v>43501</v>
      </c>
      <c r="M182" s="39">
        <f t="shared" si="75"/>
        <v>43522</v>
      </c>
      <c r="N182" s="39">
        <f t="shared" si="76"/>
        <v>43529</v>
      </c>
      <c r="O182" s="39" t="s">
        <v>91</v>
      </c>
      <c r="P182" s="39" t="s">
        <v>91</v>
      </c>
      <c r="Q182" s="39" t="s">
        <v>91</v>
      </c>
      <c r="R182" s="39">
        <f t="shared" si="77"/>
        <v>43536</v>
      </c>
      <c r="S182" s="39">
        <f t="shared" si="78"/>
        <v>43543</v>
      </c>
      <c r="U182" s="45"/>
    </row>
    <row r="183" spans="1:21" x14ac:dyDescent="0.25">
      <c r="A183" s="45"/>
      <c r="C183" s="3" t="s">
        <v>969</v>
      </c>
      <c r="D183" s="48" t="s">
        <v>3503</v>
      </c>
      <c r="E183" s="7" t="s">
        <v>3258</v>
      </c>
      <c r="F183" s="7" t="s">
        <v>85</v>
      </c>
      <c r="G183" s="7" t="s">
        <v>54</v>
      </c>
      <c r="H183" s="174">
        <v>422</v>
      </c>
      <c r="I183" s="7" t="s">
        <v>321</v>
      </c>
      <c r="J183" s="39">
        <v>43647</v>
      </c>
      <c r="K183" s="39">
        <f t="shared" si="73"/>
        <v>43652</v>
      </c>
      <c r="L183" s="39">
        <f t="shared" si="74"/>
        <v>43682</v>
      </c>
      <c r="M183" s="39">
        <f t="shared" si="75"/>
        <v>43703</v>
      </c>
      <c r="N183" s="39">
        <f t="shared" si="76"/>
        <v>43710</v>
      </c>
      <c r="O183" s="39" t="s">
        <v>91</v>
      </c>
      <c r="P183" s="39" t="s">
        <v>91</v>
      </c>
      <c r="Q183" s="39" t="s">
        <v>91</v>
      </c>
      <c r="R183" s="39">
        <f t="shared" si="77"/>
        <v>43717</v>
      </c>
      <c r="S183" s="39">
        <f t="shared" si="78"/>
        <v>43724</v>
      </c>
      <c r="U183" s="45"/>
    </row>
    <row r="184" spans="1:21" ht="35.25" customHeight="1" x14ac:dyDescent="0.25">
      <c r="A184" s="45"/>
      <c r="C184" s="229" t="s">
        <v>4027</v>
      </c>
      <c r="D184" s="48" t="s">
        <v>3504</v>
      </c>
      <c r="E184" s="8" t="s">
        <v>3258</v>
      </c>
      <c r="F184" s="8" t="s">
        <v>85</v>
      </c>
      <c r="G184" s="30" t="s">
        <v>54</v>
      </c>
      <c r="H184" s="174">
        <v>11750</v>
      </c>
      <c r="I184" s="9" t="s">
        <v>524</v>
      </c>
      <c r="J184" s="8" t="s">
        <v>949</v>
      </c>
      <c r="K184" s="39">
        <f>J184+5</f>
        <v>43471</v>
      </c>
      <c r="L184" s="39">
        <f>K184+7</f>
        <v>43478</v>
      </c>
      <c r="M184" s="39">
        <f>L184+21</f>
        <v>43499</v>
      </c>
      <c r="N184" s="39">
        <f>M184+7</f>
        <v>43506</v>
      </c>
      <c r="O184" s="39" t="s">
        <v>91</v>
      </c>
      <c r="P184" s="39" t="s">
        <v>91</v>
      </c>
      <c r="Q184" s="39" t="s">
        <v>91</v>
      </c>
      <c r="R184" s="39">
        <f>N184+7</f>
        <v>43513</v>
      </c>
      <c r="S184" s="39">
        <f>R184+7</f>
        <v>43520</v>
      </c>
      <c r="U184" s="45"/>
    </row>
    <row r="185" spans="1:21" s="128" customFormat="1" ht="42.75" x14ac:dyDescent="0.25">
      <c r="A185" s="45"/>
      <c r="B185" s="113"/>
      <c r="C185" s="229" t="s">
        <v>2931</v>
      </c>
      <c r="D185" s="48" t="s">
        <v>3505</v>
      </c>
      <c r="E185" s="8" t="s">
        <v>3258</v>
      </c>
      <c r="F185" s="55" t="s">
        <v>85</v>
      </c>
      <c r="G185" s="121" t="s">
        <v>54</v>
      </c>
      <c r="H185" s="212">
        <v>20000</v>
      </c>
      <c r="I185" s="55" t="s">
        <v>2804</v>
      </c>
      <c r="J185" s="211">
        <v>43525</v>
      </c>
      <c r="K185" s="211">
        <f t="shared" ref="K185:K211" si="79">J185+5</f>
        <v>43530</v>
      </c>
      <c r="L185" s="211">
        <f t="shared" ref="L185" si="80">K185+30</f>
        <v>43560</v>
      </c>
      <c r="M185" s="211">
        <f t="shared" ref="M185:M211" si="81">L185+21</f>
        <v>43581</v>
      </c>
      <c r="N185" s="211">
        <f t="shared" ref="N185:N211" si="82">M185+7</f>
        <v>43588</v>
      </c>
      <c r="O185" s="211" t="s">
        <v>91</v>
      </c>
      <c r="P185" s="211" t="s">
        <v>91</v>
      </c>
      <c r="Q185" s="211" t="s">
        <v>91</v>
      </c>
      <c r="R185" s="211">
        <f t="shared" ref="R185:R211" si="83">N185+7</f>
        <v>43595</v>
      </c>
      <c r="S185" s="211">
        <f t="shared" ref="S185:S211" si="84">R185+7</f>
        <v>43602</v>
      </c>
      <c r="U185" s="45"/>
    </row>
    <row r="186" spans="1:21" ht="48.75" customHeight="1" x14ac:dyDescent="0.25">
      <c r="A186" s="45"/>
      <c r="C186" s="4" t="s">
        <v>1060</v>
      </c>
      <c r="D186" s="48" t="s">
        <v>1061</v>
      </c>
      <c r="E186" s="8" t="s">
        <v>3258</v>
      </c>
      <c r="F186" s="8" t="s">
        <v>85</v>
      </c>
      <c r="G186" s="30" t="s">
        <v>54</v>
      </c>
      <c r="H186" s="174">
        <v>5000</v>
      </c>
      <c r="I186" s="9" t="s">
        <v>325</v>
      </c>
      <c r="J186" s="39">
        <v>43556</v>
      </c>
      <c r="K186" s="39">
        <f t="shared" si="79"/>
        <v>43561</v>
      </c>
      <c r="L186" s="39">
        <f>K186+7</f>
        <v>43568</v>
      </c>
      <c r="M186" s="39">
        <f t="shared" si="81"/>
        <v>43589</v>
      </c>
      <c r="N186" s="39">
        <f t="shared" si="82"/>
        <v>43596</v>
      </c>
      <c r="O186" s="39" t="s">
        <v>91</v>
      </c>
      <c r="P186" s="39" t="s">
        <v>91</v>
      </c>
      <c r="Q186" s="39" t="s">
        <v>91</v>
      </c>
      <c r="R186" s="39">
        <f t="shared" si="83"/>
        <v>43603</v>
      </c>
      <c r="S186" s="39">
        <f t="shared" si="84"/>
        <v>43610</v>
      </c>
      <c r="U186" s="45"/>
    </row>
    <row r="187" spans="1:21" ht="28.5" x14ac:dyDescent="0.25">
      <c r="A187" s="45"/>
      <c r="C187" s="4" t="s">
        <v>1062</v>
      </c>
      <c r="D187" s="48" t="s">
        <v>1063</v>
      </c>
      <c r="E187" s="8" t="s">
        <v>3258</v>
      </c>
      <c r="F187" s="8" t="s">
        <v>85</v>
      </c>
      <c r="G187" s="30" t="s">
        <v>54</v>
      </c>
      <c r="H187" s="174">
        <v>25000</v>
      </c>
      <c r="I187" s="9" t="s">
        <v>1012</v>
      </c>
      <c r="J187" s="39">
        <v>43497</v>
      </c>
      <c r="K187" s="39">
        <f t="shared" si="79"/>
        <v>43502</v>
      </c>
      <c r="L187" s="39">
        <f>K187+21</f>
        <v>43523</v>
      </c>
      <c r="M187" s="39">
        <f t="shared" si="81"/>
        <v>43544</v>
      </c>
      <c r="N187" s="39">
        <f t="shared" si="82"/>
        <v>43551</v>
      </c>
      <c r="O187" s="39" t="s">
        <v>91</v>
      </c>
      <c r="P187" s="39" t="s">
        <v>91</v>
      </c>
      <c r="Q187" s="39" t="s">
        <v>91</v>
      </c>
      <c r="R187" s="39">
        <f t="shared" si="83"/>
        <v>43558</v>
      </c>
      <c r="S187" s="39">
        <f t="shared" si="84"/>
        <v>43565</v>
      </c>
      <c r="U187" s="45"/>
    </row>
    <row r="188" spans="1:21" x14ac:dyDescent="0.25">
      <c r="A188" s="45"/>
      <c r="C188" s="4" t="s">
        <v>1064</v>
      </c>
      <c r="D188" s="48" t="s">
        <v>1065</v>
      </c>
      <c r="E188" s="8" t="s">
        <v>3258</v>
      </c>
      <c r="F188" s="8" t="s">
        <v>85</v>
      </c>
      <c r="G188" s="30" t="s">
        <v>54</v>
      </c>
      <c r="H188" s="174">
        <v>10000</v>
      </c>
      <c r="I188" s="9" t="s">
        <v>974</v>
      </c>
      <c r="J188" s="39">
        <v>43497</v>
      </c>
      <c r="K188" s="39">
        <f t="shared" si="79"/>
        <v>43502</v>
      </c>
      <c r="L188" s="39">
        <f>K188+7</f>
        <v>43509</v>
      </c>
      <c r="M188" s="39">
        <f t="shared" si="81"/>
        <v>43530</v>
      </c>
      <c r="N188" s="39">
        <f t="shared" si="82"/>
        <v>43537</v>
      </c>
      <c r="O188" s="39" t="s">
        <v>91</v>
      </c>
      <c r="P188" s="39" t="s">
        <v>91</v>
      </c>
      <c r="Q188" s="39" t="s">
        <v>91</v>
      </c>
      <c r="R188" s="39">
        <f t="shared" si="83"/>
        <v>43544</v>
      </c>
      <c r="S188" s="39">
        <f t="shared" si="84"/>
        <v>43551</v>
      </c>
      <c r="U188" s="45"/>
    </row>
    <row r="189" spans="1:21" ht="28.5" x14ac:dyDescent="0.25">
      <c r="A189" s="45"/>
      <c r="C189" s="4" t="s">
        <v>1066</v>
      </c>
      <c r="D189" s="48" t="s">
        <v>1067</v>
      </c>
      <c r="E189" s="8" t="s">
        <v>3258</v>
      </c>
      <c r="F189" s="8" t="s">
        <v>85</v>
      </c>
      <c r="G189" s="30" t="s">
        <v>54</v>
      </c>
      <c r="H189" s="174">
        <v>5000</v>
      </c>
      <c r="I189" s="9" t="s">
        <v>325</v>
      </c>
      <c r="J189" s="39">
        <v>43497</v>
      </c>
      <c r="K189" s="39">
        <f t="shared" si="79"/>
        <v>43502</v>
      </c>
      <c r="L189" s="39">
        <f>K189+21</f>
        <v>43523</v>
      </c>
      <c r="M189" s="39">
        <f t="shared" si="81"/>
        <v>43544</v>
      </c>
      <c r="N189" s="39">
        <f t="shared" si="82"/>
        <v>43551</v>
      </c>
      <c r="O189" s="39" t="s">
        <v>91</v>
      </c>
      <c r="P189" s="39" t="s">
        <v>91</v>
      </c>
      <c r="Q189" s="39" t="s">
        <v>91</v>
      </c>
      <c r="R189" s="39">
        <f t="shared" si="83"/>
        <v>43558</v>
      </c>
      <c r="S189" s="39">
        <f t="shared" si="84"/>
        <v>43565</v>
      </c>
      <c r="U189" s="45"/>
    </row>
    <row r="190" spans="1:21" ht="28.5" x14ac:dyDescent="0.25">
      <c r="A190" s="45"/>
      <c r="C190" s="4" t="s">
        <v>1068</v>
      </c>
      <c r="D190" s="48" t="s">
        <v>1069</v>
      </c>
      <c r="E190" s="8" t="s">
        <v>3258</v>
      </c>
      <c r="F190" s="8" t="s">
        <v>85</v>
      </c>
      <c r="G190" s="30" t="s">
        <v>54</v>
      </c>
      <c r="H190" s="174">
        <v>15000</v>
      </c>
      <c r="I190" s="9" t="s">
        <v>1012</v>
      </c>
      <c r="J190" s="39">
        <v>43586</v>
      </c>
      <c r="K190" s="39">
        <f t="shared" si="79"/>
        <v>43591</v>
      </c>
      <c r="L190" s="39">
        <f>K190+7</f>
        <v>43598</v>
      </c>
      <c r="M190" s="39">
        <f t="shared" si="81"/>
        <v>43619</v>
      </c>
      <c r="N190" s="39">
        <f t="shared" si="82"/>
        <v>43626</v>
      </c>
      <c r="O190" s="39" t="s">
        <v>91</v>
      </c>
      <c r="P190" s="39" t="s">
        <v>91</v>
      </c>
      <c r="Q190" s="39" t="s">
        <v>91</v>
      </c>
      <c r="R190" s="39">
        <f t="shared" si="83"/>
        <v>43633</v>
      </c>
      <c r="S190" s="39">
        <f t="shared" si="84"/>
        <v>43640</v>
      </c>
      <c r="U190" s="45"/>
    </row>
    <row r="191" spans="1:21" ht="28.5" x14ac:dyDescent="0.25">
      <c r="A191" s="45"/>
      <c r="C191" s="4" t="s">
        <v>1070</v>
      </c>
      <c r="D191" s="48" t="s">
        <v>1071</v>
      </c>
      <c r="E191" s="8" t="s">
        <v>3258</v>
      </c>
      <c r="F191" s="8" t="s">
        <v>85</v>
      </c>
      <c r="G191" s="30" t="s">
        <v>54</v>
      </c>
      <c r="H191" s="174">
        <v>10000</v>
      </c>
      <c r="I191" s="9" t="s">
        <v>1012</v>
      </c>
      <c r="J191" s="39">
        <v>43647</v>
      </c>
      <c r="K191" s="39">
        <f t="shared" si="79"/>
        <v>43652</v>
      </c>
      <c r="L191" s="39">
        <f>K191+21</f>
        <v>43673</v>
      </c>
      <c r="M191" s="39">
        <f t="shared" si="81"/>
        <v>43694</v>
      </c>
      <c r="N191" s="39">
        <f t="shared" si="82"/>
        <v>43701</v>
      </c>
      <c r="O191" s="39" t="s">
        <v>91</v>
      </c>
      <c r="P191" s="39" t="s">
        <v>91</v>
      </c>
      <c r="Q191" s="39" t="s">
        <v>91</v>
      </c>
      <c r="R191" s="39">
        <f t="shared" si="83"/>
        <v>43708</v>
      </c>
      <c r="S191" s="39">
        <f t="shared" si="84"/>
        <v>43715</v>
      </c>
      <c r="U191" s="45"/>
    </row>
    <row r="192" spans="1:21" ht="28.5" x14ac:dyDescent="0.25">
      <c r="A192" s="45"/>
      <c r="C192" s="4" t="s">
        <v>1072</v>
      </c>
      <c r="D192" s="48" t="s">
        <v>1073</v>
      </c>
      <c r="E192" s="8" t="s">
        <v>3258</v>
      </c>
      <c r="F192" s="8" t="s">
        <v>85</v>
      </c>
      <c r="G192" s="30" t="s">
        <v>54</v>
      </c>
      <c r="H192" s="174">
        <v>25000</v>
      </c>
      <c r="I192" s="9" t="s">
        <v>1012</v>
      </c>
      <c r="J192" s="39">
        <v>43647</v>
      </c>
      <c r="K192" s="39">
        <f t="shared" si="79"/>
        <v>43652</v>
      </c>
      <c r="L192" s="39">
        <f>K192+7</f>
        <v>43659</v>
      </c>
      <c r="M192" s="39">
        <f t="shared" si="81"/>
        <v>43680</v>
      </c>
      <c r="N192" s="39">
        <f t="shared" si="82"/>
        <v>43687</v>
      </c>
      <c r="O192" s="39" t="s">
        <v>91</v>
      </c>
      <c r="P192" s="39" t="s">
        <v>91</v>
      </c>
      <c r="Q192" s="39" t="s">
        <v>91</v>
      </c>
      <c r="R192" s="39">
        <f t="shared" si="83"/>
        <v>43694</v>
      </c>
      <c r="S192" s="39">
        <f t="shared" si="84"/>
        <v>43701</v>
      </c>
      <c r="U192" s="45"/>
    </row>
    <row r="193" spans="1:21" x14ac:dyDescent="0.25">
      <c r="A193" s="45"/>
      <c r="C193" s="4" t="s">
        <v>1074</v>
      </c>
      <c r="D193" s="48" t="s">
        <v>1075</v>
      </c>
      <c r="E193" s="8" t="s">
        <v>3258</v>
      </c>
      <c r="F193" s="8" t="s">
        <v>85</v>
      </c>
      <c r="G193" s="30" t="s">
        <v>54</v>
      </c>
      <c r="H193" s="174">
        <v>25000</v>
      </c>
      <c r="I193" s="9" t="s">
        <v>1012</v>
      </c>
      <c r="J193" s="39">
        <v>43739</v>
      </c>
      <c r="K193" s="39">
        <f t="shared" si="79"/>
        <v>43744</v>
      </c>
      <c r="L193" s="39">
        <f>K193+21</f>
        <v>43765</v>
      </c>
      <c r="M193" s="39">
        <f t="shared" si="81"/>
        <v>43786</v>
      </c>
      <c r="N193" s="39">
        <f t="shared" si="82"/>
        <v>43793</v>
      </c>
      <c r="O193" s="39" t="s">
        <v>91</v>
      </c>
      <c r="P193" s="39" t="s">
        <v>91</v>
      </c>
      <c r="Q193" s="39" t="s">
        <v>91</v>
      </c>
      <c r="R193" s="39">
        <f t="shared" si="83"/>
        <v>43800</v>
      </c>
      <c r="S193" s="39">
        <f t="shared" si="84"/>
        <v>43807</v>
      </c>
      <c r="U193" s="45"/>
    </row>
    <row r="194" spans="1:21" ht="48.75" customHeight="1" x14ac:dyDescent="0.25">
      <c r="A194" s="45"/>
      <c r="C194" s="4" t="s">
        <v>1076</v>
      </c>
      <c r="D194" s="48" t="s">
        <v>1077</v>
      </c>
      <c r="E194" s="8" t="s">
        <v>3258</v>
      </c>
      <c r="F194" s="8" t="s">
        <v>101</v>
      </c>
      <c r="G194" s="30" t="s">
        <v>53</v>
      </c>
      <c r="H194" s="174">
        <v>2000</v>
      </c>
      <c r="I194" s="9" t="s">
        <v>321</v>
      </c>
      <c r="J194" s="39">
        <v>43617</v>
      </c>
      <c r="K194" s="39">
        <f t="shared" si="79"/>
        <v>43622</v>
      </c>
      <c r="L194" s="39">
        <f>K194+7</f>
        <v>43629</v>
      </c>
      <c r="M194" s="39">
        <f t="shared" si="81"/>
        <v>43650</v>
      </c>
      <c r="N194" s="39">
        <f t="shared" si="82"/>
        <v>43657</v>
      </c>
      <c r="O194" s="39" t="s">
        <v>91</v>
      </c>
      <c r="P194" s="39" t="s">
        <v>91</v>
      </c>
      <c r="Q194" s="39" t="s">
        <v>91</v>
      </c>
      <c r="R194" s="39">
        <f t="shared" si="83"/>
        <v>43664</v>
      </c>
      <c r="S194" s="39">
        <f t="shared" si="84"/>
        <v>43671</v>
      </c>
      <c r="U194" s="45"/>
    </row>
    <row r="195" spans="1:21" x14ac:dyDescent="0.25">
      <c r="A195" s="45"/>
      <c r="C195" s="4" t="s">
        <v>1078</v>
      </c>
      <c r="D195" s="48" t="s">
        <v>1079</v>
      </c>
      <c r="E195" s="8" t="s">
        <v>3258</v>
      </c>
      <c r="F195" s="8" t="s">
        <v>85</v>
      </c>
      <c r="G195" s="30" t="s">
        <v>54</v>
      </c>
      <c r="H195" s="174">
        <v>3300</v>
      </c>
      <c r="I195" s="9" t="s">
        <v>321</v>
      </c>
      <c r="J195" s="39">
        <v>43525</v>
      </c>
      <c r="K195" s="39">
        <f t="shared" si="79"/>
        <v>43530</v>
      </c>
      <c r="L195" s="39">
        <f>K195+21</f>
        <v>43551</v>
      </c>
      <c r="M195" s="39">
        <f t="shared" si="81"/>
        <v>43572</v>
      </c>
      <c r="N195" s="39">
        <f t="shared" si="82"/>
        <v>43579</v>
      </c>
      <c r="O195" s="39" t="s">
        <v>91</v>
      </c>
      <c r="P195" s="39" t="s">
        <v>91</v>
      </c>
      <c r="Q195" s="39" t="s">
        <v>91</v>
      </c>
      <c r="R195" s="39">
        <f t="shared" si="83"/>
        <v>43586</v>
      </c>
      <c r="S195" s="39">
        <f t="shared" si="84"/>
        <v>43593</v>
      </c>
      <c r="U195" s="45"/>
    </row>
    <row r="196" spans="1:21" x14ac:dyDescent="0.25">
      <c r="A196" s="45"/>
      <c r="C196" s="4" t="s">
        <v>1080</v>
      </c>
      <c r="D196" s="48" t="s">
        <v>1081</v>
      </c>
      <c r="E196" s="8" t="s">
        <v>3258</v>
      </c>
      <c r="F196" s="8" t="s">
        <v>101</v>
      </c>
      <c r="G196" s="30" t="s">
        <v>53</v>
      </c>
      <c r="H196" s="174">
        <v>100000</v>
      </c>
      <c r="I196" s="9" t="s">
        <v>321</v>
      </c>
      <c r="J196" s="39">
        <v>43525</v>
      </c>
      <c r="K196" s="39">
        <f t="shared" si="79"/>
        <v>43530</v>
      </c>
      <c r="L196" s="39">
        <f>K196+7</f>
        <v>43537</v>
      </c>
      <c r="M196" s="39">
        <f t="shared" si="81"/>
        <v>43558</v>
      </c>
      <c r="N196" s="39">
        <f t="shared" si="82"/>
        <v>43565</v>
      </c>
      <c r="O196" s="39" t="s">
        <v>91</v>
      </c>
      <c r="P196" s="39" t="s">
        <v>91</v>
      </c>
      <c r="Q196" s="39" t="s">
        <v>91</v>
      </c>
      <c r="R196" s="39">
        <f t="shared" si="83"/>
        <v>43572</v>
      </c>
      <c r="S196" s="39">
        <f t="shared" si="84"/>
        <v>43579</v>
      </c>
      <c r="U196" s="45"/>
    </row>
    <row r="197" spans="1:21" x14ac:dyDescent="0.25">
      <c r="A197" s="45"/>
      <c r="C197" s="4" t="s">
        <v>1082</v>
      </c>
      <c r="D197" s="48" t="s">
        <v>1083</v>
      </c>
      <c r="E197" s="8" t="s">
        <v>3258</v>
      </c>
      <c r="F197" s="8" t="s">
        <v>85</v>
      </c>
      <c r="G197" s="30" t="s">
        <v>54</v>
      </c>
      <c r="H197" s="174">
        <v>12000</v>
      </c>
      <c r="I197" s="9" t="s">
        <v>321</v>
      </c>
      <c r="J197" s="39">
        <v>43554</v>
      </c>
      <c r="K197" s="39">
        <f t="shared" si="79"/>
        <v>43559</v>
      </c>
      <c r="L197" s="39">
        <f>K197+21</f>
        <v>43580</v>
      </c>
      <c r="M197" s="39">
        <f t="shared" si="81"/>
        <v>43601</v>
      </c>
      <c r="N197" s="39">
        <f t="shared" si="82"/>
        <v>43608</v>
      </c>
      <c r="O197" s="39" t="s">
        <v>91</v>
      </c>
      <c r="P197" s="39" t="s">
        <v>91</v>
      </c>
      <c r="Q197" s="39" t="s">
        <v>91</v>
      </c>
      <c r="R197" s="39">
        <f t="shared" si="83"/>
        <v>43615</v>
      </c>
      <c r="S197" s="39">
        <f t="shared" si="84"/>
        <v>43622</v>
      </c>
      <c r="U197" s="45"/>
    </row>
    <row r="198" spans="1:21" x14ac:dyDescent="0.25">
      <c r="A198" s="45"/>
      <c r="C198" s="4" t="s">
        <v>1084</v>
      </c>
      <c r="D198" s="48" t="s">
        <v>1085</v>
      </c>
      <c r="E198" s="8" t="s">
        <v>3258</v>
      </c>
      <c r="F198" s="8" t="s">
        <v>101</v>
      </c>
      <c r="G198" s="30" t="s">
        <v>54</v>
      </c>
      <c r="H198" s="174">
        <v>6000</v>
      </c>
      <c r="I198" s="9" t="s">
        <v>321</v>
      </c>
      <c r="J198" s="39">
        <v>43585</v>
      </c>
      <c r="K198" s="39">
        <f t="shared" si="79"/>
        <v>43590</v>
      </c>
      <c r="L198" s="39">
        <f>K198+7</f>
        <v>43597</v>
      </c>
      <c r="M198" s="39">
        <f t="shared" si="81"/>
        <v>43618</v>
      </c>
      <c r="N198" s="39">
        <f t="shared" si="82"/>
        <v>43625</v>
      </c>
      <c r="O198" s="39" t="s">
        <v>91</v>
      </c>
      <c r="P198" s="39" t="s">
        <v>91</v>
      </c>
      <c r="Q198" s="39" t="s">
        <v>91</v>
      </c>
      <c r="R198" s="39">
        <f t="shared" si="83"/>
        <v>43632</v>
      </c>
      <c r="S198" s="39">
        <f t="shared" si="84"/>
        <v>43639</v>
      </c>
      <c r="U198" s="45"/>
    </row>
    <row r="199" spans="1:21" ht="42.75" x14ac:dyDescent="0.25">
      <c r="A199" s="45"/>
      <c r="C199" s="4" t="s">
        <v>1086</v>
      </c>
      <c r="D199" s="48" t="s">
        <v>1087</v>
      </c>
      <c r="E199" s="8" t="s">
        <v>3258</v>
      </c>
      <c r="F199" s="8" t="s">
        <v>101</v>
      </c>
      <c r="G199" s="30" t="s">
        <v>54</v>
      </c>
      <c r="H199" s="174">
        <v>25000</v>
      </c>
      <c r="I199" s="9" t="s">
        <v>321</v>
      </c>
      <c r="J199" s="39">
        <v>43497</v>
      </c>
      <c r="K199" s="39">
        <f t="shared" si="79"/>
        <v>43502</v>
      </c>
      <c r="L199" s="39">
        <f>K199+21</f>
        <v>43523</v>
      </c>
      <c r="M199" s="39">
        <f t="shared" si="81"/>
        <v>43544</v>
      </c>
      <c r="N199" s="39">
        <f t="shared" si="82"/>
        <v>43551</v>
      </c>
      <c r="O199" s="39" t="s">
        <v>91</v>
      </c>
      <c r="P199" s="39" t="s">
        <v>91</v>
      </c>
      <c r="Q199" s="39" t="s">
        <v>91</v>
      </c>
      <c r="R199" s="39">
        <f t="shared" si="83"/>
        <v>43558</v>
      </c>
      <c r="S199" s="39">
        <f t="shared" si="84"/>
        <v>43565</v>
      </c>
      <c r="U199" s="45"/>
    </row>
    <row r="200" spans="1:21" ht="42.75" x14ac:dyDescent="0.25">
      <c r="A200" s="45"/>
      <c r="C200" s="4" t="s">
        <v>1088</v>
      </c>
      <c r="D200" s="48" t="s">
        <v>1089</v>
      </c>
      <c r="E200" s="8" t="s">
        <v>3258</v>
      </c>
      <c r="F200" s="8" t="s">
        <v>85</v>
      </c>
      <c r="G200" s="30" t="s">
        <v>55</v>
      </c>
      <c r="H200" s="174">
        <v>2000</v>
      </c>
      <c r="I200" s="9" t="s">
        <v>524</v>
      </c>
      <c r="J200" s="39">
        <v>43498</v>
      </c>
      <c r="K200" s="39">
        <f t="shared" si="79"/>
        <v>43503</v>
      </c>
      <c r="L200" s="39">
        <f>K200+7</f>
        <v>43510</v>
      </c>
      <c r="M200" s="39">
        <f t="shared" si="81"/>
        <v>43531</v>
      </c>
      <c r="N200" s="39">
        <f t="shared" si="82"/>
        <v>43538</v>
      </c>
      <c r="O200" s="39" t="s">
        <v>91</v>
      </c>
      <c r="P200" s="39" t="s">
        <v>91</v>
      </c>
      <c r="Q200" s="39" t="s">
        <v>91</v>
      </c>
      <c r="R200" s="39">
        <f t="shared" si="83"/>
        <v>43545</v>
      </c>
      <c r="S200" s="39">
        <f t="shared" si="84"/>
        <v>43552</v>
      </c>
      <c r="U200" s="45"/>
    </row>
    <row r="201" spans="1:21" ht="42.75" x14ac:dyDescent="0.25">
      <c r="A201" s="45"/>
      <c r="C201" s="4" t="s">
        <v>1090</v>
      </c>
      <c r="D201" s="48" t="s">
        <v>1091</v>
      </c>
      <c r="E201" s="8" t="s">
        <v>3258</v>
      </c>
      <c r="F201" s="8" t="s">
        <v>85</v>
      </c>
      <c r="G201" s="30" t="s">
        <v>54</v>
      </c>
      <c r="H201" s="174">
        <v>10000</v>
      </c>
      <c r="I201" s="9" t="s">
        <v>524</v>
      </c>
      <c r="J201" s="39">
        <v>43498</v>
      </c>
      <c r="K201" s="39">
        <f t="shared" si="79"/>
        <v>43503</v>
      </c>
      <c r="L201" s="39">
        <f>K201+21</f>
        <v>43524</v>
      </c>
      <c r="M201" s="39">
        <f t="shared" si="81"/>
        <v>43545</v>
      </c>
      <c r="N201" s="39">
        <f t="shared" si="82"/>
        <v>43552</v>
      </c>
      <c r="O201" s="39" t="s">
        <v>91</v>
      </c>
      <c r="P201" s="39" t="s">
        <v>91</v>
      </c>
      <c r="Q201" s="39" t="s">
        <v>91</v>
      </c>
      <c r="R201" s="39">
        <f t="shared" si="83"/>
        <v>43559</v>
      </c>
      <c r="S201" s="39">
        <f t="shared" si="84"/>
        <v>43566</v>
      </c>
      <c r="U201" s="45"/>
    </row>
    <row r="202" spans="1:21" ht="28.5" x14ac:dyDescent="0.25">
      <c r="A202" s="45"/>
      <c r="C202" s="4" t="s">
        <v>1092</v>
      </c>
      <c r="D202" s="48" t="s">
        <v>1093</v>
      </c>
      <c r="E202" s="8" t="s">
        <v>3258</v>
      </c>
      <c r="F202" s="8" t="s">
        <v>85</v>
      </c>
      <c r="G202" s="30" t="s">
        <v>54</v>
      </c>
      <c r="H202" s="174">
        <v>4000</v>
      </c>
      <c r="I202" s="9" t="s">
        <v>321</v>
      </c>
      <c r="J202" s="39">
        <v>43498</v>
      </c>
      <c r="K202" s="39">
        <f t="shared" si="79"/>
        <v>43503</v>
      </c>
      <c r="L202" s="39">
        <f>K202+7</f>
        <v>43510</v>
      </c>
      <c r="M202" s="39">
        <f t="shared" si="81"/>
        <v>43531</v>
      </c>
      <c r="N202" s="39">
        <f t="shared" si="82"/>
        <v>43538</v>
      </c>
      <c r="O202" s="39" t="s">
        <v>91</v>
      </c>
      <c r="P202" s="39" t="s">
        <v>91</v>
      </c>
      <c r="Q202" s="39" t="s">
        <v>91</v>
      </c>
      <c r="R202" s="39">
        <f t="shared" si="83"/>
        <v>43545</v>
      </c>
      <c r="S202" s="39">
        <f t="shared" si="84"/>
        <v>43552</v>
      </c>
      <c r="U202" s="45"/>
    </row>
    <row r="203" spans="1:21" ht="48.75" customHeight="1" x14ac:dyDescent="0.25">
      <c r="A203" s="45"/>
      <c r="C203" s="4" t="s">
        <v>3679</v>
      </c>
      <c r="D203" s="48" t="s">
        <v>1094</v>
      </c>
      <c r="E203" s="8" t="s">
        <v>3258</v>
      </c>
      <c r="F203" s="8" t="s">
        <v>101</v>
      </c>
      <c r="G203" s="30" t="s">
        <v>53</v>
      </c>
      <c r="H203" s="174">
        <v>2000</v>
      </c>
      <c r="I203" s="9" t="s">
        <v>321</v>
      </c>
      <c r="J203" s="39">
        <v>43617</v>
      </c>
      <c r="K203" s="39">
        <f t="shared" si="79"/>
        <v>43622</v>
      </c>
      <c r="L203" s="39">
        <f>K203+21</f>
        <v>43643</v>
      </c>
      <c r="M203" s="39">
        <f t="shared" si="81"/>
        <v>43664</v>
      </c>
      <c r="N203" s="39">
        <f t="shared" si="82"/>
        <v>43671</v>
      </c>
      <c r="O203" s="39" t="s">
        <v>91</v>
      </c>
      <c r="P203" s="39" t="s">
        <v>91</v>
      </c>
      <c r="Q203" s="39" t="s">
        <v>91</v>
      </c>
      <c r="R203" s="39">
        <f t="shared" si="83"/>
        <v>43678</v>
      </c>
      <c r="S203" s="39">
        <f t="shared" si="84"/>
        <v>43685</v>
      </c>
      <c r="U203" s="45"/>
    </row>
    <row r="204" spans="1:21" ht="28.5" x14ac:dyDescent="0.25">
      <c r="A204" s="45"/>
      <c r="C204" s="4" t="s">
        <v>2976</v>
      </c>
      <c r="D204" s="48" t="s">
        <v>1095</v>
      </c>
      <c r="E204" s="8" t="s">
        <v>3258</v>
      </c>
      <c r="F204" s="8" t="s">
        <v>101</v>
      </c>
      <c r="G204" s="30" t="s">
        <v>54</v>
      </c>
      <c r="H204" s="174">
        <v>2400</v>
      </c>
      <c r="I204" s="9" t="s">
        <v>321</v>
      </c>
      <c r="J204" s="39">
        <v>43585</v>
      </c>
      <c r="K204" s="39">
        <f t="shared" si="79"/>
        <v>43590</v>
      </c>
      <c r="L204" s="39">
        <f>K204+21</f>
        <v>43611</v>
      </c>
      <c r="M204" s="39">
        <f t="shared" si="81"/>
        <v>43632</v>
      </c>
      <c r="N204" s="39">
        <f t="shared" si="82"/>
        <v>43639</v>
      </c>
      <c r="O204" s="39" t="s">
        <v>91</v>
      </c>
      <c r="P204" s="39" t="s">
        <v>91</v>
      </c>
      <c r="Q204" s="39" t="s">
        <v>91</v>
      </c>
      <c r="R204" s="39">
        <f t="shared" si="83"/>
        <v>43646</v>
      </c>
      <c r="S204" s="39">
        <f t="shared" si="84"/>
        <v>43653</v>
      </c>
      <c r="U204" s="45"/>
    </row>
    <row r="205" spans="1:21" x14ac:dyDescent="0.25">
      <c r="A205" s="45"/>
      <c r="C205" s="363" t="s">
        <v>3680</v>
      </c>
      <c r="D205" s="48" t="s">
        <v>1096</v>
      </c>
      <c r="E205" s="8" t="s">
        <v>3258</v>
      </c>
      <c r="F205" s="361" t="s">
        <v>101</v>
      </c>
      <c r="G205" s="367" t="s">
        <v>53</v>
      </c>
      <c r="H205" s="175">
        <v>2000</v>
      </c>
      <c r="I205" s="364" t="s">
        <v>321</v>
      </c>
      <c r="J205" s="226">
        <v>43617</v>
      </c>
      <c r="K205" s="39">
        <f t="shared" si="79"/>
        <v>43622</v>
      </c>
      <c r="L205" s="39">
        <f t="shared" ref="L205:L211" si="85">K205+21</f>
        <v>43643</v>
      </c>
      <c r="M205" s="39">
        <f t="shared" si="81"/>
        <v>43664</v>
      </c>
      <c r="N205" s="39">
        <f t="shared" si="82"/>
        <v>43671</v>
      </c>
      <c r="O205" s="39" t="s">
        <v>91</v>
      </c>
      <c r="P205" s="39" t="s">
        <v>91</v>
      </c>
      <c r="Q205" s="39" t="s">
        <v>91</v>
      </c>
      <c r="R205" s="39">
        <f t="shared" si="83"/>
        <v>43678</v>
      </c>
      <c r="S205" s="39">
        <f t="shared" si="84"/>
        <v>43685</v>
      </c>
      <c r="U205" s="45"/>
    </row>
    <row r="206" spans="1:21" x14ac:dyDescent="0.25">
      <c r="A206" s="45"/>
      <c r="C206" s="363" t="s">
        <v>3681</v>
      </c>
      <c r="D206" s="48" t="s">
        <v>1097</v>
      </c>
      <c r="E206" s="8" t="s">
        <v>3258</v>
      </c>
      <c r="F206" s="361" t="s">
        <v>85</v>
      </c>
      <c r="G206" s="367" t="s">
        <v>54</v>
      </c>
      <c r="H206" s="175">
        <v>3300</v>
      </c>
      <c r="I206" s="364" t="s">
        <v>321</v>
      </c>
      <c r="J206" s="226">
        <v>43525</v>
      </c>
      <c r="K206" s="39">
        <f t="shared" si="79"/>
        <v>43530</v>
      </c>
      <c r="L206" s="39">
        <f t="shared" si="85"/>
        <v>43551</v>
      </c>
      <c r="M206" s="39">
        <f t="shared" si="81"/>
        <v>43572</v>
      </c>
      <c r="N206" s="39">
        <f t="shared" si="82"/>
        <v>43579</v>
      </c>
      <c r="O206" s="39" t="s">
        <v>91</v>
      </c>
      <c r="P206" s="39" t="s">
        <v>91</v>
      </c>
      <c r="Q206" s="39" t="s">
        <v>91</v>
      </c>
      <c r="R206" s="39">
        <f t="shared" si="83"/>
        <v>43586</v>
      </c>
      <c r="S206" s="39">
        <f t="shared" si="84"/>
        <v>43593</v>
      </c>
      <c r="U206" s="45"/>
    </row>
    <row r="207" spans="1:21" x14ac:dyDescent="0.25">
      <c r="A207" s="45"/>
      <c r="C207" s="363" t="s">
        <v>3682</v>
      </c>
      <c r="D207" s="48" t="s">
        <v>1098</v>
      </c>
      <c r="E207" s="8" t="s">
        <v>3258</v>
      </c>
      <c r="F207" s="361" t="s">
        <v>101</v>
      </c>
      <c r="G207" s="367" t="s">
        <v>54</v>
      </c>
      <c r="H207" s="175">
        <v>100000</v>
      </c>
      <c r="I207" s="364" t="s">
        <v>321</v>
      </c>
      <c r="J207" s="226">
        <v>43525</v>
      </c>
      <c r="K207" s="39">
        <f t="shared" si="79"/>
        <v>43530</v>
      </c>
      <c r="L207" s="39">
        <f t="shared" si="85"/>
        <v>43551</v>
      </c>
      <c r="M207" s="39">
        <f t="shared" si="81"/>
        <v>43572</v>
      </c>
      <c r="N207" s="39">
        <f t="shared" si="82"/>
        <v>43579</v>
      </c>
      <c r="O207" s="39" t="s">
        <v>91</v>
      </c>
      <c r="P207" s="39" t="s">
        <v>91</v>
      </c>
      <c r="Q207" s="39" t="s">
        <v>91</v>
      </c>
      <c r="R207" s="39">
        <f t="shared" si="83"/>
        <v>43586</v>
      </c>
      <c r="S207" s="39">
        <f t="shared" si="84"/>
        <v>43593</v>
      </c>
      <c r="U207" s="45"/>
    </row>
    <row r="208" spans="1:21" x14ac:dyDescent="0.25">
      <c r="A208" s="45"/>
      <c r="C208" s="363" t="s">
        <v>3683</v>
      </c>
      <c r="D208" s="48" t="s">
        <v>2977</v>
      </c>
      <c r="E208" s="8" t="s">
        <v>3258</v>
      </c>
      <c r="F208" s="361"/>
      <c r="G208" s="367" t="s">
        <v>54</v>
      </c>
      <c r="H208" s="175">
        <v>12000</v>
      </c>
      <c r="I208" s="364" t="s">
        <v>321</v>
      </c>
      <c r="J208" s="226">
        <v>43554</v>
      </c>
      <c r="K208" s="39">
        <f t="shared" si="79"/>
        <v>43559</v>
      </c>
      <c r="L208" s="39">
        <f t="shared" si="85"/>
        <v>43580</v>
      </c>
      <c r="M208" s="39">
        <f t="shared" si="81"/>
        <v>43601</v>
      </c>
      <c r="N208" s="39">
        <f t="shared" si="82"/>
        <v>43608</v>
      </c>
      <c r="O208" s="39" t="s">
        <v>91</v>
      </c>
      <c r="P208" s="39" t="s">
        <v>91</v>
      </c>
      <c r="Q208" s="39" t="s">
        <v>91</v>
      </c>
      <c r="R208" s="39">
        <f t="shared" si="83"/>
        <v>43615</v>
      </c>
      <c r="S208" s="39">
        <f t="shared" si="84"/>
        <v>43622</v>
      </c>
      <c r="U208" s="45"/>
    </row>
    <row r="209" spans="1:21" x14ac:dyDescent="0.25">
      <c r="A209" s="45"/>
      <c r="C209" s="363" t="s">
        <v>3684</v>
      </c>
      <c r="D209" s="48" t="s">
        <v>3685</v>
      </c>
      <c r="E209" s="8" t="s">
        <v>3258</v>
      </c>
      <c r="F209" s="361"/>
      <c r="G209" s="367" t="s">
        <v>54</v>
      </c>
      <c r="H209" s="175">
        <v>6000</v>
      </c>
      <c r="I209" s="364" t="s">
        <v>321</v>
      </c>
      <c r="J209" s="226">
        <v>43585</v>
      </c>
      <c r="K209" s="39">
        <f t="shared" si="79"/>
        <v>43590</v>
      </c>
      <c r="L209" s="39">
        <f t="shared" si="85"/>
        <v>43611</v>
      </c>
      <c r="M209" s="39">
        <f t="shared" si="81"/>
        <v>43632</v>
      </c>
      <c r="N209" s="39">
        <f t="shared" si="82"/>
        <v>43639</v>
      </c>
      <c r="O209" s="39" t="s">
        <v>91</v>
      </c>
      <c r="P209" s="39" t="s">
        <v>91</v>
      </c>
      <c r="Q209" s="39" t="s">
        <v>91</v>
      </c>
      <c r="R209" s="39">
        <f t="shared" si="83"/>
        <v>43646</v>
      </c>
      <c r="S209" s="39">
        <f t="shared" si="84"/>
        <v>43653</v>
      </c>
      <c r="U209" s="45"/>
    </row>
    <row r="210" spans="1:21" ht="28.5" x14ac:dyDescent="0.25">
      <c r="A210" s="45"/>
      <c r="C210" s="222" t="s">
        <v>3686</v>
      </c>
      <c r="D210" s="48" t="s">
        <v>3687</v>
      </c>
      <c r="E210" s="8" t="s">
        <v>3258</v>
      </c>
      <c r="F210" s="356" t="s">
        <v>85</v>
      </c>
      <c r="G210" s="356" t="s">
        <v>54</v>
      </c>
      <c r="H210" s="175">
        <v>17900</v>
      </c>
      <c r="I210" s="356" t="s">
        <v>3688</v>
      </c>
      <c r="J210" s="226">
        <v>43647</v>
      </c>
      <c r="K210" s="39">
        <f t="shared" si="79"/>
        <v>43652</v>
      </c>
      <c r="L210" s="39">
        <f t="shared" si="85"/>
        <v>43673</v>
      </c>
      <c r="M210" s="39">
        <f t="shared" si="81"/>
        <v>43694</v>
      </c>
      <c r="N210" s="39">
        <f t="shared" si="82"/>
        <v>43701</v>
      </c>
      <c r="O210" s="39" t="s">
        <v>91</v>
      </c>
      <c r="P210" s="39" t="s">
        <v>91</v>
      </c>
      <c r="Q210" s="39" t="s">
        <v>91</v>
      </c>
      <c r="R210" s="39">
        <f t="shared" si="83"/>
        <v>43708</v>
      </c>
      <c r="S210" s="39">
        <f t="shared" si="84"/>
        <v>43715</v>
      </c>
      <c r="U210" s="45"/>
    </row>
    <row r="211" spans="1:21" ht="28.5" x14ac:dyDescent="0.25">
      <c r="A211" s="45"/>
      <c r="C211" s="222" t="s">
        <v>3689</v>
      </c>
      <c r="D211" s="48" t="s">
        <v>3690</v>
      </c>
      <c r="E211" s="8" t="s">
        <v>3258</v>
      </c>
      <c r="F211" s="356" t="s">
        <v>85</v>
      </c>
      <c r="G211" s="356" t="s">
        <v>54</v>
      </c>
      <c r="H211" s="175">
        <v>14500</v>
      </c>
      <c r="I211" s="356" t="s">
        <v>3688</v>
      </c>
      <c r="J211" s="226">
        <v>43648</v>
      </c>
      <c r="K211" s="39">
        <f t="shared" si="79"/>
        <v>43653</v>
      </c>
      <c r="L211" s="39">
        <f t="shared" si="85"/>
        <v>43674</v>
      </c>
      <c r="M211" s="39">
        <f t="shared" si="81"/>
        <v>43695</v>
      </c>
      <c r="N211" s="39">
        <f t="shared" si="82"/>
        <v>43702</v>
      </c>
      <c r="O211" s="39" t="s">
        <v>91</v>
      </c>
      <c r="P211" s="39" t="s">
        <v>91</v>
      </c>
      <c r="Q211" s="39" t="s">
        <v>91</v>
      </c>
      <c r="R211" s="39">
        <f t="shared" si="83"/>
        <v>43709</v>
      </c>
      <c r="S211" s="39">
        <f t="shared" si="84"/>
        <v>43716</v>
      </c>
      <c r="U211" s="45"/>
    </row>
    <row r="212" spans="1:21" s="127" customFormat="1" ht="43.5" customHeight="1" x14ac:dyDescent="0.25">
      <c r="A212" s="285"/>
      <c r="C212" s="291"/>
      <c r="E212" s="8" t="s">
        <v>3258</v>
      </c>
      <c r="F212" s="292"/>
      <c r="G212" s="292"/>
      <c r="H212" s="288"/>
      <c r="I212" s="289"/>
      <c r="J212" s="290"/>
      <c r="K212" s="290"/>
      <c r="L212" s="290"/>
      <c r="M212" s="290"/>
      <c r="N212" s="290"/>
      <c r="O212" s="290"/>
      <c r="P212" s="290"/>
      <c r="Q212" s="290"/>
      <c r="R212" s="290"/>
      <c r="S212" s="290"/>
      <c r="U212" s="285"/>
    </row>
    <row r="213" spans="1:21" s="126" customFormat="1" x14ac:dyDescent="0.25">
      <c r="A213" s="125"/>
      <c r="B213" s="127"/>
      <c r="C213" s="286" t="s">
        <v>1235</v>
      </c>
      <c r="D213" s="543" t="s">
        <v>1236</v>
      </c>
      <c r="E213" s="8" t="s">
        <v>3258</v>
      </c>
      <c r="F213" s="281" t="s">
        <v>85</v>
      </c>
      <c r="G213" s="281" t="s">
        <v>54</v>
      </c>
      <c r="H213" s="283">
        <v>3304</v>
      </c>
      <c r="I213" s="281" t="s">
        <v>321</v>
      </c>
      <c r="J213" s="278">
        <v>43480</v>
      </c>
      <c r="K213" s="278">
        <f t="shared" ref="K213:K219" si="86">J213+5</f>
        <v>43485</v>
      </c>
      <c r="L213" s="278">
        <f>K213+30</f>
        <v>43515</v>
      </c>
      <c r="M213" s="278">
        <f>L213+21</f>
        <v>43536</v>
      </c>
      <c r="N213" s="278">
        <f t="shared" ref="N213:N219" si="87">M213+7</f>
        <v>43543</v>
      </c>
      <c r="O213" s="278" t="s">
        <v>91</v>
      </c>
      <c r="P213" s="278" t="s">
        <v>91</v>
      </c>
      <c r="Q213" s="278" t="s">
        <v>91</v>
      </c>
      <c r="R213" s="278">
        <f t="shared" ref="R213:R219" si="88">N213+7</f>
        <v>43550</v>
      </c>
      <c r="S213" s="278">
        <f t="shared" ref="S213:S219" si="89">R213+7</f>
        <v>43557</v>
      </c>
      <c r="U213" s="125"/>
    </row>
    <row r="214" spans="1:21" s="126" customFormat="1" ht="17.25" customHeight="1" x14ac:dyDescent="0.25">
      <c r="A214" s="125"/>
      <c r="B214" s="127"/>
      <c r="C214" s="286" t="s">
        <v>1237</v>
      </c>
      <c r="D214" s="543" t="s">
        <v>1238</v>
      </c>
      <c r="E214" s="8" t="s">
        <v>3258</v>
      </c>
      <c r="F214" s="280" t="s">
        <v>85</v>
      </c>
      <c r="G214" s="282" t="s">
        <v>54</v>
      </c>
      <c r="H214" s="283">
        <v>4000</v>
      </c>
      <c r="I214" s="281" t="s">
        <v>321</v>
      </c>
      <c r="J214" s="278">
        <v>43495</v>
      </c>
      <c r="K214" s="278">
        <f t="shared" si="86"/>
        <v>43500</v>
      </c>
      <c r="L214" s="278">
        <f>K214+7</f>
        <v>43507</v>
      </c>
      <c r="M214" s="278">
        <f>L214+21</f>
        <v>43528</v>
      </c>
      <c r="N214" s="278">
        <f t="shared" si="87"/>
        <v>43535</v>
      </c>
      <c r="O214" s="278" t="s">
        <v>91</v>
      </c>
      <c r="P214" s="278" t="s">
        <v>91</v>
      </c>
      <c r="Q214" s="278" t="s">
        <v>91</v>
      </c>
      <c r="R214" s="278">
        <f t="shared" si="88"/>
        <v>43542</v>
      </c>
      <c r="S214" s="278">
        <f t="shared" si="89"/>
        <v>43549</v>
      </c>
      <c r="U214" s="125"/>
    </row>
    <row r="215" spans="1:21" s="126" customFormat="1" x14ac:dyDescent="0.25">
      <c r="A215" s="125"/>
      <c r="B215" s="127"/>
      <c r="C215" s="286" t="s">
        <v>1239</v>
      </c>
      <c r="D215" s="543" t="s">
        <v>1240</v>
      </c>
      <c r="E215" s="8" t="s">
        <v>3258</v>
      </c>
      <c r="F215" s="280" t="s">
        <v>85</v>
      </c>
      <c r="G215" s="280" t="s">
        <v>54</v>
      </c>
      <c r="H215" s="283">
        <f>5760*2</f>
        <v>11520</v>
      </c>
      <c r="I215" s="281" t="s">
        <v>321</v>
      </c>
      <c r="J215" s="278">
        <v>43498</v>
      </c>
      <c r="K215" s="278">
        <f t="shared" si="86"/>
        <v>43503</v>
      </c>
      <c r="L215" s="278">
        <f>K215+21</f>
        <v>43524</v>
      </c>
      <c r="M215" s="278">
        <f>L215+21</f>
        <v>43545</v>
      </c>
      <c r="N215" s="278">
        <f t="shared" si="87"/>
        <v>43552</v>
      </c>
      <c r="O215" s="278" t="s">
        <v>91</v>
      </c>
      <c r="P215" s="278" t="s">
        <v>91</v>
      </c>
      <c r="Q215" s="278" t="s">
        <v>91</v>
      </c>
      <c r="R215" s="278">
        <f t="shared" si="88"/>
        <v>43559</v>
      </c>
      <c r="S215" s="278">
        <f t="shared" si="89"/>
        <v>43566</v>
      </c>
      <c r="U215" s="125"/>
    </row>
    <row r="216" spans="1:21" s="126" customFormat="1" x14ac:dyDescent="0.25">
      <c r="A216" s="125"/>
      <c r="B216" s="127"/>
      <c r="C216" s="286" t="s">
        <v>1241</v>
      </c>
      <c r="D216" s="543" t="s">
        <v>1242</v>
      </c>
      <c r="E216" s="8" t="s">
        <v>3258</v>
      </c>
      <c r="F216" s="281" t="s">
        <v>85</v>
      </c>
      <c r="G216" s="281" t="s">
        <v>54</v>
      </c>
      <c r="H216" s="283">
        <f>4680+5850+2340+7020</f>
        <v>19890</v>
      </c>
      <c r="I216" s="281" t="s">
        <v>321</v>
      </c>
      <c r="J216" s="278">
        <v>43511</v>
      </c>
      <c r="K216" s="278">
        <f t="shared" si="86"/>
        <v>43516</v>
      </c>
      <c r="L216" s="278">
        <f t="shared" ref="L216:M219" si="90">K216+7</f>
        <v>43523</v>
      </c>
      <c r="M216" s="278">
        <f t="shared" si="90"/>
        <v>43530</v>
      </c>
      <c r="N216" s="278">
        <f t="shared" si="87"/>
        <v>43537</v>
      </c>
      <c r="O216" s="278" t="s">
        <v>91</v>
      </c>
      <c r="P216" s="278" t="s">
        <v>91</v>
      </c>
      <c r="Q216" s="278" t="s">
        <v>91</v>
      </c>
      <c r="R216" s="278">
        <f t="shared" si="88"/>
        <v>43544</v>
      </c>
      <c r="S216" s="278">
        <f t="shared" si="89"/>
        <v>43551</v>
      </c>
      <c r="U216" s="125"/>
    </row>
    <row r="217" spans="1:21" s="126" customFormat="1" x14ac:dyDescent="0.25">
      <c r="A217" s="125"/>
      <c r="B217" s="127"/>
      <c r="C217" s="286" t="s">
        <v>1243</v>
      </c>
      <c r="D217" s="543" t="s">
        <v>1244</v>
      </c>
      <c r="E217" s="8" t="s">
        <v>3258</v>
      </c>
      <c r="F217" s="281" t="s">
        <v>85</v>
      </c>
      <c r="G217" s="280" t="s">
        <v>54</v>
      </c>
      <c r="H217" s="283">
        <f>1713*2</f>
        <v>3426</v>
      </c>
      <c r="I217" s="281" t="s">
        <v>321</v>
      </c>
      <c r="J217" s="278">
        <v>43525</v>
      </c>
      <c r="K217" s="278">
        <f t="shared" si="86"/>
        <v>43530</v>
      </c>
      <c r="L217" s="278">
        <f t="shared" si="90"/>
        <v>43537</v>
      </c>
      <c r="M217" s="278">
        <f t="shared" si="90"/>
        <v>43544</v>
      </c>
      <c r="N217" s="278">
        <f t="shared" si="87"/>
        <v>43551</v>
      </c>
      <c r="O217" s="278" t="s">
        <v>91</v>
      </c>
      <c r="P217" s="278" t="s">
        <v>91</v>
      </c>
      <c r="Q217" s="278" t="s">
        <v>91</v>
      </c>
      <c r="R217" s="278">
        <f t="shared" si="88"/>
        <v>43558</v>
      </c>
      <c r="S217" s="278">
        <f t="shared" si="89"/>
        <v>43565</v>
      </c>
      <c r="U217" s="125"/>
    </row>
    <row r="218" spans="1:21" s="126" customFormat="1" ht="20.25" customHeight="1" x14ac:dyDescent="0.25">
      <c r="A218" s="125"/>
      <c r="B218" s="127"/>
      <c r="C218" s="286" t="s">
        <v>1245</v>
      </c>
      <c r="D218" s="543" t="s">
        <v>1246</v>
      </c>
      <c r="E218" s="8" t="s">
        <v>3258</v>
      </c>
      <c r="F218" s="281" t="s">
        <v>85</v>
      </c>
      <c r="G218" s="280" t="s">
        <v>54</v>
      </c>
      <c r="H218" s="283">
        <v>776</v>
      </c>
      <c r="I218" s="281" t="s">
        <v>321</v>
      </c>
      <c r="J218" s="278">
        <v>43525</v>
      </c>
      <c r="K218" s="278">
        <f t="shared" si="86"/>
        <v>43530</v>
      </c>
      <c r="L218" s="278">
        <f t="shared" si="90"/>
        <v>43537</v>
      </c>
      <c r="M218" s="278">
        <f t="shared" si="90"/>
        <v>43544</v>
      </c>
      <c r="N218" s="278">
        <f t="shared" si="87"/>
        <v>43551</v>
      </c>
      <c r="O218" s="278" t="s">
        <v>91</v>
      </c>
      <c r="P218" s="278" t="s">
        <v>91</v>
      </c>
      <c r="Q218" s="278" t="s">
        <v>91</v>
      </c>
      <c r="R218" s="278">
        <f t="shared" si="88"/>
        <v>43558</v>
      </c>
      <c r="S218" s="278">
        <f t="shared" si="89"/>
        <v>43565</v>
      </c>
      <c r="U218" s="125"/>
    </row>
    <row r="219" spans="1:21" s="126" customFormat="1" ht="28.5" x14ac:dyDescent="0.25">
      <c r="A219" s="125"/>
      <c r="B219" s="127"/>
      <c r="C219" s="286" t="s">
        <v>1247</v>
      </c>
      <c r="D219" s="543" t="s">
        <v>1248</v>
      </c>
      <c r="E219" s="8" t="s">
        <v>3258</v>
      </c>
      <c r="F219" s="281" t="s">
        <v>85</v>
      </c>
      <c r="G219" s="280" t="s">
        <v>54</v>
      </c>
      <c r="H219" s="283">
        <v>3200</v>
      </c>
      <c r="I219" s="281" t="s">
        <v>321</v>
      </c>
      <c r="J219" s="278">
        <v>43525</v>
      </c>
      <c r="K219" s="278">
        <f t="shared" si="86"/>
        <v>43530</v>
      </c>
      <c r="L219" s="278">
        <f t="shared" si="90"/>
        <v>43537</v>
      </c>
      <c r="M219" s="278">
        <f t="shared" si="90"/>
        <v>43544</v>
      </c>
      <c r="N219" s="278">
        <f t="shared" si="87"/>
        <v>43551</v>
      </c>
      <c r="O219" s="278" t="s">
        <v>91</v>
      </c>
      <c r="P219" s="278" t="s">
        <v>91</v>
      </c>
      <c r="Q219" s="278" t="s">
        <v>91</v>
      </c>
      <c r="R219" s="278">
        <f t="shared" si="88"/>
        <v>43558</v>
      </c>
      <c r="S219" s="278">
        <f t="shared" si="89"/>
        <v>43565</v>
      </c>
      <c r="U219" s="125"/>
    </row>
    <row r="220" spans="1:21" ht="42.75" x14ac:dyDescent="0.25">
      <c r="A220" s="45"/>
      <c r="C220" s="3" t="s">
        <v>1304</v>
      </c>
      <c r="D220" s="48" t="s">
        <v>1305</v>
      </c>
      <c r="E220" s="8" t="s">
        <v>3258</v>
      </c>
      <c r="F220" s="30" t="s">
        <v>85</v>
      </c>
      <c r="G220" s="30" t="s">
        <v>54</v>
      </c>
      <c r="H220" s="174">
        <v>200000</v>
      </c>
      <c r="I220" s="7" t="s">
        <v>1306</v>
      </c>
      <c r="J220" s="39">
        <v>43524</v>
      </c>
      <c r="K220" s="39">
        <f>J220+5</f>
        <v>43529</v>
      </c>
      <c r="L220" s="39">
        <f>K220+30</f>
        <v>43559</v>
      </c>
      <c r="M220" s="39">
        <f>L220+21</f>
        <v>43580</v>
      </c>
      <c r="N220" s="39">
        <f>M220+7</f>
        <v>43587</v>
      </c>
      <c r="O220" s="39" t="s">
        <v>91</v>
      </c>
      <c r="P220" s="39" t="s">
        <v>91</v>
      </c>
      <c r="Q220" s="39" t="s">
        <v>91</v>
      </c>
      <c r="R220" s="39">
        <f>N220+7</f>
        <v>43594</v>
      </c>
      <c r="S220" s="39">
        <f>R220+7</f>
        <v>43601</v>
      </c>
      <c r="U220" s="45"/>
    </row>
    <row r="221" spans="1:21" ht="28.5" x14ac:dyDescent="0.25">
      <c r="A221" s="45"/>
      <c r="C221" s="3" t="s">
        <v>1307</v>
      </c>
      <c r="D221" s="48" t="s">
        <v>1308</v>
      </c>
      <c r="E221" s="8" t="s">
        <v>3258</v>
      </c>
      <c r="F221" s="30" t="s">
        <v>85</v>
      </c>
      <c r="G221" s="30" t="s">
        <v>54</v>
      </c>
      <c r="H221" s="174">
        <v>75000</v>
      </c>
      <c r="I221" s="7" t="s">
        <v>1306</v>
      </c>
      <c r="J221" s="39">
        <v>43525</v>
      </c>
      <c r="K221" s="39">
        <f>J221+5</f>
        <v>43530</v>
      </c>
      <c r="L221" s="39">
        <f>K221+7</f>
        <v>43537</v>
      </c>
      <c r="M221" s="39">
        <f>L221+21</f>
        <v>43558</v>
      </c>
      <c r="N221" s="39">
        <f>M221+7</f>
        <v>43565</v>
      </c>
      <c r="O221" s="39" t="s">
        <v>91</v>
      </c>
      <c r="P221" s="39" t="s">
        <v>91</v>
      </c>
      <c r="Q221" s="39" t="s">
        <v>91</v>
      </c>
      <c r="R221" s="39">
        <f>N221+7</f>
        <v>43572</v>
      </c>
      <c r="S221" s="39">
        <f>R221+7</f>
        <v>43579</v>
      </c>
      <c r="U221" s="45"/>
    </row>
    <row r="222" spans="1:21" x14ac:dyDescent="0.25">
      <c r="A222" s="45"/>
      <c r="C222" s="214" t="s">
        <v>1309</v>
      </c>
      <c r="D222" s="48" t="s">
        <v>1310</v>
      </c>
      <c r="E222" s="8" t="s">
        <v>3258</v>
      </c>
      <c r="F222" s="30" t="s">
        <v>85</v>
      </c>
      <c r="G222" s="30" t="s">
        <v>54</v>
      </c>
      <c r="H222" s="174">
        <v>25000</v>
      </c>
      <c r="I222" s="40" t="s">
        <v>321</v>
      </c>
      <c r="J222" s="39">
        <v>43526</v>
      </c>
      <c r="K222" s="39">
        <f>J222+5</f>
        <v>43531</v>
      </c>
      <c r="L222" s="39">
        <f>K222+21</f>
        <v>43552</v>
      </c>
      <c r="M222" s="39">
        <f>L222+21</f>
        <v>43573</v>
      </c>
      <c r="N222" s="39">
        <f>M222+7</f>
        <v>43580</v>
      </c>
      <c r="O222" s="39" t="s">
        <v>91</v>
      </c>
      <c r="P222" s="39" t="s">
        <v>91</v>
      </c>
      <c r="Q222" s="39" t="s">
        <v>91</v>
      </c>
      <c r="R222" s="39">
        <f>N222+7</f>
        <v>43587</v>
      </c>
      <c r="S222" s="39">
        <f>R222+7</f>
        <v>43594</v>
      </c>
      <c r="U222" s="45"/>
    </row>
    <row r="223" spans="1:21" x14ac:dyDescent="0.25">
      <c r="A223" s="45"/>
      <c r="C223" s="214" t="s">
        <v>1311</v>
      </c>
      <c r="D223" s="48" t="s">
        <v>1312</v>
      </c>
      <c r="E223" s="8" t="s">
        <v>3258</v>
      </c>
      <c r="F223" s="8" t="s">
        <v>85</v>
      </c>
      <c r="G223" s="8" t="s">
        <v>1313</v>
      </c>
      <c r="H223" s="174">
        <v>10000</v>
      </c>
      <c r="I223" s="40" t="s">
        <v>321</v>
      </c>
      <c r="J223" s="39">
        <v>43527</v>
      </c>
      <c r="K223" s="39">
        <f>J223+5</f>
        <v>43532</v>
      </c>
      <c r="L223" s="39">
        <f t="shared" ref="L223:M235" si="91">K223+21</f>
        <v>43553</v>
      </c>
      <c r="M223" s="39">
        <f t="shared" si="91"/>
        <v>43574</v>
      </c>
      <c r="N223" s="39">
        <f>M223+7</f>
        <v>43581</v>
      </c>
      <c r="O223" s="39" t="s">
        <v>91</v>
      </c>
      <c r="P223" s="39" t="s">
        <v>91</v>
      </c>
      <c r="Q223" s="39" t="s">
        <v>91</v>
      </c>
      <c r="R223" s="39">
        <f>N223+7</f>
        <v>43588</v>
      </c>
      <c r="S223" s="39">
        <f>R223+7</f>
        <v>43595</v>
      </c>
      <c r="U223" s="45"/>
    </row>
    <row r="224" spans="1:21" x14ac:dyDescent="0.25">
      <c r="A224" s="45"/>
      <c r="C224" s="41" t="s">
        <v>1287</v>
      </c>
      <c r="D224" s="48" t="s">
        <v>1314</v>
      </c>
      <c r="E224" s="8" t="s">
        <v>3258</v>
      </c>
      <c r="F224" s="30" t="s">
        <v>85</v>
      </c>
      <c r="G224" s="42" t="s">
        <v>54</v>
      </c>
      <c r="H224" s="376" t="s">
        <v>1289</v>
      </c>
      <c r="I224" s="40" t="s">
        <v>1251</v>
      </c>
      <c r="J224" s="39">
        <v>43466</v>
      </c>
      <c r="K224" s="39">
        <f t="shared" ref="K224:K247" si="92">J224+5</f>
        <v>43471</v>
      </c>
      <c r="L224" s="39">
        <f t="shared" si="91"/>
        <v>43492</v>
      </c>
      <c r="M224" s="39">
        <f t="shared" si="91"/>
        <v>43513</v>
      </c>
      <c r="N224" s="39">
        <f t="shared" ref="N224:N247" si="93">M224+7</f>
        <v>43520</v>
      </c>
      <c r="O224" s="39" t="s">
        <v>91</v>
      </c>
      <c r="P224" s="39" t="s">
        <v>91</v>
      </c>
      <c r="Q224" s="39" t="s">
        <v>91</v>
      </c>
      <c r="R224" s="39">
        <f t="shared" ref="R224:R247" si="94">N224+7</f>
        <v>43527</v>
      </c>
      <c r="S224" s="39">
        <f t="shared" ref="S224:S247" si="95">R224+7</f>
        <v>43534</v>
      </c>
      <c r="U224" s="45"/>
    </row>
    <row r="225" spans="1:16317" x14ac:dyDescent="0.25">
      <c r="A225" s="45"/>
      <c r="C225" s="4" t="s">
        <v>1315</v>
      </c>
      <c r="D225" s="48" t="s">
        <v>1316</v>
      </c>
      <c r="E225" s="8" t="s">
        <v>3258</v>
      </c>
      <c r="F225" s="30" t="s">
        <v>85</v>
      </c>
      <c r="G225" s="42" t="s">
        <v>54</v>
      </c>
      <c r="H225" s="376" t="s">
        <v>3697</v>
      </c>
      <c r="I225" s="9" t="s">
        <v>1251</v>
      </c>
      <c r="J225" s="8" t="s">
        <v>1283</v>
      </c>
      <c r="K225" s="39">
        <f t="shared" si="92"/>
        <v>43471</v>
      </c>
      <c r="L225" s="39">
        <f t="shared" si="91"/>
        <v>43492</v>
      </c>
      <c r="M225" s="39">
        <f t="shared" si="91"/>
        <v>43513</v>
      </c>
      <c r="N225" s="39">
        <f t="shared" si="93"/>
        <v>43520</v>
      </c>
      <c r="O225" s="39" t="s">
        <v>91</v>
      </c>
      <c r="P225" s="39" t="s">
        <v>91</v>
      </c>
      <c r="Q225" s="39" t="s">
        <v>91</v>
      </c>
      <c r="R225" s="39">
        <f t="shared" si="94"/>
        <v>43527</v>
      </c>
      <c r="S225" s="39">
        <f t="shared" si="95"/>
        <v>43534</v>
      </c>
      <c r="U225" s="45"/>
    </row>
    <row r="226" spans="1:16317" x14ac:dyDescent="0.25">
      <c r="A226" s="45"/>
      <c r="C226" s="209" t="s">
        <v>1317</v>
      </c>
      <c r="D226" s="48" t="s">
        <v>1318</v>
      </c>
      <c r="E226" s="8" t="s">
        <v>3258</v>
      </c>
      <c r="F226" s="30" t="s">
        <v>85</v>
      </c>
      <c r="G226" s="42" t="s">
        <v>54</v>
      </c>
      <c r="H226" s="376" t="s">
        <v>3698</v>
      </c>
      <c r="I226" s="9" t="s">
        <v>1251</v>
      </c>
      <c r="J226" s="8" t="s">
        <v>1283</v>
      </c>
      <c r="K226" s="39">
        <f t="shared" si="92"/>
        <v>43471</v>
      </c>
      <c r="L226" s="39">
        <f t="shared" si="91"/>
        <v>43492</v>
      </c>
      <c r="M226" s="39">
        <f t="shared" si="91"/>
        <v>43513</v>
      </c>
      <c r="N226" s="39">
        <f t="shared" si="93"/>
        <v>43520</v>
      </c>
      <c r="O226" s="39" t="s">
        <v>91</v>
      </c>
      <c r="P226" s="39" t="s">
        <v>91</v>
      </c>
      <c r="Q226" s="39" t="s">
        <v>91</v>
      </c>
      <c r="R226" s="39">
        <f t="shared" si="94"/>
        <v>43527</v>
      </c>
      <c r="S226" s="39">
        <f t="shared" si="95"/>
        <v>43534</v>
      </c>
      <c r="U226" s="45"/>
    </row>
    <row r="227" spans="1:16317" x14ac:dyDescent="0.25">
      <c r="A227" s="45"/>
      <c r="C227" s="209" t="s">
        <v>1319</v>
      </c>
      <c r="D227" s="48" t="s">
        <v>1320</v>
      </c>
      <c r="E227" s="8" t="s">
        <v>3258</v>
      </c>
      <c r="F227" s="7" t="s">
        <v>85</v>
      </c>
      <c r="G227" s="7" t="s">
        <v>54</v>
      </c>
      <c r="H227" s="376" t="s">
        <v>3699</v>
      </c>
      <c r="I227" s="7" t="s">
        <v>1251</v>
      </c>
      <c r="J227" s="39">
        <v>43466</v>
      </c>
      <c r="K227" s="39">
        <f t="shared" si="92"/>
        <v>43471</v>
      </c>
      <c r="L227" s="39">
        <f t="shared" si="91"/>
        <v>43492</v>
      </c>
      <c r="M227" s="39">
        <f t="shared" si="91"/>
        <v>43513</v>
      </c>
      <c r="N227" s="39">
        <f t="shared" si="93"/>
        <v>43520</v>
      </c>
      <c r="O227" s="39" t="s">
        <v>91</v>
      </c>
      <c r="P227" s="39" t="s">
        <v>91</v>
      </c>
      <c r="Q227" s="39" t="s">
        <v>91</v>
      </c>
      <c r="R227" s="39">
        <f t="shared" si="94"/>
        <v>43527</v>
      </c>
      <c r="S227" s="39">
        <f t="shared" si="95"/>
        <v>43534</v>
      </c>
      <c r="U227" s="45"/>
    </row>
    <row r="228" spans="1:16317" ht="15" customHeight="1" x14ac:dyDescent="0.25">
      <c r="A228" s="45"/>
      <c r="C228" s="209" t="s">
        <v>1321</v>
      </c>
      <c r="D228" s="48" t="s">
        <v>1322</v>
      </c>
      <c r="E228" s="8" t="s">
        <v>3258</v>
      </c>
      <c r="F228" s="7" t="s">
        <v>101</v>
      </c>
      <c r="G228" s="7" t="s">
        <v>53</v>
      </c>
      <c r="H228" s="174">
        <v>10000</v>
      </c>
      <c r="I228" s="7" t="s">
        <v>1251</v>
      </c>
      <c r="J228" s="39" t="s">
        <v>1323</v>
      </c>
      <c r="K228" s="39" t="e">
        <f t="shared" si="92"/>
        <v>#VALUE!</v>
      </c>
      <c r="L228" s="39" t="e">
        <f t="shared" si="91"/>
        <v>#VALUE!</v>
      </c>
      <c r="M228" s="39" t="e">
        <f t="shared" si="91"/>
        <v>#VALUE!</v>
      </c>
      <c r="N228" s="39" t="e">
        <f t="shared" si="93"/>
        <v>#VALUE!</v>
      </c>
      <c r="O228" s="39" t="s">
        <v>91</v>
      </c>
      <c r="P228" s="39" t="s">
        <v>91</v>
      </c>
      <c r="Q228" s="39" t="s">
        <v>91</v>
      </c>
      <c r="R228" s="39" t="e">
        <f t="shared" si="94"/>
        <v>#VALUE!</v>
      </c>
      <c r="S228" s="39" t="e">
        <f t="shared" si="95"/>
        <v>#VALUE!</v>
      </c>
      <c r="U228" s="45"/>
    </row>
    <row r="229" spans="1:16317" x14ac:dyDescent="0.25">
      <c r="A229" s="45"/>
      <c r="C229" s="214" t="s">
        <v>1324</v>
      </c>
      <c r="D229" s="48" t="s">
        <v>1325</v>
      </c>
      <c r="E229" s="8" t="s">
        <v>3258</v>
      </c>
      <c r="F229" s="7" t="s">
        <v>101</v>
      </c>
      <c r="G229" s="7" t="s">
        <v>53</v>
      </c>
      <c r="H229" s="174">
        <v>30000</v>
      </c>
      <c r="I229" s="9" t="s">
        <v>1251</v>
      </c>
      <c r="J229" s="39">
        <v>43556</v>
      </c>
      <c r="K229" s="39">
        <f t="shared" si="92"/>
        <v>43561</v>
      </c>
      <c r="L229" s="39">
        <f t="shared" si="91"/>
        <v>43582</v>
      </c>
      <c r="M229" s="39">
        <f t="shared" si="91"/>
        <v>43603</v>
      </c>
      <c r="N229" s="39">
        <f t="shared" si="93"/>
        <v>43610</v>
      </c>
      <c r="O229" s="39" t="s">
        <v>91</v>
      </c>
      <c r="P229" s="39" t="s">
        <v>91</v>
      </c>
      <c r="Q229" s="39" t="s">
        <v>91</v>
      </c>
      <c r="R229" s="39">
        <f t="shared" si="94"/>
        <v>43617</v>
      </c>
      <c r="S229" s="39">
        <f t="shared" si="95"/>
        <v>43624</v>
      </c>
      <c r="U229" s="45"/>
    </row>
    <row r="230" spans="1:16317" x14ac:dyDescent="0.25">
      <c r="A230" s="45"/>
      <c r="C230" s="214" t="s">
        <v>1326</v>
      </c>
      <c r="D230" s="48" t="s">
        <v>1327</v>
      </c>
      <c r="E230" s="8" t="s">
        <v>3258</v>
      </c>
      <c r="F230" s="7" t="s">
        <v>101</v>
      </c>
      <c r="G230" s="7" t="s">
        <v>53</v>
      </c>
      <c r="H230" s="174">
        <v>200000</v>
      </c>
      <c r="I230" s="9" t="s">
        <v>1251</v>
      </c>
      <c r="J230" s="39">
        <v>43556</v>
      </c>
      <c r="K230" s="39">
        <f t="shared" si="92"/>
        <v>43561</v>
      </c>
      <c r="L230" s="39">
        <f t="shared" si="91"/>
        <v>43582</v>
      </c>
      <c r="M230" s="39">
        <f t="shared" si="91"/>
        <v>43603</v>
      </c>
      <c r="N230" s="39">
        <f t="shared" si="93"/>
        <v>43610</v>
      </c>
      <c r="O230" s="39" t="s">
        <v>91</v>
      </c>
      <c r="P230" s="39" t="s">
        <v>91</v>
      </c>
      <c r="Q230" s="39" t="s">
        <v>91</v>
      </c>
      <c r="R230" s="39">
        <f t="shared" si="94"/>
        <v>43617</v>
      </c>
      <c r="S230" s="39">
        <f t="shared" si="95"/>
        <v>43624</v>
      </c>
      <c r="U230" s="45"/>
    </row>
    <row r="231" spans="1:16317" x14ac:dyDescent="0.25">
      <c r="A231" s="45"/>
      <c r="C231" s="319" t="s">
        <v>1328</v>
      </c>
      <c r="D231" s="48" t="s">
        <v>1329</v>
      </c>
      <c r="E231" s="8" t="s">
        <v>3258</v>
      </c>
      <c r="F231" s="7" t="s">
        <v>101</v>
      </c>
      <c r="G231" s="7" t="s">
        <v>53</v>
      </c>
      <c r="H231" s="174">
        <v>20000</v>
      </c>
      <c r="I231" s="9" t="s">
        <v>1251</v>
      </c>
      <c r="J231" s="39">
        <v>43556</v>
      </c>
      <c r="K231" s="39">
        <f t="shared" si="92"/>
        <v>43561</v>
      </c>
      <c r="L231" s="39">
        <f t="shared" si="91"/>
        <v>43582</v>
      </c>
      <c r="M231" s="39">
        <f t="shared" si="91"/>
        <v>43603</v>
      </c>
      <c r="N231" s="39">
        <f t="shared" si="93"/>
        <v>43610</v>
      </c>
      <c r="O231" s="39" t="s">
        <v>91</v>
      </c>
      <c r="P231" s="39" t="s">
        <v>91</v>
      </c>
      <c r="Q231" s="39" t="s">
        <v>91</v>
      </c>
      <c r="R231" s="39">
        <f t="shared" si="94"/>
        <v>43617</v>
      </c>
      <c r="S231" s="39">
        <f t="shared" si="95"/>
        <v>43624</v>
      </c>
      <c r="U231" s="45"/>
    </row>
    <row r="232" spans="1:16317" x14ac:dyDescent="0.25">
      <c r="A232" s="45"/>
      <c r="C232" s="371" t="s">
        <v>1330</v>
      </c>
      <c r="D232" s="48" t="s">
        <v>1331</v>
      </c>
      <c r="E232" s="8" t="s">
        <v>3258</v>
      </c>
      <c r="F232" s="107" t="s">
        <v>101</v>
      </c>
      <c r="G232" s="107" t="s">
        <v>53</v>
      </c>
      <c r="H232" s="181">
        <v>20000</v>
      </c>
      <c r="I232" s="110" t="s">
        <v>1251</v>
      </c>
      <c r="J232" s="39">
        <v>43557</v>
      </c>
      <c r="K232" s="39">
        <f t="shared" si="92"/>
        <v>43562</v>
      </c>
      <c r="L232" s="39">
        <f t="shared" si="91"/>
        <v>43583</v>
      </c>
      <c r="M232" s="39">
        <f t="shared" si="91"/>
        <v>43604</v>
      </c>
      <c r="N232" s="39">
        <f t="shared" si="93"/>
        <v>43611</v>
      </c>
      <c r="O232" s="39" t="s">
        <v>91</v>
      </c>
      <c r="P232" s="39" t="s">
        <v>91</v>
      </c>
      <c r="Q232" s="39" t="s">
        <v>91</v>
      </c>
      <c r="R232" s="39">
        <f t="shared" si="94"/>
        <v>43618</v>
      </c>
      <c r="S232" s="39">
        <f t="shared" si="95"/>
        <v>43625</v>
      </c>
      <c r="U232" s="45"/>
    </row>
    <row r="233" spans="1:16317" s="2" customFormat="1" ht="15.75" x14ac:dyDescent="0.25">
      <c r="A233" s="45"/>
      <c r="B233" s="134"/>
      <c r="C233" s="209" t="s">
        <v>2165</v>
      </c>
      <c r="D233" s="544" t="s">
        <v>2166</v>
      </c>
      <c r="E233" s="8" t="s">
        <v>3258</v>
      </c>
      <c r="F233" s="132" t="s">
        <v>85</v>
      </c>
      <c r="G233" s="132" t="s">
        <v>54</v>
      </c>
      <c r="H233" s="182">
        <v>5000</v>
      </c>
      <c r="I233" s="130" t="s">
        <v>321</v>
      </c>
      <c r="J233" s="131">
        <v>43580</v>
      </c>
      <c r="K233" s="39">
        <f t="shared" si="92"/>
        <v>43585</v>
      </c>
      <c r="L233" s="39">
        <f t="shared" ref="L233:M242" si="96">K233+7</f>
        <v>43592</v>
      </c>
      <c r="M233" s="39">
        <f t="shared" si="91"/>
        <v>43613</v>
      </c>
      <c r="N233" s="39">
        <f t="shared" si="93"/>
        <v>43620</v>
      </c>
      <c r="O233" s="39" t="s">
        <v>91</v>
      </c>
      <c r="P233" s="39" t="s">
        <v>91</v>
      </c>
      <c r="Q233" s="39" t="s">
        <v>91</v>
      </c>
      <c r="R233" s="39">
        <f t="shared" si="94"/>
        <v>43627</v>
      </c>
      <c r="S233" s="50">
        <f t="shared" si="95"/>
        <v>43634</v>
      </c>
      <c r="T233" s="202"/>
      <c r="U233" s="45"/>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4"/>
      <c r="CZ233" s="134"/>
      <c r="DA233" s="134"/>
      <c r="DB233" s="134"/>
      <c r="DC233" s="134"/>
      <c r="DD233" s="134"/>
      <c r="DE233" s="134"/>
      <c r="DF233" s="134"/>
      <c r="DG233" s="134"/>
      <c r="DH233" s="134"/>
      <c r="DI233" s="134"/>
      <c r="DJ233" s="134"/>
      <c r="DK233" s="134"/>
      <c r="DL233" s="134"/>
      <c r="DM233" s="134"/>
      <c r="DN233" s="134"/>
      <c r="DO233" s="134"/>
      <c r="DP233" s="134"/>
      <c r="DQ233" s="134"/>
      <c r="DR233" s="134"/>
      <c r="DS233" s="134"/>
      <c r="DT233" s="134"/>
      <c r="DU233" s="134"/>
      <c r="DV233" s="134"/>
      <c r="DW233" s="134"/>
      <c r="DX233" s="134"/>
      <c r="DY233" s="134"/>
      <c r="DZ233" s="134"/>
      <c r="EA233" s="134"/>
      <c r="EB233" s="134"/>
      <c r="EC233" s="134"/>
      <c r="ED233" s="134"/>
      <c r="EE233" s="134"/>
      <c r="EF233" s="134"/>
      <c r="EG233" s="134"/>
      <c r="EH233" s="134"/>
      <c r="EI233" s="134"/>
      <c r="EJ233" s="134"/>
      <c r="EK233" s="134"/>
      <c r="EL233" s="134"/>
      <c r="EM233" s="134"/>
      <c r="EN233" s="134"/>
      <c r="EO233" s="134"/>
      <c r="EP233" s="134"/>
      <c r="EQ233" s="134"/>
      <c r="ER233" s="134"/>
      <c r="ES233" s="134"/>
      <c r="ET233" s="134"/>
      <c r="EU233" s="134"/>
      <c r="EV233" s="134"/>
      <c r="EW233" s="134"/>
      <c r="EX233" s="134"/>
      <c r="EY233" s="134"/>
      <c r="EZ233" s="134"/>
      <c r="FA233" s="134"/>
      <c r="FB233" s="134"/>
      <c r="FC233" s="134"/>
      <c r="FD233" s="134"/>
      <c r="FE233" s="134"/>
      <c r="FF233" s="134"/>
      <c r="FG233" s="134"/>
      <c r="FH233" s="134"/>
      <c r="FI233" s="134"/>
      <c r="FJ233" s="134"/>
      <c r="FK233" s="134"/>
      <c r="FL233" s="134"/>
      <c r="FM233" s="134"/>
      <c r="FN233" s="134"/>
      <c r="FO233" s="134"/>
      <c r="FP233" s="134"/>
      <c r="FQ233" s="134"/>
      <c r="FR233" s="134"/>
      <c r="FS233" s="134"/>
      <c r="FT233" s="134"/>
      <c r="FU233" s="134"/>
      <c r="FV233" s="134"/>
      <c r="FW233" s="134"/>
      <c r="FX233" s="134"/>
      <c r="FY233" s="134"/>
      <c r="FZ233" s="134"/>
      <c r="GA233" s="134"/>
      <c r="GB233" s="134"/>
      <c r="GC233" s="134"/>
      <c r="GD233" s="134"/>
      <c r="GE233" s="134"/>
      <c r="GF233" s="134"/>
      <c r="GG233" s="134"/>
      <c r="GH233" s="134"/>
      <c r="GI233" s="134"/>
      <c r="GJ233" s="134"/>
      <c r="GK233" s="134"/>
      <c r="GL233" s="134"/>
      <c r="GM233" s="134"/>
      <c r="GN233" s="134"/>
      <c r="GO233" s="134"/>
      <c r="GP233" s="134"/>
      <c r="GQ233" s="134"/>
      <c r="GR233" s="134"/>
      <c r="GS233" s="134"/>
      <c r="GT233" s="134"/>
      <c r="GU233" s="134"/>
      <c r="GV233" s="134"/>
      <c r="GW233" s="134"/>
      <c r="GX233" s="134"/>
      <c r="GY233" s="134"/>
      <c r="GZ233" s="134"/>
      <c r="HA233" s="134"/>
      <c r="HB233" s="134"/>
      <c r="HC233" s="134"/>
      <c r="HD233" s="134"/>
      <c r="HE233" s="134"/>
      <c r="HF233" s="134"/>
      <c r="HG233" s="134"/>
      <c r="HH233" s="134"/>
      <c r="HI233" s="134"/>
      <c r="HJ233" s="134"/>
      <c r="HK233" s="134"/>
      <c r="HL233" s="134"/>
      <c r="HM233" s="134"/>
      <c r="HN233" s="134"/>
      <c r="HO233" s="134"/>
      <c r="HP233" s="134"/>
      <c r="HQ233" s="134"/>
      <c r="HR233" s="134"/>
      <c r="HS233" s="134"/>
      <c r="HT233" s="134"/>
      <c r="HU233" s="134"/>
      <c r="HV233" s="134"/>
      <c r="HW233" s="134"/>
      <c r="HX233" s="134"/>
      <c r="HY233" s="134"/>
      <c r="HZ233" s="134"/>
      <c r="IA233" s="134"/>
      <c r="IB233" s="134"/>
      <c r="IC233" s="134"/>
      <c r="ID233" s="134"/>
      <c r="IE233" s="134"/>
      <c r="IF233" s="134"/>
      <c r="IG233" s="134"/>
      <c r="IH233" s="134"/>
      <c r="II233" s="134"/>
      <c r="IJ233" s="134"/>
      <c r="IK233" s="134"/>
      <c r="IL233" s="134"/>
      <c r="IM233" s="134"/>
      <c r="IN233" s="134"/>
      <c r="IO233" s="134"/>
      <c r="IP233" s="134"/>
      <c r="IQ233" s="134"/>
      <c r="IR233" s="134"/>
      <c r="IS233" s="134"/>
      <c r="IT233" s="134"/>
      <c r="IU233" s="134"/>
      <c r="IV233" s="134"/>
      <c r="IW233" s="134"/>
      <c r="IX233" s="134"/>
      <c r="IY233" s="134"/>
      <c r="IZ233" s="134"/>
      <c r="JA233" s="134"/>
      <c r="JB233" s="134"/>
      <c r="JC233" s="134"/>
      <c r="JD233" s="134"/>
      <c r="JE233" s="134"/>
      <c r="JF233" s="134"/>
      <c r="JG233" s="134"/>
      <c r="JH233" s="134"/>
      <c r="JI233" s="134"/>
      <c r="JJ233" s="134"/>
      <c r="JK233" s="134"/>
      <c r="JL233" s="134"/>
      <c r="JM233" s="134"/>
      <c r="JN233" s="134"/>
      <c r="JO233" s="134"/>
      <c r="JP233" s="134"/>
      <c r="JQ233" s="134"/>
      <c r="JR233" s="134"/>
      <c r="JS233" s="134"/>
      <c r="JT233" s="134"/>
      <c r="JU233" s="134"/>
      <c r="JV233" s="134"/>
      <c r="JW233" s="134"/>
      <c r="JX233" s="134"/>
      <c r="JY233" s="134"/>
      <c r="JZ233" s="134"/>
      <c r="KA233" s="134"/>
      <c r="KB233" s="134"/>
      <c r="KC233" s="134"/>
      <c r="KD233" s="134"/>
      <c r="KE233" s="134"/>
      <c r="KF233" s="134"/>
      <c r="KG233" s="134"/>
      <c r="KH233" s="134"/>
      <c r="KI233" s="134"/>
      <c r="KJ233" s="134"/>
      <c r="KK233" s="134"/>
      <c r="KL233" s="134"/>
      <c r="KM233" s="134"/>
      <c r="KN233" s="134"/>
      <c r="KO233" s="134"/>
      <c r="KP233" s="134"/>
      <c r="KQ233" s="134"/>
      <c r="KR233" s="134"/>
      <c r="KS233" s="134"/>
      <c r="KT233" s="134"/>
      <c r="KU233" s="134"/>
      <c r="KV233" s="134"/>
      <c r="KW233" s="134"/>
      <c r="KX233" s="134"/>
      <c r="KY233" s="134"/>
      <c r="KZ233" s="134"/>
      <c r="LA233" s="134"/>
      <c r="LB233" s="134"/>
      <c r="LC233" s="134"/>
      <c r="LD233" s="134"/>
      <c r="LE233" s="134"/>
      <c r="LF233" s="134"/>
      <c r="LG233" s="134"/>
      <c r="LH233" s="134"/>
      <c r="LI233" s="134"/>
      <c r="LJ233" s="134"/>
      <c r="LK233" s="134"/>
      <c r="LL233" s="134"/>
      <c r="LM233" s="134"/>
      <c r="LN233" s="134"/>
      <c r="LO233" s="134"/>
      <c r="LP233" s="134"/>
      <c r="LQ233" s="134"/>
      <c r="LR233" s="134"/>
      <c r="LS233" s="134"/>
      <c r="LT233" s="134"/>
      <c r="LU233" s="134"/>
      <c r="LV233" s="134"/>
      <c r="LW233" s="134"/>
      <c r="LX233" s="134"/>
      <c r="LY233" s="134"/>
      <c r="LZ233" s="134"/>
      <c r="MA233" s="134"/>
      <c r="MB233" s="134"/>
      <c r="MC233" s="134"/>
      <c r="MD233" s="134"/>
      <c r="ME233" s="134"/>
      <c r="MF233" s="134"/>
      <c r="MG233" s="134"/>
      <c r="MH233" s="134"/>
      <c r="MI233" s="134"/>
      <c r="MJ233" s="134"/>
      <c r="MK233" s="134"/>
      <c r="ML233" s="134"/>
      <c r="MM233" s="134"/>
      <c r="MN233" s="134"/>
      <c r="MO233" s="134"/>
      <c r="MP233" s="134"/>
      <c r="MQ233" s="134"/>
      <c r="MR233" s="134"/>
      <c r="MS233" s="134"/>
      <c r="MT233" s="134"/>
      <c r="MU233" s="134"/>
      <c r="MV233" s="134"/>
      <c r="MW233" s="134"/>
      <c r="MX233" s="134"/>
      <c r="MY233" s="134"/>
      <c r="MZ233" s="134"/>
      <c r="NA233" s="134"/>
      <c r="NB233" s="134"/>
      <c r="NC233" s="134"/>
      <c r="ND233" s="134"/>
      <c r="NE233" s="134"/>
      <c r="NF233" s="134"/>
      <c r="NG233" s="134"/>
      <c r="NH233" s="134"/>
      <c r="NI233" s="134"/>
      <c r="NJ233" s="134"/>
      <c r="NK233" s="134"/>
      <c r="NL233" s="134"/>
      <c r="NM233" s="134"/>
      <c r="NN233" s="134"/>
      <c r="NO233" s="134"/>
      <c r="NP233" s="134"/>
      <c r="NQ233" s="134"/>
      <c r="NR233" s="134"/>
      <c r="NS233" s="134"/>
      <c r="NT233" s="134"/>
      <c r="NU233" s="134"/>
      <c r="NV233" s="134"/>
      <c r="NW233" s="134"/>
      <c r="NX233" s="134"/>
      <c r="NY233" s="134"/>
      <c r="NZ233" s="134"/>
      <c r="OA233" s="134"/>
      <c r="OB233" s="134"/>
      <c r="OC233" s="134"/>
      <c r="OD233" s="134"/>
      <c r="OE233" s="134"/>
      <c r="OF233" s="134"/>
      <c r="OG233" s="134"/>
      <c r="OH233" s="134"/>
      <c r="OI233" s="134"/>
      <c r="OJ233" s="134"/>
      <c r="OK233" s="134"/>
      <c r="OL233" s="134"/>
      <c r="OM233" s="134"/>
      <c r="ON233" s="134"/>
      <c r="OO233" s="134"/>
      <c r="OP233" s="134"/>
      <c r="OQ233" s="134"/>
      <c r="OR233" s="134"/>
      <c r="OS233" s="134"/>
      <c r="OT233" s="134"/>
      <c r="OU233" s="134"/>
      <c r="OV233" s="134"/>
      <c r="OW233" s="134"/>
      <c r="OX233" s="134"/>
      <c r="OY233" s="134"/>
      <c r="OZ233" s="134"/>
      <c r="PA233" s="134"/>
      <c r="PB233" s="134"/>
      <c r="PC233" s="134"/>
      <c r="PD233" s="134"/>
      <c r="PE233" s="134"/>
      <c r="PF233" s="134"/>
      <c r="PG233" s="134"/>
      <c r="PH233" s="134"/>
      <c r="PI233" s="134"/>
      <c r="PJ233" s="134"/>
      <c r="PK233" s="134"/>
      <c r="PL233" s="134"/>
      <c r="PM233" s="134"/>
      <c r="PN233" s="134"/>
      <c r="PO233" s="134"/>
      <c r="PP233" s="134"/>
      <c r="PQ233" s="134"/>
      <c r="PR233" s="134"/>
      <c r="PS233" s="134"/>
      <c r="PT233" s="134"/>
      <c r="PU233" s="134"/>
      <c r="PV233" s="134"/>
      <c r="PW233" s="134"/>
      <c r="PX233" s="134"/>
      <c r="PY233" s="134"/>
      <c r="PZ233" s="134"/>
      <c r="QA233" s="134"/>
      <c r="QB233" s="134"/>
      <c r="QC233" s="134"/>
      <c r="QD233" s="134"/>
      <c r="QE233" s="134"/>
      <c r="QF233" s="134"/>
      <c r="QG233" s="134"/>
      <c r="QH233" s="134"/>
      <c r="QI233" s="134"/>
      <c r="QJ233" s="134"/>
      <c r="QK233" s="134"/>
      <c r="QL233" s="134"/>
      <c r="QM233" s="134"/>
      <c r="QN233" s="134"/>
      <c r="QO233" s="134"/>
      <c r="QP233" s="134"/>
      <c r="QQ233" s="134"/>
      <c r="QR233" s="134"/>
      <c r="QS233" s="134"/>
      <c r="QT233" s="134"/>
      <c r="QU233" s="134"/>
      <c r="QV233" s="134"/>
      <c r="QW233" s="134"/>
      <c r="QX233" s="134"/>
      <c r="QY233" s="134"/>
      <c r="QZ233" s="134"/>
      <c r="RA233" s="134"/>
      <c r="RB233" s="134"/>
      <c r="RC233" s="134"/>
      <c r="RD233" s="134"/>
      <c r="RE233" s="134"/>
      <c r="RF233" s="134"/>
      <c r="RG233" s="134"/>
      <c r="RH233" s="134"/>
      <c r="RI233" s="134"/>
      <c r="RJ233" s="134"/>
      <c r="RK233" s="134"/>
      <c r="RL233" s="134"/>
      <c r="RM233" s="134"/>
      <c r="RN233" s="134"/>
      <c r="RO233" s="134"/>
      <c r="RP233" s="134"/>
      <c r="RQ233" s="134"/>
      <c r="RR233" s="134"/>
      <c r="RS233" s="134"/>
      <c r="RT233" s="134"/>
      <c r="RU233" s="134"/>
      <c r="RV233" s="134"/>
      <c r="RW233" s="134"/>
      <c r="RX233" s="134"/>
      <c r="RY233" s="134"/>
      <c r="RZ233" s="134"/>
      <c r="SA233" s="134"/>
      <c r="SB233" s="134"/>
      <c r="SC233" s="134"/>
      <c r="SD233" s="134"/>
      <c r="SE233" s="134"/>
      <c r="SF233" s="134"/>
      <c r="SG233" s="134"/>
      <c r="SH233" s="134"/>
      <c r="SI233" s="134"/>
      <c r="SJ233" s="134"/>
      <c r="SK233" s="134"/>
      <c r="SL233" s="134"/>
      <c r="SM233" s="134"/>
      <c r="SN233" s="134"/>
      <c r="SO233" s="134"/>
      <c r="SP233" s="134"/>
      <c r="SQ233" s="134"/>
      <c r="SR233" s="134"/>
      <c r="SS233" s="134"/>
      <c r="ST233" s="134"/>
      <c r="SU233" s="134"/>
      <c r="SV233" s="134"/>
      <c r="SW233" s="134"/>
      <c r="SX233" s="134"/>
      <c r="SY233" s="134"/>
      <c r="SZ233" s="134"/>
      <c r="TA233" s="134"/>
      <c r="TB233" s="134"/>
      <c r="TC233" s="134"/>
      <c r="TD233" s="134"/>
      <c r="TE233" s="134"/>
      <c r="TF233" s="134"/>
      <c r="TG233" s="134"/>
      <c r="TH233" s="134"/>
      <c r="TI233" s="134"/>
      <c r="TJ233" s="134"/>
      <c r="TK233" s="134"/>
      <c r="TL233" s="134"/>
      <c r="TM233" s="134"/>
      <c r="TN233" s="134"/>
      <c r="TO233" s="134"/>
      <c r="TP233" s="134"/>
      <c r="TQ233" s="134"/>
      <c r="TR233" s="134"/>
      <c r="TS233" s="134"/>
      <c r="TT233" s="134"/>
      <c r="TU233" s="134"/>
      <c r="TV233" s="134"/>
      <c r="TW233" s="134"/>
      <c r="TX233" s="134"/>
      <c r="TY233" s="134"/>
      <c r="TZ233" s="134"/>
      <c r="UA233" s="134"/>
      <c r="UB233" s="134"/>
      <c r="UC233" s="134"/>
      <c r="UD233" s="134"/>
      <c r="UE233" s="134"/>
      <c r="UF233" s="134"/>
      <c r="UG233" s="134"/>
      <c r="UH233" s="134"/>
      <c r="UI233" s="134"/>
      <c r="UJ233" s="134"/>
      <c r="UK233" s="134"/>
      <c r="UL233" s="134"/>
      <c r="UM233" s="134"/>
      <c r="UN233" s="134"/>
      <c r="UO233" s="134"/>
      <c r="UP233" s="134"/>
      <c r="UQ233" s="134"/>
      <c r="UR233" s="134"/>
      <c r="US233" s="134"/>
      <c r="UT233" s="134"/>
      <c r="UU233" s="134"/>
      <c r="UV233" s="134"/>
      <c r="UW233" s="134"/>
      <c r="UX233" s="134"/>
      <c r="UY233" s="134"/>
      <c r="UZ233" s="134"/>
      <c r="VA233" s="134"/>
      <c r="VB233" s="134"/>
      <c r="VC233" s="134"/>
      <c r="VD233" s="134"/>
      <c r="VE233" s="134"/>
      <c r="VF233" s="134"/>
      <c r="VG233" s="134"/>
      <c r="VH233" s="134"/>
      <c r="VI233" s="134"/>
      <c r="VJ233" s="134"/>
      <c r="VK233" s="134"/>
      <c r="VL233" s="134"/>
      <c r="VM233" s="134"/>
      <c r="VN233" s="134"/>
      <c r="VO233" s="134"/>
      <c r="VP233" s="134"/>
      <c r="VQ233" s="134"/>
      <c r="VR233" s="134"/>
      <c r="VS233" s="134"/>
      <c r="VT233" s="134"/>
      <c r="VU233" s="134"/>
      <c r="VV233" s="134"/>
      <c r="VW233" s="134"/>
      <c r="VX233" s="134"/>
      <c r="VY233" s="134"/>
      <c r="VZ233" s="134"/>
      <c r="WA233" s="134"/>
      <c r="WB233" s="134"/>
      <c r="WC233" s="134"/>
      <c r="WD233" s="134"/>
      <c r="WE233" s="134"/>
      <c r="WF233" s="134"/>
      <c r="WG233" s="134"/>
      <c r="WH233" s="134"/>
      <c r="WI233" s="134"/>
      <c r="WJ233" s="134"/>
      <c r="WK233" s="134"/>
      <c r="WL233" s="134"/>
      <c r="WM233" s="134"/>
      <c r="WN233" s="134"/>
      <c r="WO233" s="134"/>
      <c r="WP233" s="134"/>
      <c r="WQ233" s="134"/>
      <c r="WR233" s="134"/>
      <c r="WS233" s="134"/>
      <c r="WT233" s="134"/>
      <c r="WU233" s="134"/>
      <c r="WV233" s="134"/>
      <c r="WW233" s="134"/>
      <c r="WX233" s="134"/>
      <c r="WY233" s="134"/>
      <c r="WZ233" s="134"/>
      <c r="XA233" s="134"/>
      <c r="XB233" s="134"/>
      <c r="XC233" s="134"/>
      <c r="XD233" s="134"/>
      <c r="XE233" s="134"/>
      <c r="XF233" s="134"/>
      <c r="XG233" s="134"/>
      <c r="XH233" s="134"/>
      <c r="XI233" s="134"/>
      <c r="XJ233" s="134"/>
      <c r="XK233" s="134"/>
      <c r="XL233" s="134"/>
      <c r="XM233" s="134"/>
      <c r="XN233" s="134"/>
      <c r="XO233" s="134"/>
      <c r="XP233" s="134"/>
      <c r="XQ233" s="134"/>
      <c r="XR233" s="134"/>
      <c r="XS233" s="134"/>
      <c r="XT233" s="134"/>
      <c r="XU233" s="134"/>
      <c r="XV233" s="134"/>
      <c r="XW233" s="134"/>
      <c r="XX233" s="134"/>
      <c r="XY233" s="134"/>
      <c r="XZ233" s="134"/>
      <c r="YA233" s="134"/>
      <c r="YB233" s="134"/>
      <c r="YC233" s="134"/>
      <c r="YD233" s="134"/>
      <c r="YE233" s="134"/>
      <c r="YF233" s="134"/>
      <c r="YG233" s="134"/>
      <c r="YH233" s="134"/>
      <c r="YI233" s="134"/>
      <c r="YJ233" s="134"/>
      <c r="YK233" s="134"/>
      <c r="YL233" s="134"/>
      <c r="YM233" s="134"/>
      <c r="YN233" s="134"/>
      <c r="YO233" s="134"/>
      <c r="YP233" s="134"/>
      <c r="YQ233" s="134"/>
      <c r="YR233" s="134"/>
      <c r="YS233" s="134"/>
      <c r="YT233" s="134"/>
      <c r="YU233" s="134"/>
      <c r="YV233" s="134"/>
      <c r="YW233" s="134"/>
      <c r="YX233" s="134"/>
      <c r="YY233" s="134"/>
      <c r="YZ233" s="134"/>
      <c r="ZA233" s="134"/>
      <c r="ZB233" s="134"/>
      <c r="ZC233" s="134"/>
      <c r="ZD233" s="134"/>
      <c r="ZE233" s="134"/>
      <c r="ZF233" s="134"/>
      <c r="ZG233" s="134"/>
      <c r="ZH233" s="134"/>
      <c r="ZI233" s="134"/>
      <c r="ZJ233" s="134"/>
      <c r="ZK233" s="134"/>
      <c r="ZL233" s="134"/>
      <c r="ZM233" s="134"/>
      <c r="ZN233" s="134"/>
      <c r="ZO233" s="134"/>
      <c r="ZP233" s="134"/>
      <c r="ZQ233" s="134"/>
      <c r="ZR233" s="134"/>
      <c r="ZS233" s="134"/>
      <c r="ZT233" s="134"/>
      <c r="ZU233" s="134"/>
      <c r="ZV233" s="134"/>
      <c r="ZW233" s="134"/>
      <c r="ZX233" s="134"/>
      <c r="ZY233" s="134"/>
      <c r="ZZ233" s="134"/>
      <c r="AAA233" s="134"/>
      <c r="AAB233" s="134"/>
      <c r="AAC233" s="134"/>
      <c r="AAD233" s="134"/>
      <c r="AAE233" s="134"/>
      <c r="AAF233" s="134"/>
      <c r="AAG233" s="134"/>
      <c r="AAH233" s="134"/>
      <c r="AAI233" s="134"/>
      <c r="AAJ233" s="134"/>
      <c r="AAK233" s="134"/>
      <c r="AAL233" s="134"/>
      <c r="AAM233" s="134"/>
      <c r="AAN233" s="134"/>
      <c r="AAO233" s="134"/>
      <c r="AAP233" s="134"/>
      <c r="AAQ233" s="134"/>
      <c r="AAR233" s="134"/>
      <c r="AAS233" s="134"/>
      <c r="AAT233" s="134"/>
      <c r="AAU233" s="134"/>
      <c r="AAV233" s="134"/>
      <c r="AAW233" s="134"/>
      <c r="AAX233" s="134"/>
      <c r="AAY233" s="134"/>
      <c r="AAZ233" s="134"/>
      <c r="ABA233" s="134"/>
      <c r="ABB233" s="134"/>
      <c r="ABC233" s="134"/>
      <c r="ABD233" s="134"/>
      <c r="ABE233" s="134"/>
      <c r="ABF233" s="134"/>
      <c r="ABG233" s="134"/>
      <c r="ABH233" s="134"/>
      <c r="ABI233" s="134"/>
      <c r="ABJ233" s="134"/>
      <c r="ABK233" s="134"/>
      <c r="ABL233" s="134"/>
      <c r="ABM233" s="134"/>
      <c r="ABN233" s="134"/>
      <c r="ABO233" s="134"/>
      <c r="ABP233" s="134"/>
      <c r="ABQ233" s="134"/>
      <c r="ABR233" s="134"/>
      <c r="ABS233" s="134"/>
      <c r="ABT233" s="134"/>
      <c r="ABU233" s="134"/>
      <c r="ABV233" s="134"/>
      <c r="ABW233" s="134"/>
      <c r="ABX233" s="134"/>
      <c r="ABY233" s="134"/>
      <c r="ABZ233" s="134"/>
      <c r="ACA233" s="134"/>
      <c r="ACB233" s="134"/>
      <c r="ACC233" s="134"/>
      <c r="ACD233" s="134"/>
      <c r="ACE233" s="134"/>
      <c r="ACF233" s="134"/>
      <c r="ACG233" s="134"/>
      <c r="ACH233" s="134"/>
      <c r="ACI233" s="134"/>
      <c r="ACJ233" s="134"/>
      <c r="ACK233" s="134"/>
      <c r="ACL233" s="134"/>
      <c r="ACM233" s="134"/>
      <c r="ACN233" s="134"/>
      <c r="ACO233" s="134"/>
      <c r="ACP233" s="134"/>
      <c r="ACQ233" s="134"/>
      <c r="ACR233" s="134"/>
      <c r="ACS233" s="134"/>
      <c r="ACT233" s="134"/>
      <c r="ACU233" s="134"/>
      <c r="ACV233" s="134"/>
      <c r="ACW233" s="134"/>
      <c r="ACX233" s="134"/>
      <c r="ACY233" s="134"/>
      <c r="ACZ233" s="134"/>
      <c r="ADA233" s="134"/>
      <c r="ADB233" s="134"/>
      <c r="ADC233" s="134"/>
      <c r="ADD233" s="134"/>
      <c r="ADE233" s="134"/>
      <c r="ADF233" s="134"/>
      <c r="ADG233" s="134"/>
      <c r="ADH233" s="134"/>
      <c r="ADI233" s="134"/>
      <c r="ADJ233" s="134"/>
      <c r="ADK233" s="134"/>
      <c r="ADL233" s="134"/>
      <c r="ADM233" s="134"/>
      <c r="ADN233" s="134"/>
      <c r="ADO233" s="134"/>
      <c r="ADP233" s="134"/>
      <c r="ADQ233" s="134"/>
      <c r="ADR233" s="134"/>
      <c r="ADS233" s="134"/>
      <c r="ADT233" s="134"/>
      <c r="ADU233" s="134"/>
      <c r="ADV233" s="134"/>
      <c r="ADW233" s="134"/>
      <c r="ADX233" s="134"/>
      <c r="ADY233" s="134"/>
      <c r="ADZ233" s="134"/>
      <c r="AEA233" s="134"/>
      <c r="AEB233" s="134"/>
      <c r="AEC233" s="134"/>
      <c r="AED233" s="134"/>
      <c r="AEE233" s="134"/>
      <c r="AEF233" s="134"/>
      <c r="AEG233" s="134"/>
      <c r="AEH233" s="134"/>
      <c r="AEI233" s="134"/>
      <c r="AEJ233" s="134"/>
      <c r="AEK233" s="134"/>
      <c r="AEL233" s="134"/>
      <c r="AEM233" s="134"/>
      <c r="AEN233" s="134"/>
      <c r="AEO233" s="134"/>
      <c r="AEP233" s="134"/>
      <c r="AEQ233" s="134"/>
      <c r="AER233" s="134"/>
      <c r="AES233" s="134"/>
      <c r="AET233" s="134"/>
      <c r="AEU233" s="134"/>
      <c r="AEV233" s="134"/>
      <c r="AEW233" s="134"/>
      <c r="AEX233" s="134"/>
      <c r="AEY233" s="134"/>
      <c r="AEZ233" s="134"/>
      <c r="AFA233" s="134"/>
      <c r="AFB233" s="134"/>
      <c r="AFC233" s="134"/>
      <c r="AFD233" s="134"/>
      <c r="AFE233" s="134"/>
      <c r="AFF233" s="134"/>
      <c r="AFG233" s="134"/>
      <c r="AFH233" s="134"/>
      <c r="AFI233" s="134"/>
      <c r="AFJ233" s="134"/>
      <c r="AFK233" s="134"/>
      <c r="AFL233" s="134"/>
      <c r="AFM233" s="134"/>
      <c r="AFN233" s="134"/>
      <c r="AFO233" s="134"/>
      <c r="AFP233" s="134"/>
      <c r="AFQ233" s="134"/>
      <c r="AFR233" s="134"/>
      <c r="AFS233" s="134"/>
      <c r="AFT233" s="134"/>
      <c r="AFU233" s="134"/>
      <c r="AFV233" s="134"/>
      <c r="AFW233" s="134"/>
      <c r="AFX233" s="134"/>
      <c r="AFY233" s="134"/>
      <c r="AFZ233" s="134"/>
      <c r="AGA233" s="134"/>
      <c r="AGB233" s="134"/>
      <c r="AGC233" s="134"/>
      <c r="AGD233" s="134"/>
      <c r="AGE233" s="134"/>
      <c r="AGF233" s="134"/>
      <c r="AGG233" s="134"/>
      <c r="AGH233" s="134"/>
      <c r="AGI233" s="134"/>
      <c r="AGJ233" s="134"/>
      <c r="AGK233" s="134"/>
      <c r="AGL233" s="134"/>
      <c r="AGM233" s="134"/>
      <c r="AGN233" s="134"/>
      <c r="AGO233" s="134"/>
      <c r="AGP233" s="134"/>
      <c r="AGQ233" s="134"/>
      <c r="AGR233" s="134"/>
      <c r="AGS233" s="134"/>
      <c r="AGT233" s="134"/>
      <c r="AGU233" s="134"/>
      <c r="AGV233" s="134"/>
      <c r="AGW233" s="134"/>
      <c r="AGX233" s="134"/>
      <c r="AGY233" s="134"/>
      <c r="AGZ233" s="134"/>
      <c r="AHA233" s="134"/>
      <c r="AHB233" s="134"/>
      <c r="AHC233" s="134"/>
      <c r="AHD233" s="134"/>
      <c r="AHE233" s="134"/>
      <c r="AHF233" s="134"/>
      <c r="AHG233" s="134"/>
      <c r="AHH233" s="134"/>
      <c r="AHI233" s="134"/>
      <c r="AHJ233" s="134"/>
      <c r="AHK233" s="134"/>
      <c r="AHL233" s="134"/>
      <c r="AHM233" s="134"/>
      <c r="AHN233" s="134"/>
      <c r="AHO233" s="134"/>
      <c r="AHP233" s="134"/>
      <c r="AHQ233" s="134"/>
      <c r="AHR233" s="134"/>
      <c r="AHS233" s="134"/>
      <c r="AHT233" s="134"/>
      <c r="AHU233" s="134"/>
      <c r="AHV233" s="134"/>
      <c r="AHW233" s="134"/>
      <c r="AHX233" s="134"/>
      <c r="AHY233" s="134"/>
      <c r="AHZ233" s="134"/>
      <c r="AIA233" s="134"/>
      <c r="AIB233" s="134"/>
      <c r="AIC233" s="134"/>
      <c r="AID233" s="134"/>
      <c r="AIE233" s="134"/>
      <c r="AIF233" s="134"/>
      <c r="AIG233" s="134"/>
      <c r="AIH233" s="134"/>
      <c r="AII233" s="134"/>
      <c r="AIJ233" s="134"/>
      <c r="AIK233" s="134"/>
      <c r="AIL233" s="134"/>
      <c r="AIM233" s="134"/>
      <c r="AIN233" s="134"/>
      <c r="AIO233" s="134"/>
      <c r="AIP233" s="134"/>
      <c r="AIQ233" s="134"/>
      <c r="AIR233" s="134"/>
      <c r="AIS233" s="134"/>
      <c r="AIT233" s="134"/>
      <c r="AIU233" s="134"/>
      <c r="AIV233" s="134"/>
      <c r="AIW233" s="134"/>
      <c r="AIX233" s="134"/>
      <c r="AIY233" s="134"/>
      <c r="AIZ233" s="134"/>
      <c r="AJA233" s="134"/>
      <c r="AJB233" s="134"/>
      <c r="AJC233" s="134"/>
      <c r="AJD233" s="134"/>
      <c r="AJE233" s="134"/>
      <c r="AJF233" s="134"/>
      <c r="AJG233" s="134"/>
      <c r="AJH233" s="134"/>
      <c r="AJI233" s="134"/>
      <c r="AJJ233" s="134"/>
      <c r="AJK233" s="134"/>
      <c r="AJL233" s="134"/>
      <c r="AJM233" s="134"/>
      <c r="AJN233" s="134"/>
      <c r="AJO233" s="134"/>
      <c r="AJP233" s="134"/>
      <c r="AJQ233" s="134"/>
      <c r="AJR233" s="134"/>
      <c r="AJS233" s="134"/>
      <c r="AJT233" s="134"/>
      <c r="AJU233" s="134"/>
      <c r="AJV233" s="134"/>
      <c r="AJW233" s="134"/>
      <c r="AJX233" s="134"/>
      <c r="AJY233" s="134"/>
      <c r="AJZ233" s="134"/>
      <c r="AKA233" s="134"/>
      <c r="AKB233" s="134"/>
      <c r="AKC233" s="134"/>
      <c r="AKD233" s="134"/>
      <c r="AKE233" s="134"/>
      <c r="AKF233" s="134"/>
      <c r="AKG233" s="134"/>
      <c r="AKH233" s="134"/>
      <c r="AKI233" s="134"/>
      <c r="AKJ233" s="134"/>
      <c r="AKK233" s="134"/>
      <c r="AKL233" s="134"/>
      <c r="AKM233" s="134"/>
      <c r="AKN233" s="134"/>
      <c r="AKO233" s="134"/>
      <c r="AKP233" s="134"/>
      <c r="AKQ233" s="134"/>
      <c r="AKR233" s="134"/>
      <c r="AKS233" s="134"/>
      <c r="AKT233" s="134"/>
      <c r="AKU233" s="134"/>
      <c r="AKV233" s="134"/>
      <c r="AKW233" s="134"/>
      <c r="AKX233" s="134"/>
      <c r="AKY233" s="134"/>
      <c r="AKZ233" s="134"/>
      <c r="ALA233" s="134"/>
      <c r="ALB233" s="134"/>
      <c r="ALC233" s="134"/>
      <c r="ALD233" s="134"/>
      <c r="ALE233" s="134"/>
      <c r="ALF233" s="134"/>
      <c r="ALG233" s="134"/>
      <c r="ALH233" s="134"/>
      <c r="ALI233" s="134"/>
      <c r="ALJ233" s="134"/>
      <c r="ALK233" s="134"/>
      <c r="ALL233" s="134"/>
      <c r="ALM233" s="134"/>
      <c r="ALN233" s="134"/>
      <c r="ALO233" s="134"/>
      <c r="ALP233" s="134"/>
      <c r="ALQ233" s="134"/>
      <c r="ALR233" s="134"/>
      <c r="ALS233" s="134"/>
      <c r="ALT233" s="134"/>
      <c r="ALU233" s="134"/>
      <c r="ALV233" s="134"/>
      <c r="ALW233" s="134"/>
      <c r="ALX233" s="134"/>
      <c r="ALY233" s="134"/>
      <c r="ALZ233" s="134"/>
      <c r="AMA233" s="134"/>
      <c r="AMB233" s="134"/>
      <c r="AMC233" s="134"/>
      <c r="AMD233" s="134"/>
      <c r="AME233" s="134"/>
      <c r="AMF233" s="134"/>
      <c r="AMG233" s="134"/>
      <c r="AMH233" s="134"/>
      <c r="AMI233" s="134"/>
      <c r="AMJ233" s="134"/>
      <c r="AMK233" s="134"/>
      <c r="AML233" s="134"/>
      <c r="AMM233" s="134"/>
      <c r="AMN233" s="134"/>
      <c r="AMO233" s="134"/>
      <c r="AMP233" s="134"/>
      <c r="AMQ233" s="134"/>
      <c r="AMR233" s="134"/>
      <c r="AMS233" s="134"/>
      <c r="AMT233" s="134"/>
      <c r="AMU233" s="134"/>
      <c r="AMV233" s="134"/>
      <c r="AMW233" s="134"/>
      <c r="AMX233" s="134"/>
      <c r="AMY233" s="134"/>
      <c r="AMZ233" s="134"/>
      <c r="ANA233" s="134"/>
      <c r="ANB233" s="134"/>
      <c r="ANC233" s="134"/>
      <c r="AND233" s="134"/>
      <c r="ANE233" s="134"/>
      <c r="ANF233" s="134"/>
      <c r="ANG233" s="134"/>
      <c r="ANH233" s="134"/>
      <c r="ANI233" s="134"/>
      <c r="ANJ233" s="134"/>
      <c r="ANK233" s="134"/>
      <c r="ANL233" s="134"/>
      <c r="ANM233" s="134"/>
      <c r="ANN233" s="134"/>
      <c r="ANO233" s="134"/>
      <c r="ANP233" s="134"/>
      <c r="ANQ233" s="134"/>
      <c r="ANR233" s="134"/>
      <c r="ANS233" s="134"/>
      <c r="ANT233" s="134"/>
      <c r="ANU233" s="134"/>
      <c r="ANV233" s="134"/>
      <c r="ANW233" s="134"/>
      <c r="ANX233" s="134"/>
      <c r="ANY233" s="134"/>
      <c r="ANZ233" s="134"/>
      <c r="AOA233" s="134"/>
      <c r="AOB233" s="134"/>
      <c r="AOC233" s="134"/>
      <c r="AOD233" s="134"/>
      <c r="AOE233" s="134"/>
      <c r="AOF233" s="134"/>
      <c r="AOG233" s="134"/>
      <c r="AOH233" s="134"/>
      <c r="AOI233" s="134"/>
      <c r="AOJ233" s="134"/>
      <c r="AOK233" s="134"/>
      <c r="AOL233" s="134"/>
      <c r="AOM233" s="134"/>
      <c r="AON233" s="134"/>
      <c r="AOO233" s="134"/>
      <c r="AOP233" s="134"/>
      <c r="AOQ233" s="134"/>
      <c r="AOR233" s="134"/>
      <c r="AOS233" s="134"/>
      <c r="AOT233" s="134"/>
      <c r="AOU233" s="134"/>
      <c r="AOV233" s="134"/>
      <c r="AOW233" s="134"/>
      <c r="AOX233" s="134"/>
      <c r="AOY233" s="134"/>
      <c r="AOZ233" s="134"/>
      <c r="APA233" s="134"/>
      <c r="APB233" s="134"/>
      <c r="APC233" s="134"/>
      <c r="APD233" s="134"/>
      <c r="APE233" s="134"/>
      <c r="APF233" s="134"/>
      <c r="APG233" s="134"/>
      <c r="APH233" s="134"/>
      <c r="API233" s="134"/>
      <c r="APJ233" s="134"/>
      <c r="APK233" s="134"/>
      <c r="APL233" s="134"/>
      <c r="APM233" s="134"/>
      <c r="APN233" s="134"/>
      <c r="APO233" s="134"/>
      <c r="APP233" s="134"/>
      <c r="APQ233" s="134"/>
      <c r="APR233" s="134"/>
      <c r="APS233" s="134"/>
      <c r="APT233" s="134"/>
      <c r="APU233" s="134"/>
      <c r="APV233" s="134"/>
      <c r="APW233" s="134"/>
      <c r="APX233" s="134"/>
      <c r="APY233" s="134"/>
      <c r="APZ233" s="134"/>
      <c r="AQA233" s="134"/>
      <c r="AQB233" s="134"/>
      <c r="AQC233" s="134"/>
      <c r="AQD233" s="134"/>
      <c r="AQE233" s="134"/>
      <c r="AQF233" s="134"/>
      <c r="AQG233" s="134"/>
      <c r="AQH233" s="134"/>
      <c r="AQI233" s="134"/>
      <c r="AQJ233" s="134"/>
      <c r="AQK233" s="134"/>
      <c r="AQL233" s="134"/>
      <c r="AQM233" s="134"/>
      <c r="AQN233" s="134"/>
      <c r="AQO233" s="134"/>
      <c r="AQP233" s="134"/>
      <c r="AQQ233" s="134"/>
      <c r="AQR233" s="134"/>
      <c r="AQS233" s="134"/>
      <c r="AQT233" s="134"/>
      <c r="AQU233" s="134"/>
      <c r="AQV233" s="134"/>
      <c r="AQW233" s="134"/>
      <c r="AQX233" s="134"/>
      <c r="AQY233" s="134"/>
      <c r="AQZ233" s="134"/>
      <c r="ARA233" s="134"/>
      <c r="ARB233" s="134"/>
      <c r="ARC233" s="134"/>
      <c r="ARD233" s="134"/>
      <c r="ARE233" s="134"/>
      <c r="ARF233" s="134"/>
      <c r="ARG233" s="134"/>
      <c r="ARH233" s="134"/>
      <c r="ARI233" s="134"/>
      <c r="ARJ233" s="134"/>
      <c r="ARK233" s="134"/>
      <c r="ARL233" s="134"/>
      <c r="ARM233" s="134"/>
      <c r="ARN233" s="134"/>
      <c r="ARO233" s="134"/>
      <c r="ARP233" s="134"/>
      <c r="ARQ233" s="134"/>
      <c r="ARR233" s="134"/>
      <c r="ARS233" s="134"/>
      <c r="ART233" s="134"/>
      <c r="ARU233" s="134"/>
      <c r="ARV233" s="134"/>
      <c r="ARW233" s="134"/>
      <c r="ARX233" s="134"/>
      <c r="ARY233" s="134"/>
      <c r="ARZ233" s="134"/>
      <c r="ASA233" s="134"/>
      <c r="ASB233" s="134"/>
      <c r="ASC233" s="134"/>
      <c r="ASD233" s="134"/>
      <c r="ASE233" s="134"/>
      <c r="ASF233" s="134"/>
      <c r="ASG233" s="134"/>
      <c r="ASH233" s="134"/>
      <c r="ASI233" s="134"/>
      <c r="ASJ233" s="134"/>
      <c r="ASK233" s="134"/>
      <c r="ASL233" s="134"/>
      <c r="ASM233" s="134"/>
      <c r="ASN233" s="134"/>
      <c r="ASO233" s="134"/>
      <c r="ASP233" s="134"/>
      <c r="ASQ233" s="134"/>
      <c r="ASR233" s="134"/>
      <c r="ASS233" s="134"/>
      <c r="AST233" s="134"/>
      <c r="ASU233" s="134"/>
      <c r="ASV233" s="134"/>
      <c r="ASW233" s="134"/>
      <c r="ASX233" s="134"/>
      <c r="ASY233" s="134"/>
      <c r="ASZ233" s="134"/>
      <c r="ATA233" s="134"/>
      <c r="ATB233" s="134"/>
      <c r="ATC233" s="134"/>
      <c r="ATD233" s="134"/>
      <c r="ATE233" s="134"/>
      <c r="ATF233" s="134"/>
      <c r="ATG233" s="134"/>
      <c r="ATH233" s="134"/>
      <c r="ATI233" s="134"/>
      <c r="ATJ233" s="134"/>
      <c r="ATK233" s="134"/>
      <c r="ATL233" s="134"/>
      <c r="ATM233" s="134"/>
      <c r="ATN233" s="134"/>
      <c r="ATO233" s="134"/>
      <c r="ATP233" s="134"/>
      <c r="ATQ233" s="134"/>
      <c r="ATR233" s="134"/>
      <c r="ATS233" s="134"/>
      <c r="ATT233" s="134"/>
      <c r="ATU233" s="134"/>
      <c r="ATV233" s="134"/>
      <c r="ATW233" s="134"/>
      <c r="ATX233" s="134"/>
      <c r="ATY233" s="134"/>
      <c r="ATZ233" s="134"/>
      <c r="AUA233" s="134"/>
      <c r="AUB233" s="134"/>
      <c r="AUC233" s="134"/>
      <c r="AUD233" s="134"/>
      <c r="AUE233" s="134"/>
      <c r="AUF233" s="134"/>
      <c r="AUG233" s="134"/>
      <c r="AUH233" s="134"/>
      <c r="AUI233" s="134"/>
      <c r="AUJ233" s="134"/>
      <c r="AUK233" s="134"/>
      <c r="AUL233" s="134"/>
      <c r="AUM233" s="134"/>
      <c r="AUN233" s="134"/>
      <c r="AUO233" s="134"/>
      <c r="AUP233" s="134"/>
      <c r="AUQ233" s="134"/>
      <c r="AUR233" s="134"/>
      <c r="AUS233" s="134"/>
      <c r="AUT233" s="134"/>
      <c r="AUU233" s="134"/>
      <c r="AUV233" s="134"/>
      <c r="AUW233" s="134"/>
      <c r="AUX233" s="134"/>
      <c r="AUY233" s="134"/>
      <c r="AUZ233" s="134"/>
      <c r="AVA233" s="134"/>
      <c r="AVB233" s="134"/>
      <c r="AVC233" s="134"/>
      <c r="AVD233" s="134"/>
      <c r="AVE233" s="134"/>
      <c r="AVF233" s="134"/>
      <c r="AVG233" s="134"/>
      <c r="AVH233" s="134"/>
      <c r="AVI233" s="134"/>
      <c r="AVJ233" s="134"/>
      <c r="AVK233" s="134"/>
      <c r="AVL233" s="134"/>
      <c r="AVM233" s="134"/>
      <c r="AVN233" s="134"/>
      <c r="AVO233" s="134"/>
      <c r="AVP233" s="134"/>
      <c r="AVQ233" s="134"/>
      <c r="AVR233" s="134"/>
      <c r="AVS233" s="134"/>
      <c r="AVT233" s="134"/>
      <c r="AVU233" s="134"/>
      <c r="AVV233" s="134"/>
      <c r="AVW233" s="134"/>
      <c r="AVX233" s="134"/>
      <c r="AVY233" s="134"/>
      <c r="AVZ233" s="134"/>
      <c r="AWA233" s="134"/>
      <c r="AWB233" s="134"/>
      <c r="AWC233" s="134"/>
      <c r="AWD233" s="134"/>
      <c r="AWE233" s="134"/>
      <c r="AWF233" s="134"/>
      <c r="AWG233" s="134"/>
      <c r="AWH233" s="134"/>
      <c r="AWI233" s="134"/>
      <c r="AWJ233" s="134"/>
      <c r="AWK233" s="134"/>
      <c r="AWL233" s="134"/>
      <c r="AWM233" s="134"/>
      <c r="AWN233" s="134"/>
      <c r="AWO233" s="134"/>
      <c r="AWP233" s="134"/>
      <c r="AWQ233" s="134"/>
      <c r="AWR233" s="134"/>
      <c r="AWS233" s="134"/>
      <c r="AWT233" s="134"/>
      <c r="AWU233" s="134"/>
      <c r="AWV233" s="134"/>
      <c r="AWW233" s="134"/>
      <c r="AWX233" s="134"/>
      <c r="AWY233" s="134"/>
      <c r="AWZ233" s="134"/>
      <c r="AXA233" s="134"/>
      <c r="AXB233" s="134"/>
      <c r="AXC233" s="134"/>
      <c r="AXD233" s="134"/>
      <c r="AXE233" s="134"/>
      <c r="AXF233" s="134"/>
      <c r="AXG233" s="134"/>
      <c r="AXH233" s="134"/>
      <c r="AXI233" s="134"/>
      <c r="AXJ233" s="134"/>
      <c r="AXK233" s="134"/>
      <c r="AXL233" s="134"/>
      <c r="AXM233" s="134"/>
      <c r="AXN233" s="134"/>
      <c r="AXO233" s="134"/>
      <c r="AXP233" s="134"/>
      <c r="AXQ233" s="134"/>
      <c r="AXR233" s="134"/>
      <c r="AXS233" s="134"/>
      <c r="AXT233" s="134"/>
      <c r="AXU233" s="134"/>
      <c r="AXV233" s="134"/>
      <c r="AXW233" s="134"/>
      <c r="AXX233" s="134"/>
      <c r="AXY233" s="134"/>
      <c r="AXZ233" s="134"/>
      <c r="AYA233" s="134"/>
      <c r="AYB233" s="134"/>
      <c r="AYC233" s="134"/>
      <c r="AYD233" s="134"/>
      <c r="AYE233" s="134"/>
      <c r="AYF233" s="134"/>
      <c r="AYG233" s="134"/>
      <c r="AYH233" s="134"/>
      <c r="AYI233" s="134"/>
      <c r="AYJ233" s="134"/>
      <c r="AYK233" s="134"/>
      <c r="AYL233" s="134"/>
      <c r="AYM233" s="134"/>
      <c r="AYN233" s="134"/>
      <c r="AYO233" s="134"/>
      <c r="AYP233" s="134"/>
      <c r="AYQ233" s="134"/>
      <c r="AYR233" s="134"/>
      <c r="AYS233" s="134"/>
      <c r="AYT233" s="134"/>
      <c r="AYU233" s="134"/>
      <c r="AYV233" s="134"/>
      <c r="AYW233" s="134"/>
      <c r="AYX233" s="134"/>
      <c r="AYY233" s="134"/>
      <c r="AYZ233" s="134"/>
      <c r="AZA233" s="134"/>
      <c r="AZB233" s="134"/>
      <c r="AZC233" s="134"/>
      <c r="AZD233" s="134"/>
      <c r="AZE233" s="134"/>
      <c r="AZF233" s="134"/>
      <c r="AZG233" s="134"/>
      <c r="AZH233" s="134"/>
      <c r="AZI233" s="134"/>
      <c r="AZJ233" s="134"/>
      <c r="AZK233" s="134"/>
      <c r="AZL233" s="134"/>
      <c r="AZM233" s="134"/>
      <c r="AZN233" s="134"/>
      <c r="AZO233" s="134"/>
      <c r="AZP233" s="134"/>
      <c r="AZQ233" s="134"/>
      <c r="AZR233" s="134"/>
      <c r="AZS233" s="134"/>
      <c r="AZT233" s="134"/>
      <c r="AZU233" s="134"/>
      <c r="AZV233" s="134"/>
      <c r="AZW233" s="134"/>
      <c r="AZX233" s="134"/>
      <c r="AZY233" s="134"/>
      <c r="AZZ233" s="134"/>
      <c r="BAA233" s="134"/>
      <c r="BAB233" s="134"/>
      <c r="BAC233" s="134"/>
      <c r="BAD233" s="134"/>
      <c r="BAE233" s="134"/>
      <c r="BAF233" s="134"/>
      <c r="BAG233" s="134"/>
      <c r="BAH233" s="134"/>
      <c r="BAI233" s="134"/>
      <c r="BAJ233" s="134"/>
      <c r="BAK233" s="134"/>
      <c r="BAL233" s="134"/>
      <c r="BAM233" s="134"/>
      <c r="BAN233" s="134"/>
      <c r="BAO233" s="134"/>
      <c r="BAP233" s="134"/>
      <c r="BAQ233" s="134"/>
      <c r="BAR233" s="134"/>
      <c r="BAS233" s="134"/>
      <c r="BAT233" s="134"/>
      <c r="BAU233" s="134"/>
      <c r="BAV233" s="134"/>
      <c r="BAW233" s="134"/>
      <c r="BAX233" s="134"/>
      <c r="BAY233" s="134"/>
      <c r="BAZ233" s="134"/>
      <c r="BBA233" s="134"/>
      <c r="BBB233" s="134"/>
      <c r="BBC233" s="134"/>
      <c r="BBD233" s="134"/>
      <c r="BBE233" s="134"/>
      <c r="BBF233" s="134"/>
      <c r="BBG233" s="134"/>
      <c r="BBH233" s="134"/>
      <c r="BBI233" s="134"/>
      <c r="BBJ233" s="134"/>
      <c r="BBK233" s="134"/>
      <c r="BBL233" s="134"/>
      <c r="BBM233" s="134"/>
      <c r="BBN233" s="134"/>
      <c r="BBO233" s="134"/>
      <c r="BBP233" s="134"/>
      <c r="BBQ233" s="134"/>
      <c r="BBR233" s="134"/>
      <c r="BBS233" s="134"/>
      <c r="BBT233" s="134"/>
      <c r="BBU233" s="134"/>
      <c r="BBV233" s="134"/>
      <c r="BBW233" s="134"/>
      <c r="BBX233" s="134"/>
      <c r="BBY233" s="134"/>
      <c r="BBZ233" s="134"/>
      <c r="BCA233" s="134"/>
      <c r="BCB233" s="134"/>
      <c r="BCC233" s="134"/>
      <c r="BCD233" s="134"/>
      <c r="BCE233" s="134"/>
      <c r="BCF233" s="134"/>
      <c r="BCG233" s="134"/>
      <c r="BCH233" s="134"/>
      <c r="BCI233" s="134"/>
      <c r="BCJ233" s="134"/>
      <c r="BCK233" s="134"/>
      <c r="BCL233" s="134"/>
      <c r="BCM233" s="134"/>
      <c r="BCN233" s="134"/>
      <c r="BCO233" s="134"/>
      <c r="BCP233" s="134"/>
      <c r="BCQ233" s="134"/>
      <c r="BCR233" s="134"/>
      <c r="BCS233" s="134"/>
      <c r="BCT233" s="134"/>
      <c r="BCU233" s="134"/>
      <c r="BCV233" s="134"/>
      <c r="BCW233" s="134"/>
      <c r="BCX233" s="134"/>
      <c r="BCY233" s="134"/>
      <c r="BCZ233" s="134"/>
      <c r="BDA233" s="134"/>
      <c r="BDB233" s="134"/>
      <c r="BDC233" s="134"/>
      <c r="BDD233" s="134"/>
      <c r="BDE233" s="134"/>
      <c r="BDF233" s="134"/>
      <c r="BDG233" s="134"/>
      <c r="BDH233" s="134"/>
      <c r="BDI233" s="134"/>
      <c r="BDJ233" s="134"/>
      <c r="BDK233" s="134"/>
      <c r="BDL233" s="134"/>
      <c r="BDM233" s="134"/>
      <c r="BDN233" s="134"/>
      <c r="BDO233" s="134"/>
      <c r="BDP233" s="134"/>
      <c r="BDQ233" s="134"/>
      <c r="BDR233" s="134"/>
      <c r="BDS233" s="134"/>
      <c r="BDT233" s="134"/>
      <c r="BDU233" s="134"/>
      <c r="BDV233" s="134"/>
      <c r="BDW233" s="134"/>
      <c r="BDX233" s="134"/>
      <c r="BDY233" s="134"/>
      <c r="BDZ233" s="134"/>
      <c r="BEA233" s="134"/>
      <c r="BEB233" s="134"/>
      <c r="BEC233" s="134"/>
      <c r="BED233" s="134"/>
      <c r="BEE233" s="134"/>
      <c r="BEF233" s="134"/>
      <c r="BEG233" s="134"/>
      <c r="BEH233" s="134"/>
      <c r="BEI233" s="134"/>
      <c r="BEJ233" s="134"/>
      <c r="BEK233" s="134"/>
      <c r="BEL233" s="134"/>
      <c r="BEM233" s="134"/>
      <c r="BEN233" s="134"/>
      <c r="BEO233" s="134"/>
      <c r="BEP233" s="134"/>
      <c r="BEQ233" s="134"/>
      <c r="BER233" s="134"/>
      <c r="BES233" s="134"/>
      <c r="BET233" s="134"/>
      <c r="BEU233" s="134"/>
      <c r="BEV233" s="134"/>
      <c r="BEW233" s="134"/>
      <c r="BEX233" s="134"/>
      <c r="BEY233" s="134"/>
      <c r="BEZ233" s="134"/>
      <c r="BFA233" s="134"/>
      <c r="BFB233" s="134"/>
      <c r="BFC233" s="134"/>
      <c r="BFD233" s="134"/>
      <c r="BFE233" s="134"/>
      <c r="BFF233" s="134"/>
      <c r="BFG233" s="134"/>
      <c r="BFH233" s="134"/>
      <c r="BFI233" s="134"/>
      <c r="BFJ233" s="134"/>
      <c r="BFK233" s="134"/>
      <c r="BFL233" s="134"/>
      <c r="BFM233" s="134"/>
      <c r="BFN233" s="134"/>
      <c r="BFO233" s="134"/>
      <c r="BFP233" s="134"/>
      <c r="BFQ233" s="134"/>
      <c r="BFR233" s="134"/>
      <c r="BFS233" s="134"/>
      <c r="BFT233" s="134"/>
      <c r="BFU233" s="134"/>
      <c r="BFV233" s="134"/>
      <c r="BFW233" s="134"/>
      <c r="BFX233" s="134"/>
      <c r="BFY233" s="134"/>
      <c r="BFZ233" s="134"/>
      <c r="BGA233" s="134"/>
      <c r="BGB233" s="134"/>
      <c r="BGC233" s="134"/>
      <c r="BGD233" s="134"/>
      <c r="BGE233" s="134"/>
      <c r="BGF233" s="134"/>
      <c r="BGG233" s="134"/>
      <c r="BGH233" s="134"/>
      <c r="BGI233" s="134"/>
      <c r="BGJ233" s="134"/>
      <c r="BGK233" s="134"/>
      <c r="BGL233" s="134"/>
      <c r="BGM233" s="134"/>
      <c r="BGN233" s="134"/>
      <c r="BGO233" s="134"/>
      <c r="BGP233" s="134"/>
      <c r="BGQ233" s="134"/>
      <c r="BGR233" s="134"/>
      <c r="BGS233" s="134"/>
      <c r="BGT233" s="134"/>
      <c r="BGU233" s="134"/>
      <c r="BGV233" s="134"/>
      <c r="BGW233" s="134"/>
      <c r="BGX233" s="134"/>
      <c r="BGY233" s="134"/>
      <c r="BGZ233" s="134"/>
      <c r="BHA233" s="134"/>
      <c r="BHB233" s="134"/>
      <c r="BHC233" s="134"/>
      <c r="BHD233" s="134"/>
      <c r="BHE233" s="134"/>
      <c r="BHF233" s="134"/>
      <c r="BHG233" s="134"/>
      <c r="BHH233" s="134"/>
      <c r="BHI233" s="134"/>
      <c r="BHJ233" s="134"/>
      <c r="BHK233" s="134"/>
      <c r="BHL233" s="134"/>
      <c r="BHM233" s="134"/>
      <c r="BHN233" s="134"/>
      <c r="BHO233" s="134"/>
      <c r="BHP233" s="134"/>
      <c r="BHQ233" s="134"/>
      <c r="BHR233" s="134"/>
      <c r="BHS233" s="134"/>
      <c r="BHT233" s="134"/>
      <c r="BHU233" s="134"/>
      <c r="BHV233" s="134"/>
      <c r="BHW233" s="134"/>
      <c r="BHX233" s="134"/>
      <c r="BHY233" s="134"/>
      <c r="BHZ233" s="134"/>
      <c r="BIA233" s="134"/>
      <c r="BIB233" s="134"/>
      <c r="BIC233" s="134"/>
      <c r="BID233" s="134"/>
      <c r="BIE233" s="134"/>
      <c r="BIF233" s="134"/>
      <c r="BIG233" s="134"/>
      <c r="BIH233" s="134"/>
      <c r="BII233" s="134"/>
      <c r="BIJ233" s="134"/>
      <c r="BIK233" s="134"/>
      <c r="BIL233" s="134"/>
      <c r="BIM233" s="134"/>
      <c r="BIN233" s="134"/>
      <c r="BIO233" s="134"/>
      <c r="BIP233" s="134"/>
      <c r="BIQ233" s="134"/>
      <c r="BIR233" s="134"/>
      <c r="BIS233" s="134"/>
      <c r="BIT233" s="134"/>
      <c r="BIU233" s="134"/>
      <c r="BIV233" s="134"/>
      <c r="BIW233" s="134"/>
      <c r="BIX233" s="134"/>
      <c r="BIY233" s="134"/>
      <c r="BIZ233" s="134"/>
      <c r="BJA233" s="134"/>
      <c r="BJB233" s="134"/>
      <c r="BJC233" s="134"/>
      <c r="BJD233" s="134"/>
      <c r="BJE233" s="134"/>
      <c r="BJF233" s="134"/>
      <c r="BJG233" s="134"/>
      <c r="BJH233" s="134"/>
      <c r="BJI233" s="134"/>
      <c r="BJJ233" s="134"/>
      <c r="BJK233" s="134"/>
      <c r="BJL233" s="134"/>
      <c r="BJM233" s="134"/>
      <c r="BJN233" s="134"/>
      <c r="BJO233" s="134"/>
      <c r="BJP233" s="134"/>
      <c r="BJQ233" s="134"/>
      <c r="BJR233" s="134"/>
      <c r="BJS233" s="134"/>
      <c r="BJT233" s="134"/>
      <c r="BJU233" s="134"/>
      <c r="BJV233" s="134"/>
      <c r="BJW233" s="134"/>
      <c r="BJX233" s="134"/>
      <c r="BJY233" s="134"/>
      <c r="BJZ233" s="134"/>
      <c r="BKA233" s="134"/>
      <c r="BKB233" s="134"/>
      <c r="BKC233" s="134"/>
      <c r="BKD233" s="134"/>
      <c r="BKE233" s="134"/>
      <c r="BKF233" s="134"/>
      <c r="BKG233" s="134"/>
      <c r="BKH233" s="134"/>
      <c r="BKI233" s="134"/>
      <c r="BKJ233" s="134"/>
      <c r="BKK233" s="134"/>
      <c r="BKL233" s="134"/>
      <c r="BKM233" s="134"/>
      <c r="BKN233" s="134"/>
      <c r="BKO233" s="134"/>
      <c r="BKP233" s="134"/>
      <c r="BKQ233" s="134"/>
      <c r="BKR233" s="134"/>
      <c r="BKS233" s="134"/>
      <c r="BKT233" s="134"/>
      <c r="BKU233" s="134"/>
      <c r="BKV233" s="134"/>
      <c r="BKW233" s="134"/>
      <c r="BKX233" s="134"/>
      <c r="BKY233" s="134"/>
      <c r="BKZ233" s="134"/>
      <c r="BLA233" s="134"/>
      <c r="BLB233" s="134"/>
      <c r="BLC233" s="134"/>
      <c r="BLD233" s="134"/>
      <c r="BLE233" s="134"/>
      <c r="BLF233" s="134"/>
      <c r="BLG233" s="134"/>
      <c r="BLH233" s="134"/>
      <c r="BLI233" s="134"/>
      <c r="BLJ233" s="134"/>
      <c r="BLK233" s="134"/>
      <c r="BLL233" s="134"/>
      <c r="BLM233" s="134"/>
      <c r="BLN233" s="134"/>
      <c r="BLO233" s="134"/>
      <c r="BLP233" s="134"/>
      <c r="BLQ233" s="134"/>
      <c r="BLR233" s="134"/>
      <c r="BLS233" s="134"/>
      <c r="BLT233" s="134"/>
      <c r="BLU233" s="134"/>
      <c r="BLV233" s="134"/>
      <c r="BLW233" s="134"/>
      <c r="BLX233" s="134"/>
      <c r="BLY233" s="134"/>
      <c r="BLZ233" s="134"/>
      <c r="BMA233" s="134"/>
      <c r="BMB233" s="134"/>
      <c r="BMC233" s="134"/>
      <c r="BMD233" s="134"/>
      <c r="BME233" s="134"/>
      <c r="BMF233" s="134"/>
      <c r="BMG233" s="134"/>
      <c r="BMH233" s="134"/>
      <c r="BMI233" s="134"/>
      <c r="BMJ233" s="134"/>
      <c r="BMK233" s="134"/>
      <c r="BML233" s="134"/>
      <c r="BMM233" s="134"/>
      <c r="BMN233" s="134"/>
      <c r="BMO233" s="134"/>
      <c r="BMP233" s="134"/>
      <c r="BMQ233" s="134"/>
      <c r="BMR233" s="134"/>
      <c r="BMS233" s="134"/>
      <c r="BMT233" s="134"/>
      <c r="BMU233" s="134"/>
      <c r="BMV233" s="134"/>
      <c r="BMW233" s="134"/>
      <c r="BMX233" s="134"/>
      <c r="BMY233" s="134"/>
      <c r="BMZ233" s="134"/>
      <c r="BNA233" s="134"/>
      <c r="BNB233" s="134"/>
      <c r="BNC233" s="134"/>
      <c r="BND233" s="134"/>
      <c r="BNE233" s="134"/>
      <c r="BNF233" s="134"/>
      <c r="BNG233" s="134"/>
      <c r="BNH233" s="134"/>
      <c r="BNI233" s="134"/>
      <c r="BNJ233" s="134"/>
      <c r="BNK233" s="134"/>
      <c r="BNL233" s="134"/>
      <c r="BNM233" s="134"/>
      <c r="BNN233" s="134"/>
      <c r="BNO233" s="134"/>
      <c r="BNP233" s="134"/>
      <c r="BNQ233" s="134"/>
      <c r="BNR233" s="134"/>
      <c r="BNS233" s="134"/>
      <c r="BNT233" s="134"/>
      <c r="BNU233" s="134"/>
      <c r="BNV233" s="134"/>
      <c r="BNW233" s="134"/>
      <c r="BNX233" s="134"/>
      <c r="BNY233" s="134"/>
      <c r="BNZ233" s="134"/>
      <c r="BOA233" s="134"/>
      <c r="BOB233" s="134"/>
      <c r="BOC233" s="134"/>
      <c r="BOD233" s="134"/>
      <c r="BOE233" s="134"/>
      <c r="BOF233" s="134"/>
      <c r="BOG233" s="134"/>
      <c r="BOH233" s="134"/>
      <c r="BOI233" s="134"/>
      <c r="BOJ233" s="134"/>
      <c r="BOK233" s="134"/>
      <c r="BOL233" s="134"/>
      <c r="BOM233" s="134"/>
      <c r="BON233" s="134"/>
      <c r="BOO233" s="134"/>
      <c r="BOP233" s="134"/>
      <c r="BOQ233" s="134"/>
      <c r="BOR233" s="134"/>
      <c r="BOS233" s="134"/>
      <c r="BOT233" s="134"/>
      <c r="BOU233" s="134"/>
      <c r="BOV233" s="134"/>
      <c r="BOW233" s="134"/>
      <c r="BOX233" s="134"/>
      <c r="BOY233" s="134"/>
      <c r="BOZ233" s="134"/>
      <c r="BPA233" s="134"/>
      <c r="BPB233" s="134"/>
      <c r="BPC233" s="134"/>
      <c r="BPD233" s="134"/>
      <c r="BPE233" s="134"/>
      <c r="BPF233" s="134"/>
      <c r="BPG233" s="134"/>
      <c r="BPH233" s="134"/>
      <c r="BPI233" s="134"/>
      <c r="BPJ233" s="134"/>
      <c r="BPK233" s="134"/>
      <c r="BPL233" s="134"/>
      <c r="BPM233" s="134"/>
      <c r="BPN233" s="134"/>
      <c r="BPO233" s="134"/>
      <c r="BPP233" s="134"/>
      <c r="BPQ233" s="134"/>
      <c r="BPR233" s="134"/>
      <c r="BPS233" s="134"/>
      <c r="BPT233" s="134"/>
      <c r="BPU233" s="134"/>
      <c r="BPV233" s="134"/>
      <c r="BPW233" s="134"/>
      <c r="BPX233" s="134"/>
      <c r="BPY233" s="134"/>
      <c r="BPZ233" s="134"/>
      <c r="BQA233" s="134"/>
      <c r="BQB233" s="134"/>
      <c r="BQC233" s="134"/>
      <c r="BQD233" s="134"/>
      <c r="BQE233" s="134"/>
      <c r="BQF233" s="134"/>
      <c r="BQG233" s="134"/>
      <c r="BQH233" s="134"/>
      <c r="BQI233" s="134"/>
      <c r="BQJ233" s="134"/>
      <c r="BQK233" s="134"/>
      <c r="BQL233" s="134"/>
      <c r="BQM233" s="134"/>
      <c r="BQN233" s="134"/>
      <c r="BQO233" s="134"/>
      <c r="BQP233" s="134"/>
      <c r="BQQ233" s="134"/>
      <c r="BQR233" s="134"/>
      <c r="BQS233" s="134"/>
      <c r="BQT233" s="134"/>
      <c r="BQU233" s="134"/>
      <c r="BQV233" s="134"/>
      <c r="BQW233" s="134"/>
      <c r="BQX233" s="134"/>
      <c r="BQY233" s="134"/>
      <c r="BQZ233" s="134"/>
      <c r="BRA233" s="134"/>
      <c r="BRB233" s="134"/>
      <c r="BRC233" s="134"/>
      <c r="BRD233" s="134"/>
      <c r="BRE233" s="134"/>
      <c r="BRF233" s="134"/>
      <c r="BRG233" s="134"/>
      <c r="BRH233" s="134"/>
      <c r="BRI233" s="134"/>
      <c r="BRJ233" s="134"/>
      <c r="BRK233" s="134"/>
      <c r="BRL233" s="134"/>
      <c r="BRM233" s="134"/>
      <c r="BRN233" s="134"/>
      <c r="BRO233" s="134"/>
      <c r="BRP233" s="134"/>
      <c r="BRQ233" s="134"/>
      <c r="BRR233" s="134"/>
      <c r="BRS233" s="134"/>
      <c r="BRT233" s="134"/>
      <c r="BRU233" s="134"/>
      <c r="BRV233" s="134"/>
      <c r="BRW233" s="134"/>
      <c r="BRX233" s="134"/>
      <c r="BRY233" s="134"/>
      <c r="BRZ233" s="134"/>
      <c r="BSA233" s="134"/>
      <c r="BSB233" s="134"/>
      <c r="BSC233" s="134"/>
      <c r="BSD233" s="134"/>
      <c r="BSE233" s="134"/>
      <c r="BSF233" s="134"/>
      <c r="BSG233" s="134"/>
      <c r="BSH233" s="134"/>
      <c r="BSI233" s="134"/>
      <c r="BSJ233" s="134"/>
      <c r="BSK233" s="134"/>
      <c r="BSL233" s="134"/>
      <c r="BSM233" s="134"/>
      <c r="BSN233" s="134"/>
      <c r="BSO233" s="134"/>
      <c r="BSP233" s="134"/>
      <c r="BSQ233" s="134"/>
      <c r="BSR233" s="134"/>
      <c r="BSS233" s="134"/>
      <c r="BST233" s="134"/>
      <c r="BSU233" s="134"/>
      <c r="BSV233" s="134"/>
      <c r="BSW233" s="134"/>
      <c r="BSX233" s="134"/>
      <c r="BSY233" s="134"/>
      <c r="BSZ233" s="134"/>
      <c r="BTA233" s="134"/>
      <c r="BTB233" s="134"/>
      <c r="BTC233" s="134"/>
      <c r="BTD233" s="134"/>
      <c r="BTE233" s="134"/>
      <c r="BTF233" s="134"/>
      <c r="BTG233" s="134"/>
      <c r="BTH233" s="134"/>
      <c r="BTI233" s="134"/>
      <c r="BTJ233" s="134"/>
      <c r="BTK233" s="134"/>
      <c r="BTL233" s="134"/>
      <c r="BTM233" s="134"/>
      <c r="BTN233" s="134"/>
      <c r="BTO233" s="134"/>
      <c r="BTP233" s="134"/>
      <c r="BTQ233" s="134"/>
      <c r="BTR233" s="134"/>
      <c r="BTS233" s="134"/>
      <c r="BTT233" s="134"/>
      <c r="BTU233" s="134"/>
      <c r="BTV233" s="134"/>
      <c r="BTW233" s="134"/>
      <c r="BTX233" s="134"/>
      <c r="BTY233" s="134"/>
      <c r="BTZ233" s="134"/>
      <c r="BUA233" s="134"/>
      <c r="BUB233" s="134"/>
      <c r="BUC233" s="134"/>
      <c r="BUD233" s="134"/>
      <c r="BUE233" s="134"/>
      <c r="BUF233" s="134"/>
      <c r="BUG233" s="134"/>
      <c r="BUH233" s="134"/>
      <c r="BUI233" s="134"/>
      <c r="BUJ233" s="134"/>
      <c r="BUK233" s="134"/>
      <c r="BUL233" s="134"/>
      <c r="BUM233" s="134"/>
      <c r="BUN233" s="134"/>
      <c r="BUO233" s="134"/>
      <c r="BUP233" s="134"/>
      <c r="BUQ233" s="134"/>
      <c r="BUR233" s="134"/>
      <c r="BUS233" s="134"/>
      <c r="BUT233" s="134"/>
      <c r="BUU233" s="134"/>
      <c r="BUV233" s="134"/>
      <c r="BUW233" s="134"/>
      <c r="BUX233" s="134"/>
      <c r="BUY233" s="134"/>
      <c r="BUZ233" s="134"/>
      <c r="BVA233" s="134"/>
      <c r="BVB233" s="134"/>
      <c r="BVC233" s="134"/>
      <c r="BVD233" s="134"/>
      <c r="BVE233" s="134"/>
      <c r="BVF233" s="134"/>
      <c r="BVG233" s="134"/>
      <c r="BVH233" s="134"/>
      <c r="BVI233" s="134"/>
      <c r="BVJ233" s="134"/>
      <c r="BVK233" s="134"/>
      <c r="BVL233" s="134"/>
      <c r="BVM233" s="134"/>
      <c r="BVN233" s="134"/>
      <c r="BVO233" s="134"/>
      <c r="BVP233" s="134"/>
      <c r="BVQ233" s="134"/>
      <c r="BVR233" s="134"/>
      <c r="BVS233" s="134"/>
      <c r="BVT233" s="134"/>
      <c r="BVU233" s="134"/>
      <c r="BVV233" s="134"/>
      <c r="BVW233" s="134"/>
      <c r="BVX233" s="134"/>
      <c r="BVY233" s="134"/>
      <c r="BVZ233" s="134"/>
      <c r="BWA233" s="134"/>
      <c r="BWB233" s="134"/>
      <c r="BWC233" s="134"/>
      <c r="BWD233" s="134"/>
      <c r="BWE233" s="134"/>
      <c r="BWF233" s="134"/>
      <c r="BWG233" s="134"/>
      <c r="BWH233" s="134"/>
      <c r="BWI233" s="134"/>
      <c r="BWJ233" s="134"/>
      <c r="BWK233" s="134"/>
      <c r="BWL233" s="134"/>
      <c r="BWM233" s="134"/>
      <c r="BWN233" s="134"/>
      <c r="BWO233" s="134"/>
      <c r="BWP233" s="134"/>
      <c r="BWQ233" s="134"/>
      <c r="BWR233" s="134"/>
      <c r="BWS233" s="134"/>
      <c r="BWT233" s="134"/>
      <c r="BWU233" s="134"/>
      <c r="BWV233" s="134"/>
      <c r="BWW233" s="134"/>
      <c r="BWX233" s="134"/>
      <c r="BWY233" s="134"/>
      <c r="BWZ233" s="134"/>
      <c r="BXA233" s="134"/>
      <c r="BXB233" s="134"/>
      <c r="BXC233" s="134"/>
      <c r="BXD233" s="134"/>
      <c r="BXE233" s="134"/>
      <c r="BXF233" s="134"/>
      <c r="BXG233" s="134"/>
      <c r="BXH233" s="134"/>
      <c r="BXI233" s="134"/>
      <c r="BXJ233" s="134"/>
      <c r="BXK233" s="134"/>
      <c r="BXL233" s="134"/>
      <c r="BXM233" s="134"/>
      <c r="BXN233" s="134"/>
      <c r="BXO233" s="134"/>
      <c r="BXP233" s="134"/>
      <c r="BXQ233" s="134"/>
      <c r="BXR233" s="134"/>
      <c r="BXS233" s="134"/>
      <c r="BXT233" s="134"/>
      <c r="BXU233" s="134"/>
      <c r="BXV233" s="134"/>
      <c r="BXW233" s="134"/>
      <c r="BXX233" s="134"/>
      <c r="BXY233" s="134"/>
      <c r="BXZ233" s="134"/>
      <c r="BYA233" s="134"/>
      <c r="BYB233" s="134"/>
      <c r="BYC233" s="134"/>
      <c r="BYD233" s="134"/>
      <c r="BYE233" s="134"/>
      <c r="BYF233" s="134"/>
      <c r="BYG233" s="134"/>
      <c r="BYH233" s="134"/>
      <c r="BYI233" s="134"/>
      <c r="BYJ233" s="134"/>
      <c r="BYK233" s="134"/>
      <c r="BYL233" s="134"/>
      <c r="BYM233" s="134"/>
      <c r="BYN233" s="134"/>
      <c r="BYO233" s="134"/>
      <c r="BYP233" s="134"/>
      <c r="BYQ233" s="134"/>
      <c r="BYR233" s="134"/>
      <c r="BYS233" s="134"/>
      <c r="BYT233" s="134"/>
      <c r="BYU233" s="134"/>
      <c r="BYV233" s="134"/>
      <c r="BYW233" s="134"/>
      <c r="BYX233" s="134"/>
      <c r="BYY233" s="134"/>
      <c r="BYZ233" s="134"/>
      <c r="BZA233" s="134"/>
      <c r="BZB233" s="134"/>
      <c r="BZC233" s="134"/>
      <c r="BZD233" s="134"/>
      <c r="BZE233" s="134"/>
      <c r="BZF233" s="134"/>
      <c r="BZG233" s="134"/>
      <c r="BZH233" s="134"/>
      <c r="BZI233" s="134"/>
      <c r="BZJ233" s="134"/>
      <c r="BZK233" s="134"/>
      <c r="BZL233" s="134"/>
      <c r="BZM233" s="134"/>
      <c r="BZN233" s="134"/>
      <c r="BZO233" s="134"/>
      <c r="BZP233" s="134"/>
      <c r="BZQ233" s="134"/>
      <c r="BZR233" s="134"/>
      <c r="BZS233" s="134"/>
      <c r="BZT233" s="134"/>
      <c r="BZU233" s="134"/>
      <c r="BZV233" s="134"/>
      <c r="BZW233" s="134"/>
      <c r="BZX233" s="134"/>
      <c r="BZY233" s="134"/>
      <c r="BZZ233" s="134"/>
      <c r="CAA233" s="134"/>
      <c r="CAB233" s="134"/>
      <c r="CAC233" s="134"/>
      <c r="CAD233" s="134"/>
      <c r="CAE233" s="134"/>
      <c r="CAF233" s="134"/>
      <c r="CAG233" s="134"/>
      <c r="CAH233" s="134"/>
      <c r="CAI233" s="134"/>
      <c r="CAJ233" s="134"/>
      <c r="CAK233" s="134"/>
      <c r="CAL233" s="134"/>
      <c r="CAM233" s="134"/>
      <c r="CAN233" s="134"/>
      <c r="CAO233" s="134"/>
      <c r="CAP233" s="134"/>
      <c r="CAQ233" s="134"/>
      <c r="CAR233" s="134"/>
      <c r="CAS233" s="134"/>
      <c r="CAT233" s="134"/>
      <c r="CAU233" s="134"/>
      <c r="CAV233" s="134"/>
      <c r="CAW233" s="134"/>
      <c r="CAX233" s="134"/>
      <c r="CAY233" s="134"/>
      <c r="CAZ233" s="134"/>
      <c r="CBA233" s="134"/>
      <c r="CBB233" s="134"/>
      <c r="CBC233" s="134"/>
      <c r="CBD233" s="134"/>
      <c r="CBE233" s="134"/>
      <c r="CBF233" s="134"/>
      <c r="CBG233" s="134"/>
      <c r="CBH233" s="134"/>
      <c r="CBI233" s="134"/>
      <c r="CBJ233" s="134"/>
      <c r="CBK233" s="134"/>
      <c r="CBL233" s="134"/>
      <c r="CBM233" s="134"/>
      <c r="CBN233" s="134"/>
      <c r="CBO233" s="134"/>
      <c r="CBP233" s="134"/>
      <c r="CBQ233" s="134"/>
      <c r="CBR233" s="134"/>
      <c r="CBS233" s="134"/>
      <c r="CBT233" s="134"/>
      <c r="CBU233" s="134"/>
      <c r="CBV233" s="134"/>
      <c r="CBW233" s="134"/>
      <c r="CBX233" s="134"/>
      <c r="CBY233" s="134"/>
      <c r="CBZ233" s="134"/>
      <c r="CCA233" s="134"/>
      <c r="CCB233" s="134"/>
      <c r="CCC233" s="134"/>
      <c r="CCD233" s="134"/>
      <c r="CCE233" s="134"/>
      <c r="CCF233" s="134"/>
      <c r="CCG233" s="134"/>
      <c r="CCH233" s="134"/>
      <c r="CCI233" s="134"/>
      <c r="CCJ233" s="134"/>
      <c r="CCK233" s="134"/>
      <c r="CCL233" s="134"/>
      <c r="CCM233" s="134"/>
      <c r="CCN233" s="134"/>
      <c r="CCO233" s="134"/>
      <c r="CCP233" s="134"/>
      <c r="CCQ233" s="134"/>
      <c r="CCR233" s="134"/>
      <c r="CCS233" s="134"/>
      <c r="CCT233" s="134"/>
      <c r="CCU233" s="134"/>
      <c r="CCV233" s="134"/>
      <c r="CCW233" s="134"/>
      <c r="CCX233" s="134"/>
      <c r="CCY233" s="134"/>
      <c r="CCZ233" s="134"/>
      <c r="CDA233" s="134"/>
      <c r="CDB233" s="134"/>
      <c r="CDC233" s="134"/>
      <c r="CDD233" s="134"/>
      <c r="CDE233" s="134"/>
      <c r="CDF233" s="134"/>
      <c r="CDG233" s="134"/>
      <c r="CDH233" s="134"/>
      <c r="CDI233" s="134"/>
      <c r="CDJ233" s="134"/>
      <c r="CDK233" s="134"/>
      <c r="CDL233" s="134"/>
      <c r="CDM233" s="134"/>
      <c r="CDN233" s="134"/>
      <c r="CDO233" s="134"/>
      <c r="CDP233" s="134"/>
      <c r="CDQ233" s="134"/>
      <c r="CDR233" s="134"/>
      <c r="CDS233" s="134"/>
      <c r="CDT233" s="134"/>
      <c r="CDU233" s="134"/>
      <c r="CDV233" s="134"/>
      <c r="CDW233" s="134"/>
      <c r="CDX233" s="134"/>
      <c r="CDY233" s="134"/>
      <c r="CDZ233" s="134"/>
      <c r="CEA233" s="134"/>
      <c r="CEB233" s="134"/>
      <c r="CEC233" s="134"/>
      <c r="CED233" s="134"/>
      <c r="CEE233" s="134"/>
      <c r="CEF233" s="134"/>
      <c r="CEG233" s="134"/>
      <c r="CEH233" s="134"/>
      <c r="CEI233" s="134"/>
      <c r="CEJ233" s="134"/>
      <c r="CEK233" s="134"/>
      <c r="CEL233" s="134"/>
      <c r="CEM233" s="134"/>
      <c r="CEN233" s="134"/>
      <c r="CEO233" s="134"/>
      <c r="CEP233" s="134"/>
      <c r="CEQ233" s="134"/>
      <c r="CER233" s="134"/>
      <c r="CES233" s="134"/>
      <c r="CET233" s="134"/>
      <c r="CEU233" s="134"/>
      <c r="CEV233" s="134"/>
      <c r="CEW233" s="134"/>
      <c r="CEX233" s="134"/>
      <c r="CEY233" s="134"/>
      <c r="CEZ233" s="134"/>
      <c r="CFA233" s="134"/>
      <c r="CFB233" s="134"/>
      <c r="CFC233" s="134"/>
      <c r="CFD233" s="134"/>
      <c r="CFE233" s="134"/>
      <c r="CFF233" s="134"/>
      <c r="CFG233" s="134"/>
      <c r="CFH233" s="134"/>
      <c r="CFI233" s="134"/>
      <c r="CFJ233" s="134"/>
      <c r="CFK233" s="134"/>
      <c r="CFL233" s="134"/>
      <c r="CFM233" s="134"/>
      <c r="CFN233" s="134"/>
      <c r="CFO233" s="134"/>
      <c r="CFP233" s="134"/>
      <c r="CFQ233" s="134"/>
      <c r="CFR233" s="134"/>
      <c r="CFS233" s="134"/>
      <c r="CFT233" s="134"/>
      <c r="CFU233" s="134"/>
      <c r="CFV233" s="134"/>
      <c r="CFW233" s="134"/>
      <c r="CFX233" s="134"/>
      <c r="CFY233" s="134"/>
      <c r="CFZ233" s="134"/>
      <c r="CGA233" s="134"/>
      <c r="CGB233" s="134"/>
      <c r="CGC233" s="134"/>
      <c r="CGD233" s="134"/>
      <c r="CGE233" s="134"/>
      <c r="CGF233" s="134"/>
      <c r="CGG233" s="134"/>
      <c r="CGH233" s="134"/>
      <c r="CGI233" s="134"/>
      <c r="CGJ233" s="134"/>
      <c r="CGK233" s="134"/>
      <c r="CGL233" s="134"/>
      <c r="CGM233" s="134"/>
      <c r="CGN233" s="134"/>
      <c r="CGO233" s="134"/>
      <c r="CGP233" s="134"/>
      <c r="CGQ233" s="134"/>
      <c r="CGR233" s="134"/>
      <c r="CGS233" s="134"/>
      <c r="CGT233" s="134"/>
      <c r="CGU233" s="134"/>
      <c r="CGV233" s="134"/>
      <c r="CGW233" s="134"/>
      <c r="CGX233" s="134"/>
      <c r="CGY233" s="134"/>
      <c r="CGZ233" s="134"/>
      <c r="CHA233" s="134"/>
      <c r="CHB233" s="134"/>
      <c r="CHC233" s="134"/>
      <c r="CHD233" s="134"/>
      <c r="CHE233" s="134"/>
      <c r="CHF233" s="134"/>
      <c r="CHG233" s="134"/>
      <c r="CHH233" s="134"/>
      <c r="CHI233" s="134"/>
      <c r="CHJ233" s="134"/>
      <c r="CHK233" s="134"/>
      <c r="CHL233" s="134"/>
      <c r="CHM233" s="134"/>
      <c r="CHN233" s="134"/>
      <c r="CHO233" s="134"/>
      <c r="CHP233" s="134"/>
      <c r="CHQ233" s="134"/>
      <c r="CHR233" s="134"/>
      <c r="CHS233" s="134"/>
      <c r="CHT233" s="134"/>
      <c r="CHU233" s="134"/>
      <c r="CHV233" s="134"/>
      <c r="CHW233" s="134"/>
      <c r="CHX233" s="134"/>
      <c r="CHY233" s="134"/>
      <c r="CHZ233" s="134"/>
      <c r="CIA233" s="134"/>
      <c r="CIB233" s="134"/>
      <c r="CIC233" s="134"/>
      <c r="CID233" s="134"/>
      <c r="CIE233" s="134"/>
      <c r="CIF233" s="134"/>
      <c r="CIG233" s="134"/>
      <c r="CIH233" s="134"/>
      <c r="CII233" s="134"/>
      <c r="CIJ233" s="134"/>
      <c r="CIK233" s="134"/>
      <c r="CIL233" s="134"/>
      <c r="CIM233" s="134"/>
      <c r="CIN233" s="134"/>
      <c r="CIO233" s="134"/>
      <c r="CIP233" s="134"/>
      <c r="CIQ233" s="134"/>
      <c r="CIR233" s="134"/>
      <c r="CIS233" s="134"/>
      <c r="CIT233" s="134"/>
      <c r="CIU233" s="134"/>
      <c r="CIV233" s="134"/>
      <c r="CIW233" s="134"/>
      <c r="CIX233" s="134"/>
      <c r="CIY233" s="134"/>
      <c r="CIZ233" s="134"/>
      <c r="CJA233" s="134"/>
      <c r="CJB233" s="134"/>
      <c r="CJC233" s="134"/>
      <c r="CJD233" s="134"/>
      <c r="CJE233" s="134"/>
      <c r="CJF233" s="134"/>
      <c r="CJG233" s="134"/>
      <c r="CJH233" s="134"/>
      <c r="CJI233" s="134"/>
      <c r="CJJ233" s="134"/>
      <c r="CJK233" s="134"/>
      <c r="CJL233" s="134"/>
      <c r="CJM233" s="134"/>
      <c r="CJN233" s="134"/>
      <c r="CJO233" s="134"/>
      <c r="CJP233" s="134"/>
      <c r="CJQ233" s="134"/>
      <c r="CJR233" s="134"/>
      <c r="CJS233" s="134"/>
      <c r="CJT233" s="134"/>
      <c r="CJU233" s="134"/>
      <c r="CJV233" s="134"/>
      <c r="CJW233" s="134"/>
      <c r="CJX233" s="134"/>
      <c r="CJY233" s="134"/>
      <c r="CJZ233" s="134"/>
      <c r="CKA233" s="134"/>
      <c r="CKB233" s="134"/>
      <c r="CKC233" s="134"/>
      <c r="CKD233" s="134"/>
      <c r="CKE233" s="134"/>
      <c r="CKF233" s="134"/>
      <c r="CKG233" s="134"/>
      <c r="CKH233" s="134"/>
      <c r="CKI233" s="134"/>
      <c r="CKJ233" s="134"/>
      <c r="CKK233" s="134"/>
      <c r="CKL233" s="134"/>
      <c r="CKM233" s="134"/>
      <c r="CKN233" s="134"/>
      <c r="CKO233" s="134"/>
      <c r="CKP233" s="134"/>
      <c r="CKQ233" s="134"/>
      <c r="CKR233" s="134"/>
      <c r="CKS233" s="134"/>
      <c r="CKT233" s="134"/>
      <c r="CKU233" s="134"/>
      <c r="CKV233" s="134"/>
      <c r="CKW233" s="134"/>
      <c r="CKX233" s="134"/>
      <c r="CKY233" s="134"/>
      <c r="CKZ233" s="134"/>
      <c r="CLA233" s="134"/>
      <c r="CLB233" s="134"/>
      <c r="CLC233" s="134"/>
      <c r="CLD233" s="134"/>
      <c r="CLE233" s="134"/>
      <c r="CLF233" s="134"/>
      <c r="CLG233" s="134"/>
      <c r="CLH233" s="134"/>
      <c r="CLI233" s="134"/>
      <c r="CLJ233" s="134"/>
      <c r="CLK233" s="134"/>
      <c r="CLL233" s="134"/>
      <c r="CLM233" s="134"/>
      <c r="CLN233" s="134"/>
      <c r="CLO233" s="134"/>
      <c r="CLP233" s="134"/>
      <c r="CLQ233" s="134"/>
      <c r="CLR233" s="134"/>
      <c r="CLS233" s="134"/>
      <c r="CLT233" s="134"/>
      <c r="CLU233" s="134"/>
      <c r="CLV233" s="134"/>
      <c r="CLW233" s="134"/>
      <c r="CLX233" s="134"/>
      <c r="CLY233" s="134"/>
      <c r="CLZ233" s="134"/>
      <c r="CMA233" s="134"/>
      <c r="CMB233" s="134"/>
      <c r="CMC233" s="134"/>
      <c r="CMD233" s="134"/>
      <c r="CME233" s="134"/>
      <c r="CMF233" s="134"/>
      <c r="CMG233" s="134"/>
      <c r="CMH233" s="134"/>
      <c r="CMI233" s="134"/>
      <c r="CMJ233" s="134"/>
      <c r="CMK233" s="134"/>
      <c r="CML233" s="134"/>
      <c r="CMM233" s="134"/>
      <c r="CMN233" s="134"/>
      <c r="CMO233" s="134"/>
      <c r="CMP233" s="134"/>
      <c r="CMQ233" s="134"/>
      <c r="CMR233" s="134"/>
      <c r="CMS233" s="134"/>
      <c r="CMT233" s="134"/>
      <c r="CMU233" s="134"/>
      <c r="CMV233" s="134"/>
      <c r="CMW233" s="134"/>
      <c r="CMX233" s="134"/>
      <c r="CMY233" s="134"/>
      <c r="CMZ233" s="134"/>
      <c r="CNA233" s="134"/>
      <c r="CNB233" s="134"/>
      <c r="CNC233" s="134"/>
      <c r="CND233" s="134"/>
      <c r="CNE233" s="134"/>
      <c r="CNF233" s="134"/>
      <c r="CNG233" s="134"/>
      <c r="CNH233" s="134"/>
      <c r="CNI233" s="134"/>
      <c r="CNJ233" s="134"/>
      <c r="CNK233" s="134"/>
      <c r="CNL233" s="134"/>
      <c r="CNM233" s="134"/>
      <c r="CNN233" s="134"/>
      <c r="CNO233" s="134"/>
      <c r="CNP233" s="134"/>
      <c r="CNQ233" s="134"/>
      <c r="CNR233" s="134"/>
      <c r="CNS233" s="134"/>
      <c r="CNT233" s="134"/>
      <c r="CNU233" s="134"/>
      <c r="CNV233" s="134"/>
      <c r="CNW233" s="134"/>
      <c r="CNX233" s="134"/>
      <c r="CNY233" s="134"/>
      <c r="CNZ233" s="134"/>
      <c r="COA233" s="134"/>
      <c r="COB233" s="134"/>
      <c r="COC233" s="134"/>
      <c r="COD233" s="134"/>
      <c r="COE233" s="134"/>
      <c r="COF233" s="134"/>
      <c r="COG233" s="134"/>
      <c r="COH233" s="134"/>
      <c r="COI233" s="134"/>
      <c r="COJ233" s="134"/>
      <c r="COK233" s="134"/>
      <c r="COL233" s="134"/>
      <c r="COM233" s="134"/>
      <c r="CON233" s="134"/>
      <c r="COO233" s="134"/>
      <c r="COP233" s="134"/>
      <c r="COQ233" s="134"/>
      <c r="COR233" s="134"/>
      <c r="COS233" s="134"/>
      <c r="COT233" s="134"/>
      <c r="COU233" s="134"/>
      <c r="COV233" s="134"/>
      <c r="COW233" s="134"/>
      <c r="COX233" s="134"/>
      <c r="COY233" s="134"/>
      <c r="COZ233" s="134"/>
      <c r="CPA233" s="134"/>
      <c r="CPB233" s="134"/>
      <c r="CPC233" s="134"/>
      <c r="CPD233" s="134"/>
      <c r="CPE233" s="134"/>
      <c r="CPF233" s="134"/>
      <c r="CPG233" s="134"/>
      <c r="CPH233" s="134"/>
      <c r="CPI233" s="134"/>
      <c r="CPJ233" s="134"/>
      <c r="CPK233" s="134"/>
      <c r="CPL233" s="134"/>
      <c r="CPM233" s="134"/>
      <c r="CPN233" s="134"/>
      <c r="CPO233" s="134"/>
      <c r="CPP233" s="134"/>
      <c r="CPQ233" s="134"/>
      <c r="CPR233" s="134"/>
      <c r="CPS233" s="134"/>
      <c r="CPT233" s="134"/>
      <c r="CPU233" s="134"/>
      <c r="CPV233" s="134"/>
      <c r="CPW233" s="134"/>
      <c r="CPX233" s="134"/>
      <c r="CPY233" s="134"/>
      <c r="CPZ233" s="134"/>
      <c r="CQA233" s="134"/>
      <c r="CQB233" s="134"/>
      <c r="CQC233" s="134"/>
      <c r="CQD233" s="134"/>
      <c r="CQE233" s="134"/>
      <c r="CQF233" s="134"/>
      <c r="CQG233" s="134"/>
      <c r="CQH233" s="134"/>
      <c r="CQI233" s="134"/>
      <c r="CQJ233" s="134"/>
      <c r="CQK233" s="134"/>
      <c r="CQL233" s="134"/>
      <c r="CQM233" s="134"/>
      <c r="CQN233" s="134"/>
      <c r="CQO233" s="134"/>
      <c r="CQP233" s="134"/>
      <c r="CQQ233" s="134"/>
      <c r="CQR233" s="134"/>
      <c r="CQS233" s="134"/>
      <c r="CQT233" s="134"/>
      <c r="CQU233" s="134"/>
      <c r="CQV233" s="134"/>
      <c r="CQW233" s="134"/>
      <c r="CQX233" s="134"/>
      <c r="CQY233" s="134"/>
      <c r="CQZ233" s="134"/>
      <c r="CRA233" s="134"/>
      <c r="CRB233" s="134"/>
      <c r="CRC233" s="134"/>
      <c r="CRD233" s="134"/>
      <c r="CRE233" s="134"/>
      <c r="CRF233" s="134"/>
      <c r="CRG233" s="134"/>
      <c r="CRH233" s="134"/>
      <c r="CRI233" s="134"/>
      <c r="CRJ233" s="134"/>
      <c r="CRK233" s="134"/>
      <c r="CRL233" s="134"/>
      <c r="CRM233" s="134"/>
      <c r="CRN233" s="134"/>
      <c r="CRO233" s="134"/>
      <c r="CRP233" s="134"/>
      <c r="CRQ233" s="134"/>
      <c r="CRR233" s="134"/>
      <c r="CRS233" s="134"/>
      <c r="CRT233" s="134"/>
      <c r="CRU233" s="134"/>
      <c r="CRV233" s="134"/>
      <c r="CRW233" s="134"/>
      <c r="CRX233" s="134"/>
      <c r="CRY233" s="134"/>
      <c r="CRZ233" s="134"/>
      <c r="CSA233" s="134"/>
      <c r="CSB233" s="134"/>
      <c r="CSC233" s="134"/>
      <c r="CSD233" s="134"/>
      <c r="CSE233" s="134"/>
      <c r="CSF233" s="134"/>
      <c r="CSG233" s="134"/>
      <c r="CSH233" s="134"/>
      <c r="CSI233" s="134"/>
      <c r="CSJ233" s="134"/>
      <c r="CSK233" s="134"/>
      <c r="CSL233" s="134"/>
      <c r="CSM233" s="134"/>
      <c r="CSN233" s="134"/>
      <c r="CSO233" s="134"/>
      <c r="CSP233" s="134"/>
      <c r="CSQ233" s="134"/>
      <c r="CSR233" s="134"/>
      <c r="CSS233" s="134"/>
      <c r="CST233" s="134"/>
      <c r="CSU233" s="134"/>
      <c r="CSV233" s="134"/>
      <c r="CSW233" s="134"/>
      <c r="CSX233" s="134"/>
      <c r="CSY233" s="134"/>
      <c r="CSZ233" s="134"/>
      <c r="CTA233" s="134"/>
      <c r="CTB233" s="134"/>
      <c r="CTC233" s="134"/>
      <c r="CTD233" s="134"/>
      <c r="CTE233" s="134"/>
      <c r="CTF233" s="134"/>
      <c r="CTG233" s="134"/>
      <c r="CTH233" s="134"/>
      <c r="CTI233" s="134"/>
      <c r="CTJ233" s="134"/>
      <c r="CTK233" s="134"/>
      <c r="CTL233" s="134"/>
      <c r="CTM233" s="134"/>
      <c r="CTN233" s="134"/>
      <c r="CTO233" s="134"/>
      <c r="CTP233" s="134"/>
      <c r="CTQ233" s="134"/>
      <c r="CTR233" s="134"/>
      <c r="CTS233" s="134"/>
      <c r="CTT233" s="134"/>
      <c r="CTU233" s="134"/>
      <c r="CTV233" s="134"/>
      <c r="CTW233" s="134"/>
      <c r="CTX233" s="134"/>
      <c r="CTY233" s="134"/>
      <c r="CTZ233" s="134"/>
      <c r="CUA233" s="134"/>
      <c r="CUB233" s="134"/>
      <c r="CUC233" s="134"/>
      <c r="CUD233" s="134"/>
      <c r="CUE233" s="134"/>
      <c r="CUF233" s="134"/>
      <c r="CUG233" s="134"/>
      <c r="CUH233" s="134"/>
      <c r="CUI233" s="134"/>
      <c r="CUJ233" s="134"/>
      <c r="CUK233" s="134"/>
      <c r="CUL233" s="134"/>
      <c r="CUM233" s="134"/>
      <c r="CUN233" s="134"/>
      <c r="CUO233" s="134"/>
      <c r="CUP233" s="134"/>
      <c r="CUQ233" s="134"/>
      <c r="CUR233" s="134"/>
      <c r="CUS233" s="134"/>
      <c r="CUT233" s="134"/>
      <c r="CUU233" s="134"/>
      <c r="CUV233" s="134"/>
      <c r="CUW233" s="134"/>
      <c r="CUX233" s="134"/>
      <c r="CUY233" s="134"/>
      <c r="CUZ233" s="134"/>
      <c r="CVA233" s="134"/>
      <c r="CVB233" s="134"/>
      <c r="CVC233" s="134"/>
      <c r="CVD233" s="134"/>
      <c r="CVE233" s="134"/>
      <c r="CVF233" s="134"/>
      <c r="CVG233" s="134"/>
      <c r="CVH233" s="134"/>
      <c r="CVI233" s="134"/>
      <c r="CVJ233" s="134"/>
      <c r="CVK233" s="134"/>
      <c r="CVL233" s="134"/>
      <c r="CVM233" s="134"/>
      <c r="CVN233" s="134"/>
      <c r="CVO233" s="134"/>
      <c r="CVP233" s="134"/>
      <c r="CVQ233" s="134"/>
      <c r="CVR233" s="134"/>
      <c r="CVS233" s="134"/>
      <c r="CVT233" s="134"/>
      <c r="CVU233" s="134"/>
      <c r="CVV233" s="134"/>
      <c r="CVW233" s="134"/>
      <c r="CVX233" s="134"/>
      <c r="CVY233" s="134"/>
      <c r="CVZ233" s="134"/>
      <c r="CWA233" s="134"/>
      <c r="CWB233" s="134"/>
      <c r="CWC233" s="134"/>
      <c r="CWD233" s="134"/>
      <c r="CWE233" s="134"/>
      <c r="CWF233" s="134"/>
      <c r="CWG233" s="134"/>
      <c r="CWH233" s="134"/>
      <c r="CWI233" s="134"/>
      <c r="CWJ233" s="134"/>
      <c r="CWK233" s="134"/>
      <c r="CWL233" s="134"/>
      <c r="CWM233" s="134"/>
      <c r="CWN233" s="134"/>
      <c r="CWO233" s="134"/>
      <c r="CWP233" s="134"/>
      <c r="CWQ233" s="134"/>
      <c r="CWR233" s="134"/>
      <c r="CWS233" s="134"/>
      <c r="CWT233" s="134"/>
      <c r="CWU233" s="134"/>
      <c r="CWV233" s="134"/>
      <c r="CWW233" s="134"/>
      <c r="CWX233" s="134"/>
      <c r="CWY233" s="134"/>
      <c r="CWZ233" s="134"/>
      <c r="CXA233" s="134"/>
      <c r="CXB233" s="134"/>
      <c r="CXC233" s="134"/>
      <c r="CXD233" s="134"/>
      <c r="CXE233" s="134"/>
      <c r="CXF233" s="134"/>
      <c r="CXG233" s="134"/>
      <c r="CXH233" s="134"/>
      <c r="CXI233" s="134"/>
      <c r="CXJ233" s="134"/>
      <c r="CXK233" s="134"/>
      <c r="CXL233" s="134"/>
      <c r="CXM233" s="134"/>
      <c r="CXN233" s="134"/>
      <c r="CXO233" s="134"/>
      <c r="CXP233" s="134"/>
      <c r="CXQ233" s="134"/>
      <c r="CXR233" s="134"/>
      <c r="CXS233" s="134"/>
      <c r="CXT233" s="134"/>
      <c r="CXU233" s="134"/>
      <c r="CXV233" s="134"/>
      <c r="CXW233" s="134"/>
      <c r="CXX233" s="134"/>
      <c r="CXY233" s="134"/>
      <c r="CXZ233" s="134"/>
      <c r="CYA233" s="134"/>
      <c r="CYB233" s="134"/>
      <c r="CYC233" s="134"/>
      <c r="CYD233" s="134"/>
      <c r="CYE233" s="134"/>
      <c r="CYF233" s="134"/>
      <c r="CYG233" s="134"/>
      <c r="CYH233" s="134"/>
      <c r="CYI233" s="134"/>
      <c r="CYJ233" s="134"/>
      <c r="CYK233" s="134"/>
      <c r="CYL233" s="134"/>
      <c r="CYM233" s="134"/>
      <c r="CYN233" s="134"/>
      <c r="CYO233" s="134"/>
      <c r="CYP233" s="134"/>
      <c r="CYQ233" s="134"/>
      <c r="CYR233" s="134"/>
      <c r="CYS233" s="134"/>
      <c r="CYT233" s="134"/>
      <c r="CYU233" s="134"/>
      <c r="CYV233" s="134"/>
      <c r="CYW233" s="134"/>
      <c r="CYX233" s="134"/>
      <c r="CYY233" s="134"/>
      <c r="CYZ233" s="134"/>
      <c r="CZA233" s="134"/>
      <c r="CZB233" s="134"/>
      <c r="CZC233" s="134"/>
      <c r="CZD233" s="134"/>
      <c r="CZE233" s="134"/>
      <c r="CZF233" s="134"/>
      <c r="CZG233" s="134"/>
      <c r="CZH233" s="134"/>
      <c r="CZI233" s="134"/>
      <c r="CZJ233" s="134"/>
      <c r="CZK233" s="134"/>
      <c r="CZL233" s="134"/>
      <c r="CZM233" s="134"/>
      <c r="CZN233" s="134"/>
      <c r="CZO233" s="134"/>
      <c r="CZP233" s="134"/>
      <c r="CZQ233" s="134"/>
      <c r="CZR233" s="134"/>
      <c r="CZS233" s="134"/>
      <c r="CZT233" s="134"/>
      <c r="CZU233" s="134"/>
      <c r="CZV233" s="134"/>
      <c r="CZW233" s="134"/>
      <c r="CZX233" s="134"/>
      <c r="CZY233" s="134"/>
      <c r="CZZ233" s="134"/>
      <c r="DAA233" s="134"/>
      <c r="DAB233" s="134"/>
      <c r="DAC233" s="134"/>
      <c r="DAD233" s="134"/>
      <c r="DAE233" s="134"/>
      <c r="DAF233" s="134"/>
      <c r="DAG233" s="134"/>
      <c r="DAH233" s="134"/>
      <c r="DAI233" s="134"/>
      <c r="DAJ233" s="134"/>
      <c r="DAK233" s="134"/>
      <c r="DAL233" s="134"/>
      <c r="DAM233" s="134"/>
      <c r="DAN233" s="134"/>
      <c r="DAO233" s="134"/>
      <c r="DAP233" s="134"/>
      <c r="DAQ233" s="134"/>
      <c r="DAR233" s="134"/>
      <c r="DAS233" s="134"/>
      <c r="DAT233" s="134"/>
      <c r="DAU233" s="134"/>
      <c r="DAV233" s="134"/>
      <c r="DAW233" s="134"/>
      <c r="DAX233" s="134"/>
      <c r="DAY233" s="134"/>
      <c r="DAZ233" s="134"/>
      <c r="DBA233" s="134"/>
      <c r="DBB233" s="134"/>
      <c r="DBC233" s="134"/>
      <c r="DBD233" s="134"/>
      <c r="DBE233" s="134"/>
      <c r="DBF233" s="134"/>
      <c r="DBG233" s="134"/>
      <c r="DBH233" s="134"/>
      <c r="DBI233" s="134"/>
      <c r="DBJ233" s="134"/>
      <c r="DBK233" s="134"/>
      <c r="DBL233" s="134"/>
      <c r="DBM233" s="134"/>
      <c r="DBN233" s="134"/>
      <c r="DBO233" s="134"/>
      <c r="DBP233" s="134"/>
      <c r="DBQ233" s="134"/>
      <c r="DBR233" s="134"/>
      <c r="DBS233" s="134"/>
      <c r="DBT233" s="134"/>
      <c r="DBU233" s="134"/>
      <c r="DBV233" s="134"/>
      <c r="DBW233" s="134"/>
      <c r="DBX233" s="134"/>
      <c r="DBY233" s="134"/>
      <c r="DBZ233" s="134"/>
      <c r="DCA233" s="134"/>
      <c r="DCB233" s="134"/>
      <c r="DCC233" s="134"/>
      <c r="DCD233" s="134"/>
      <c r="DCE233" s="134"/>
      <c r="DCF233" s="134"/>
      <c r="DCG233" s="134"/>
      <c r="DCH233" s="134"/>
      <c r="DCI233" s="134"/>
      <c r="DCJ233" s="134"/>
      <c r="DCK233" s="134"/>
      <c r="DCL233" s="134"/>
      <c r="DCM233" s="134"/>
      <c r="DCN233" s="134"/>
      <c r="DCO233" s="134"/>
      <c r="DCP233" s="134"/>
      <c r="DCQ233" s="134"/>
      <c r="DCR233" s="134"/>
      <c r="DCS233" s="134"/>
      <c r="DCT233" s="134"/>
      <c r="DCU233" s="134"/>
      <c r="DCV233" s="134"/>
      <c r="DCW233" s="134"/>
      <c r="DCX233" s="134"/>
      <c r="DCY233" s="134"/>
      <c r="DCZ233" s="134"/>
      <c r="DDA233" s="134"/>
      <c r="DDB233" s="134"/>
      <c r="DDC233" s="134"/>
      <c r="DDD233" s="134"/>
      <c r="DDE233" s="134"/>
      <c r="DDF233" s="134"/>
      <c r="DDG233" s="134"/>
      <c r="DDH233" s="134"/>
      <c r="DDI233" s="134"/>
      <c r="DDJ233" s="134"/>
      <c r="DDK233" s="134"/>
      <c r="DDL233" s="134"/>
      <c r="DDM233" s="134"/>
      <c r="DDN233" s="134"/>
      <c r="DDO233" s="134"/>
      <c r="DDP233" s="134"/>
      <c r="DDQ233" s="134"/>
      <c r="DDR233" s="134"/>
      <c r="DDS233" s="134"/>
      <c r="DDT233" s="134"/>
      <c r="DDU233" s="134"/>
      <c r="DDV233" s="134"/>
      <c r="DDW233" s="134"/>
      <c r="DDX233" s="134"/>
      <c r="DDY233" s="134"/>
      <c r="DDZ233" s="134"/>
      <c r="DEA233" s="134"/>
      <c r="DEB233" s="134"/>
      <c r="DEC233" s="134"/>
      <c r="DED233" s="134"/>
      <c r="DEE233" s="134"/>
      <c r="DEF233" s="134"/>
      <c r="DEG233" s="134"/>
      <c r="DEH233" s="134"/>
      <c r="DEI233" s="134"/>
      <c r="DEJ233" s="134"/>
      <c r="DEK233" s="134"/>
      <c r="DEL233" s="134"/>
      <c r="DEM233" s="134"/>
      <c r="DEN233" s="134"/>
      <c r="DEO233" s="134"/>
      <c r="DEP233" s="134"/>
      <c r="DEQ233" s="134"/>
      <c r="DER233" s="134"/>
      <c r="DES233" s="134"/>
      <c r="DET233" s="134"/>
      <c r="DEU233" s="134"/>
      <c r="DEV233" s="134"/>
      <c r="DEW233" s="134"/>
      <c r="DEX233" s="134"/>
      <c r="DEY233" s="134"/>
      <c r="DEZ233" s="134"/>
      <c r="DFA233" s="134"/>
      <c r="DFB233" s="134"/>
      <c r="DFC233" s="134"/>
      <c r="DFD233" s="134"/>
      <c r="DFE233" s="134"/>
      <c r="DFF233" s="134"/>
      <c r="DFG233" s="134"/>
      <c r="DFH233" s="134"/>
      <c r="DFI233" s="134"/>
      <c r="DFJ233" s="134"/>
      <c r="DFK233" s="134"/>
      <c r="DFL233" s="134"/>
      <c r="DFM233" s="134"/>
      <c r="DFN233" s="134"/>
      <c r="DFO233" s="134"/>
      <c r="DFP233" s="134"/>
      <c r="DFQ233" s="134"/>
      <c r="DFR233" s="134"/>
      <c r="DFS233" s="134"/>
      <c r="DFT233" s="134"/>
      <c r="DFU233" s="134"/>
      <c r="DFV233" s="134"/>
      <c r="DFW233" s="134"/>
      <c r="DFX233" s="134"/>
      <c r="DFY233" s="134"/>
      <c r="DFZ233" s="134"/>
      <c r="DGA233" s="134"/>
      <c r="DGB233" s="134"/>
      <c r="DGC233" s="134"/>
      <c r="DGD233" s="134"/>
      <c r="DGE233" s="134"/>
      <c r="DGF233" s="134"/>
      <c r="DGG233" s="134"/>
      <c r="DGH233" s="134"/>
      <c r="DGI233" s="134"/>
      <c r="DGJ233" s="134"/>
      <c r="DGK233" s="134"/>
      <c r="DGL233" s="134"/>
      <c r="DGM233" s="134"/>
      <c r="DGN233" s="134"/>
      <c r="DGO233" s="134"/>
      <c r="DGP233" s="134"/>
      <c r="DGQ233" s="134"/>
      <c r="DGR233" s="134"/>
      <c r="DGS233" s="134"/>
      <c r="DGT233" s="134"/>
      <c r="DGU233" s="134"/>
      <c r="DGV233" s="134"/>
      <c r="DGW233" s="134"/>
      <c r="DGX233" s="134"/>
      <c r="DGY233" s="134"/>
      <c r="DGZ233" s="134"/>
      <c r="DHA233" s="134"/>
      <c r="DHB233" s="134"/>
      <c r="DHC233" s="134"/>
      <c r="DHD233" s="134"/>
      <c r="DHE233" s="134"/>
      <c r="DHF233" s="134"/>
      <c r="DHG233" s="134"/>
      <c r="DHH233" s="134"/>
      <c r="DHI233" s="134"/>
      <c r="DHJ233" s="134"/>
      <c r="DHK233" s="134"/>
      <c r="DHL233" s="134"/>
      <c r="DHM233" s="134"/>
      <c r="DHN233" s="134"/>
      <c r="DHO233" s="134"/>
      <c r="DHP233" s="134"/>
      <c r="DHQ233" s="134"/>
      <c r="DHR233" s="134"/>
      <c r="DHS233" s="134"/>
      <c r="DHT233" s="134"/>
      <c r="DHU233" s="134"/>
      <c r="DHV233" s="134"/>
      <c r="DHW233" s="134"/>
      <c r="DHX233" s="134"/>
      <c r="DHY233" s="134"/>
      <c r="DHZ233" s="134"/>
      <c r="DIA233" s="134"/>
      <c r="DIB233" s="134"/>
      <c r="DIC233" s="134"/>
      <c r="DID233" s="134"/>
      <c r="DIE233" s="134"/>
      <c r="DIF233" s="134"/>
      <c r="DIG233" s="134"/>
      <c r="DIH233" s="134"/>
      <c r="DII233" s="134"/>
      <c r="DIJ233" s="134"/>
      <c r="DIK233" s="134"/>
      <c r="DIL233" s="134"/>
      <c r="DIM233" s="134"/>
      <c r="DIN233" s="134"/>
      <c r="DIO233" s="134"/>
      <c r="DIP233" s="134"/>
      <c r="DIQ233" s="134"/>
      <c r="DIR233" s="134"/>
      <c r="DIS233" s="134"/>
      <c r="DIT233" s="134"/>
      <c r="DIU233" s="134"/>
      <c r="DIV233" s="134"/>
      <c r="DIW233" s="134"/>
      <c r="DIX233" s="134"/>
      <c r="DIY233" s="134"/>
      <c r="DIZ233" s="134"/>
      <c r="DJA233" s="134"/>
      <c r="DJB233" s="134"/>
      <c r="DJC233" s="134"/>
      <c r="DJD233" s="134"/>
      <c r="DJE233" s="134"/>
      <c r="DJF233" s="134"/>
      <c r="DJG233" s="134"/>
      <c r="DJH233" s="134"/>
      <c r="DJI233" s="134"/>
      <c r="DJJ233" s="134"/>
      <c r="DJK233" s="134"/>
      <c r="DJL233" s="134"/>
      <c r="DJM233" s="134"/>
      <c r="DJN233" s="134"/>
      <c r="DJO233" s="134"/>
      <c r="DJP233" s="134"/>
      <c r="DJQ233" s="134"/>
      <c r="DJR233" s="134"/>
      <c r="DJS233" s="134"/>
      <c r="DJT233" s="134"/>
      <c r="DJU233" s="134"/>
      <c r="DJV233" s="134"/>
      <c r="DJW233" s="134"/>
      <c r="DJX233" s="134"/>
      <c r="DJY233" s="134"/>
      <c r="DJZ233" s="134"/>
      <c r="DKA233" s="134"/>
      <c r="DKB233" s="134"/>
      <c r="DKC233" s="134"/>
      <c r="DKD233" s="134"/>
      <c r="DKE233" s="134"/>
      <c r="DKF233" s="134"/>
      <c r="DKG233" s="134"/>
      <c r="DKH233" s="134"/>
      <c r="DKI233" s="134"/>
      <c r="DKJ233" s="134"/>
      <c r="DKK233" s="134"/>
      <c r="DKL233" s="134"/>
      <c r="DKM233" s="134"/>
      <c r="DKN233" s="134"/>
      <c r="DKO233" s="134"/>
      <c r="DKP233" s="134"/>
      <c r="DKQ233" s="134"/>
      <c r="DKR233" s="134"/>
      <c r="DKS233" s="134"/>
      <c r="DKT233" s="134"/>
      <c r="DKU233" s="134"/>
      <c r="DKV233" s="134"/>
      <c r="DKW233" s="134"/>
      <c r="DKX233" s="134"/>
      <c r="DKY233" s="134"/>
      <c r="DKZ233" s="134"/>
      <c r="DLA233" s="134"/>
      <c r="DLB233" s="134"/>
      <c r="DLC233" s="134"/>
      <c r="DLD233" s="134"/>
      <c r="DLE233" s="134"/>
      <c r="DLF233" s="134"/>
      <c r="DLG233" s="134"/>
      <c r="DLH233" s="134"/>
      <c r="DLI233" s="134"/>
      <c r="DLJ233" s="134"/>
      <c r="DLK233" s="134"/>
      <c r="DLL233" s="134"/>
      <c r="DLM233" s="134"/>
      <c r="DLN233" s="134"/>
      <c r="DLO233" s="134"/>
      <c r="DLP233" s="134"/>
      <c r="DLQ233" s="134"/>
      <c r="DLR233" s="134"/>
      <c r="DLS233" s="134"/>
      <c r="DLT233" s="134"/>
      <c r="DLU233" s="134"/>
      <c r="DLV233" s="134"/>
      <c r="DLW233" s="134"/>
      <c r="DLX233" s="134"/>
      <c r="DLY233" s="134"/>
      <c r="DLZ233" s="134"/>
      <c r="DMA233" s="134"/>
      <c r="DMB233" s="134"/>
      <c r="DMC233" s="134"/>
      <c r="DMD233" s="134"/>
      <c r="DME233" s="134"/>
      <c r="DMF233" s="134"/>
      <c r="DMG233" s="134"/>
      <c r="DMH233" s="134"/>
      <c r="DMI233" s="134"/>
      <c r="DMJ233" s="134"/>
      <c r="DMK233" s="134"/>
      <c r="DML233" s="134"/>
      <c r="DMM233" s="134"/>
      <c r="DMN233" s="134"/>
      <c r="DMO233" s="134"/>
      <c r="DMP233" s="134"/>
      <c r="DMQ233" s="134"/>
      <c r="DMR233" s="134"/>
      <c r="DMS233" s="134"/>
      <c r="DMT233" s="134"/>
      <c r="DMU233" s="134"/>
      <c r="DMV233" s="134"/>
      <c r="DMW233" s="134"/>
      <c r="DMX233" s="134"/>
      <c r="DMY233" s="134"/>
      <c r="DMZ233" s="134"/>
      <c r="DNA233" s="134"/>
      <c r="DNB233" s="134"/>
      <c r="DNC233" s="134"/>
      <c r="DND233" s="134"/>
      <c r="DNE233" s="134"/>
      <c r="DNF233" s="134"/>
      <c r="DNG233" s="134"/>
      <c r="DNH233" s="134"/>
      <c r="DNI233" s="134"/>
      <c r="DNJ233" s="134"/>
      <c r="DNK233" s="134"/>
      <c r="DNL233" s="134"/>
      <c r="DNM233" s="134"/>
      <c r="DNN233" s="134"/>
      <c r="DNO233" s="134"/>
      <c r="DNP233" s="134"/>
      <c r="DNQ233" s="134"/>
      <c r="DNR233" s="134"/>
      <c r="DNS233" s="134"/>
      <c r="DNT233" s="134"/>
      <c r="DNU233" s="134"/>
      <c r="DNV233" s="134"/>
      <c r="DNW233" s="134"/>
      <c r="DNX233" s="134"/>
      <c r="DNY233" s="134"/>
      <c r="DNZ233" s="134"/>
      <c r="DOA233" s="134"/>
      <c r="DOB233" s="134"/>
      <c r="DOC233" s="134"/>
      <c r="DOD233" s="134"/>
      <c r="DOE233" s="134"/>
      <c r="DOF233" s="134"/>
      <c r="DOG233" s="134"/>
      <c r="DOH233" s="134"/>
      <c r="DOI233" s="134"/>
      <c r="DOJ233" s="134"/>
      <c r="DOK233" s="134"/>
      <c r="DOL233" s="134"/>
      <c r="DOM233" s="134"/>
      <c r="DON233" s="134"/>
      <c r="DOO233" s="134"/>
      <c r="DOP233" s="134"/>
      <c r="DOQ233" s="134"/>
      <c r="DOR233" s="134"/>
      <c r="DOS233" s="134"/>
      <c r="DOT233" s="134"/>
      <c r="DOU233" s="134"/>
      <c r="DOV233" s="134"/>
      <c r="DOW233" s="134"/>
      <c r="DOX233" s="134"/>
      <c r="DOY233" s="134"/>
      <c r="DOZ233" s="134"/>
      <c r="DPA233" s="134"/>
      <c r="DPB233" s="134"/>
      <c r="DPC233" s="134"/>
      <c r="DPD233" s="134"/>
      <c r="DPE233" s="134"/>
      <c r="DPF233" s="134"/>
      <c r="DPG233" s="134"/>
      <c r="DPH233" s="134"/>
      <c r="DPI233" s="134"/>
      <c r="DPJ233" s="134"/>
      <c r="DPK233" s="134"/>
      <c r="DPL233" s="134"/>
      <c r="DPM233" s="134"/>
      <c r="DPN233" s="134"/>
      <c r="DPO233" s="134"/>
      <c r="DPP233" s="134"/>
      <c r="DPQ233" s="134"/>
      <c r="DPR233" s="134"/>
      <c r="DPS233" s="134"/>
      <c r="DPT233" s="134"/>
      <c r="DPU233" s="134"/>
      <c r="DPV233" s="134"/>
      <c r="DPW233" s="134"/>
      <c r="DPX233" s="134"/>
      <c r="DPY233" s="134"/>
      <c r="DPZ233" s="134"/>
      <c r="DQA233" s="134"/>
      <c r="DQB233" s="134"/>
      <c r="DQC233" s="134"/>
      <c r="DQD233" s="134"/>
      <c r="DQE233" s="134"/>
      <c r="DQF233" s="134"/>
      <c r="DQG233" s="134"/>
      <c r="DQH233" s="134"/>
      <c r="DQI233" s="134"/>
      <c r="DQJ233" s="134"/>
      <c r="DQK233" s="134"/>
      <c r="DQL233" s="134"/>
      <c r="DQM233" s="134"/>
      <c r="DQN233" s="134"/>
      <c r="DQO233" s="134"/>
      <c r="DQP233" s="134"/>
      <c r="DQQ233" s="134"/>
      <c r="DQR233" s="134"/>
      <c r="DQS233" s="134"/>
      <c r="DQT233" s="134"/>
      <c r="DQU233" s="134"/>
      <c r="DQV233" s="134"/>
      <c r="DQW233" s="134"/>
      <c r="DQX233" s="134"/>
      <c r="DQY233" s="134"/>
      <c r="DQZ233" s="134"/>
      <c r="DRA233" s="134"/>
      <c r="DRB233" s="134"/>
      <c r="DRC233" s="134"/>
      <c r="DRD233" s="134"/>
      <c r="DRE233" s="134"/>
      <c r="DRF233" s="134"/>
      <c r="DRG233" s="134"/>
      <c r="DRH233" s="134"/>
      <c r="DRI233" s="134"/>
      <c r="DRJ233" s="134"/>
      <c r="DRK233" s="134"/>
      <c r="DRL233" s="134"/>
      <c r="DRM233" s="134"/>
      <c r="DRN233" s="134"/>
      <c r="DRO233" s="134"/>
      <c r="DRP233" s="134"/>
      <c r="DRQ233" s="134"/>
      <c r="DRR233" s="134"/>
      <c r="DRS233" s="134"/>
      <c r="DRT233" s="134"/>
      <c r="DRU233" s="134"/>
      <c r="DRV233" s="134"/>
      <c r="DRW233" s="134"/>
      <c r="DRX233" s="134"/>
      <c r="DRY233" s="134"/>
      <c r="DRZ233" s="134"/>
      <c r="DSA233" s="134"/>
      <c r="DSB233" s="134"/>
      <c r="DSC233" s="134"/>
      <c r="DSD233" s="134"/>
      <c r="DSE233" s="134"/>
      <c r="DSF233" s="134"/>
      <c r="DSG233" s="134"/>
      <c r="DSH233" s="134"/>
      <c r="DSI233" s="134"/>
      <c r="DSJ233" s="134"/>
      <c r="DSK233" s="134"/>
      <c r="DSL233" s="134"/>
      <c r="DSM233" s="134"/>
      <c r="DSN233" s="134"/>
      <c r="DSO233" s="134"/>
      <c r="DSP233" s="134"/>
      <c r="DSQ233" s="134"/>
      <c r="DSR233" s="134"/>
      <c r="DSS233" s="134"/>
      <c r="DST233" s="134"/>
      <c r="DSU233" s="134"/>
      <c r="DSV233" s="134"/>
      <c r="DSW233" s="134"/>
      <c r="DSX233" s="134"/>
      <c r="DSY233" s="134"/>
      <c r="DSZ233" s="134"/>
      <c r="DTA233" s="134"/>
      <c r="DTB233" s="134"/>
      <c r="DTC233" s="134"/>
      <c r="DTD233" s="134"/>
      <c r="DTE233" s="134"/>
      <c r="DTF233" s="134"/>
      <c r="DTG233" s="134"/>
      <c r="DTH233" s="134"/>
      <c r="DTI233" s="134"/>
      <c r="DTJ233" s="134"/>
      <c r="DTK233" s="134"/>
      <c r="DTL233" s="134"/>
      <c r="DTM233" s="134"/>
      <c r="DTN233" s="134"/>
      <c r="DTO233" s="134"/>
      <c r="DTP233" s="134"/>
      <c r="DTQ233" s="134"/>
      <c r="DTR233" s="134"/>
      <c r="DTS233" s="134"/>
      <c r="DTT233" s="134"/>
      <c r="DTU233" s="134"/>
      <c r="DTV233" s="134"/>
      <c r="DTW233" s="134"/>
      <c r="DTX233" s="134"/>
      <c r="DTY233" s="134"/>
      <c r="DTZ233" s="134"/>
      <c r="DUA233" s="134"/>
      <c r="DUB233" s="134"/>
      <c r="DUC233" s="134"/>
      <c r="DUD233" s="134"/>
      <c r="DUE233" s="134"/>
      <c r="DUF233" s="134"/>
      <c r="DUG233" s="134"/>
      <c r="DUH233" s="134"/>
      <c r="DUI233" s="134"/>
      <c r="DUJ233" s="134"/>
      <c r="DUK233" s="134"/>
      <c r="DUL233" s="134"/>
      <c r="DUM233" s="134"/>
      <c r="DUN233" s="134"/>
      <c r="DUO233" s="134"/>
      <c r="DUP233" s="134"/>
      <c r="DUQ233" s="134"/>
      <c r="DUR233" s="134"/>
      <c r="DUS233" s="134"/>
      <c r="DUT233" s="134"/>
      <c r="DUU233" s="134"/>
      <c r="DUV233" s="134"/>
      <c r="DUW233" s="134"/>
      <c r="DUX233" s="134"/>
      <c r="DUY233" s="134"/>
      <c r="DUZ233" s="134"/>
      <c r="DVA233" s="134"/>
      <c r="DVB233" s="134"/>
      <c r="DVC233" s="134"/>
      <c r="DVD233" s="134"/>
      <c r="DVE233" s="134"/>
      <c r="DVF233" s="134"/>
      <c r="DVG233" s="134"/>
      <c r="DVH233" s="134"/>
      <c r="DVI233" s="134"/>
      <c r="DVJ233" s="134"/>
      <c r="DVK233" s="134"/>
      <c r="DVL233" s="134"/>
      <c r="DVM233" s="134"/>
      <c r="DVN233" s="134"/>
      <c r="DVO233" s="134"/>
      <c r="DVP233" s="134"/>
      <c r="DVQ233" s="134"/>
      <c r="DVR233" s="134"/>
      <c r="DVS233" s="134"/>
      <c r="DVT233" s="134"/>
      <c r="DVU233" s="134"/>
      <c r="DVV233" s="134"/>
      <c r="DVW233" s="134"/>
      <c r="DVX233" s="134"/>
      <c r="DVY233" s="134"/>
      <c r="DVZ233" s="134"/>
      <c r="DWA233" s="134"/>
      <c r="DWB233" s="134"/>
      <c r="DWC233" s="134"/>
      <c r="DWD233" s="134"/>
      <c r="DWE233" s="134"/>
      <c r="DWF233" s="134"/>
      <c r="DWG233" s="134"/>
      <c r="DWH233" s="134"/>
      <c r="DWI233" s="134"/>
      <c r="DWJ233" s="134"/>
      <c r="DWK233" s="134"/>
      <c r="DWL233" s="134"/>
      <c r="DWM233" s="134"/>
      <c r="DWN233" s="134"/>
      <c r="DWO233" s="134"/>
      <c r="DWP233" s="134"/>
      <c r="DWQ233" s="134"/>
      <c r="DWR233" s="134"/>
      <c r="DWS233" s="134"/>
      <c r="DWT233" s="134"/>
      <c r="DWU233" s="134"/>
      <c r="DWV233" s="134"/>
      <c r="DWW233" s="134"/>
      <c r="DWX233" s="134"/>
      <c r="DWY233" s="134"/>
      <c r="DWZ233" s="134"/>
      <c r="DXA233" s="134"/>
      <c r="DXB233" s="134"/>
      <c r="DXC233" s="134"/>
      <c r="DXD233" s="134"/>
      <c r="DXE233" s="134"/>
      <c r="DXF233" s="134"/>
      <c r="DXG233" s="134"/>
      <c r="DXH233" s="134"/>
      <c r="DXI233" s="134"/>
      <c r="DXJ233" s="134"/>
      <c r="DXK233" s="134"/>
      <c r="DXL233" s="134"/>
      <c r="DXM233" s="134"/>
      <c r="DXN233" s="134"/>
      <c r="DXO233" s="134"/>
      <c r="DXP233" s="134"/>
      <c r="DXQ233" s="134"/>
      <c r="DXR233" s="134"/>
      <c r="DXS233" s="134"/>
      <c r="DXT233" s="134"/>
      <c r="DXU233" s="134"/>
      <c r="DXV233" s="134"/>
      <c r="DXW233" s="134"/>
      <c r="DXX233" s="134"/>
      <c r="DXY233" s="134"/>
      <c r="DXZ233" s="134"/>
      <c r="DYA233" s="134"/>
      <c r="DYB233" s="134"/>
      <c r="DYC233" s="134"/>
      <c r="DYD233" s="134"/>
      <c r="DYE233" s="134"/>
      <c r="DYF233" s="134"/>
      <c r="DYG233" s="134"/>
      <c r="DYH233" s="134"/>
      <c r="DYI233" s="134"/>
      <c r="DYJ233" s="134"/>
      <c r="DYK233" s="134"/>
      <c r="DYL233" s="134"/>
      <c r="DYM233" s="134"/>
      <c r="DYN233" s="134"/>
      <c r="DYO233" s="134"/>
      <c r="DYP233" s="134"/>
      <c r="DYQ233" s="134"/>
      <c r="DYR233" s="134"/>
      <c r="DYS233" s="134"/>
      <c r="DYT233" s="134"/>
      <c r="DYU233" s="134"/>
      <c r="DYV233" s="134"/>
      <c r="DYW233" s="134"/>
      <c r="DYX233" s="134"/>
      <c r="DYY233" s="134"/>
      <c r="DYZ233" s="134"/>
      <c r="DZA233" s="134"/>
      <c r="DZB233" s="134"/>
      <c r="DZC233" s="134"/>
      <c r="DZD233" s="134"/>
      <c r="DZE233" s="134"/>
      <c r="DZF233" s="134"/>
      <c r="DZG233" s="134"/>
      <c r="DZH233" s="134"/>
      <c r="DZI233" s="134"/>
      <c r="DZJ233" s="134"/>
      <c r="DZK233" s="134"/>
      <c r="DZL233" s="134"/>
      <c r="DZM233" s="134"/>
      <c r="DZN233" s="134"/>
      <c r="DZO233" s="134"/>
      <c r="DZP233" s="134"/>
      <c r="DZQ233" s="134"/>
      <c r="DZR233" s="134"/>
      <c r="DZS233" s="134"/>
      <c r="DZT233" s="134"/>
      <c r="DZU233" s="134"/>
      <c r="DZV233" s="134"/>
      <c r="DZW233" s="134"/>
      <c r="DZX233" s="134"/>
      <c r="DZY233" s="134"/>
      <c r="DZZ233" s="134"/>
      <c r="EAA233" s="134"/>
      <c r="EAB233" s="134"/>
      <c r="EAC233" s="134"/>
      <c r="EAD233" s="134"/>
      <c r="EAE233" s="134"/>
      <c r="EAF233" s="134"/>
      <c r="EAG233" s="134"/>
      <c r="EAH233" s="134"/>
      <c r="EAI233" s="134"/>
      <c r="EAJ233" s="134"/>
      <c r="EAK233" s="134"/>
      <c r="EAL233" s="134"/>
      <c r="EAM233" s="134"/>
      <c r="EAN233" s="134"/>
      <c r="EAO233" s="134"/>
      <c r="EAP233" s="134"/>
      <c r="EAQ233" s="134"/>
      <c r="EAR233" s="134"/>
      <c r="EAS233" s="134"/>
      <c r="EAT233" s="134"/>
      <c r="EAU233" s="134"/>
      <c r="EAV233" s="134"/>
      <c r="EAW233" s="134"/>
      <c r="EAX233" s="134"/>
      <c r="EAY233" s="134"/>
      <c r="EAZ233" s="134"/>
      <c r="EBA233" s="134"/>
      <c r="EBB233" s="134"/>
      <c r="EBC233" s="134"/>
      <c r="EBD233" s="134"/>
      <c r="EBE233" s="134"/>
      <c r="EBF233" s="134"/>
      <c r="EBG233" s="134"/>
      <c r="EBH233" s="134"/>
      <c r="EBI233" s="134"/>
      <c r="EBJ233" s="134"/>
      <c r="EBK233" s="134"/>
      <c r="EBL233" s="134"/>
      <c r="EBM233" s="134"/>
      <c r="EBN233" s="134"/>
      <c r="EBO233" s="134"/>
      <c r="EBP233" s="134"/>
      <c r="EBQ233" s="134"/>
      <c r="EBR233" s="134"/>
      <c r="EBS233" s="134"/>
      <c r="EBT233" s="134"/>
      <c r="EBU233" s="134"/>
      <c r="EBV233" s="134"/>
      <c r="EBW233" s="134"/>
      <c r="EBX233" s="134"/>
      <c r="EBY233" s="134"/>
      <c r="EBZ233" s="134"/>
      <c r="ECA233" s="134"/>
      <c r="ECB233" s="134"/>
      <c r="ECC233" s="134"/>
      <c r="ECD233" s="134"/>
      <c r="ECE233" s="134"/>
      <c r="ECF233" s="134"/>
      <c r="ECG233" s="134"/>
      <c r="ECH233" s="134"/>
      <c r="ECI233" s="134"/>
      <c r="ECJ233" s="134"/>
      <c r="ECK233" s="134"/>
      <c r="ECL233" s="134"/>
      <c r="ECM233" s="134"/>
      <c r="ECN233" s="134"/>
      <c r="ECO233" s="134"/>
      <c r="ECP233" s="134"/>
      <c r="ECQ233" s="134"/>
      <c r="ECR233" s="134"/>
      <c r="ECS233" s="134"/>
      <c r="ECT233" s="134"/>
      <c r="ECU233" s="134"/>
      <c r="ECV233" s="134"/>
      <c r="ECW233" s="134"/>
      <c r="ECX233" s="134"/>
      <c r="ECY233" s="134"/>
      <c r="ECZ233" s="134"/>
      <c r="EDA233" s="134"/>
      <c r="EDB233" s="134"/>
      <c r="EDC233" s="134"/>
      <c r="EDD233" s="134"/>
      <c r="EDE233" s="134"/>
      <c r="EDF233" s="134"/>
      <c r="EDG233" s="134"/>
      <c r="EDH233" s="134"/>
      <c r="EDI233" s="134"/>
      <c r="EDJ233" s="134"/>
      <c r="EDK233" s="134"/>
      <c r="EDL233" s="134"/>
      <c r="EDM233" s="134"/>
      <c r="EDN233" s="134"/>
      <c r="EDO233" s="134"/>
      <c r="EDP233" s="134"/>
      <c r="EDQ233" s="134"/>
      <c r="EDR233" s="134"/>
      <c r="EDS233" s="134"/>
      <c r="EDT233" s="134"/>
      <c r="EDU233" s="134"/>
      <c r="EDV233" s="134"/>
      <c r="EDW233" s="134"/>
      <c r="EDX233" s="134"/>
      <c r="EDY233" s="134"/>
      <c r="EDZ233" s="134"/>
      <c r="EEA233" s="134"/>
      <c r="EEB233" s="134"/>
      <c r="EEC233" s="134"/>
      <c r="EED233" s="134"/>
      <c r="EEE233" s="134"/>
      <c r="EEF233" s="134"/>
      <c r="EEG233" s="134"/>
      <c r="EEH233" s="134"/>
      <c r="EEI233" s="134"/>
      <c r="EEJ233" s="134"/>
      <c r="EEK233" s="134"/>
      <c r="EEL233" s="134"/>
      <c r="EEM233" s="134"/>
      <c r="EEN233" s="134"/>
      <c r="EEO233" s="134"/>
      <c r="EEP233" s="134"/>
      <c r="EEQ233" s="134"/>
      <c r="EER233" s="134"/>
      <c r="EES233" s="134"/>
      <c r="EET233" s="134"/>
      <c r="EEU233" s="134"/>
      <c r="EEV233" s="134"/>
      <c r="EEW233" s="134"/>
      <c r="EEX233" s="134"/>
      <c r="EEY233" s="134"/>
      <c r="EEZ233" s="134"/>
      <c r="EFA233" s="134"/>
      <c r="EFB233" s="134"/>
      <c r="EFC233" s="134"/>
      <c r="EFD233" s="134"/>
      <c r="EFE233" s="134"/>
      <c r="EFF233" s="134"/>
      <c r="EFG233" s="134"/>
      <c r="EFH233" s="134"/>
      <c r="EFI233" s="134"/>
      <c r="EFJ233" s="134"/>
      <c r="EFK233" s="134"/>
      <c r="EFL233" s="134"/>
      <c r="EFM233" s="134"/>
      <c r="EFN233" s="134"/>
      <c r="EFO233" s="134"/>
      <c r="EFP233" s="134"/>
      <c r="EFQ233" s="134"/>
      <c r="EFR233" s="134"/>
      <c r="EFS233" s="134"/>
      <c r="EFT233" s="134"/>
      <c r="EFU233" s="134"/>
      <c r="EFV233" s="134"/>
      <c r="EFW233" s="134"/>
      <c r="EFX233" s="134"/>
      <c r="EFY233" s="134"/>
      <c r="EFZ233" s="134"/>
      <c r="EGA233" s="134"/>
      <c r="EGB233" s="134"/>
      <c r="EGC233" s="134"/>
      <c r="EGD233" s="134"/>
      <c r="EGE233" s="134"/>
      <c r="EGF233" s="134"/>
      <c r="EGG233" s="134"/>
      <c r="EGH233" s="134"/>
      <c r="EGI233" s="134"/>
      <c r="EGJ233" s="134"/>
      <c r="EGK233" s="134"/>
      <c r="EGL233" s="134"/>
      <c r="EGM233" s="134"/>
      <c r="EGN233" s="134"/>
      <c r="EGO233" s="134"/>
      <c r="EGP233" s="134"/>
      <c r="EGQ233" s="134"/>
      <c r="EGR233" s="134"/>
      <c r="EGS233" s="134"/>
      <c r="EGT233" s="134"/>
      <c r="EGU233" s="134"/>
      <c r="EGV233" s="134"/>
      <c r="EGW233" s="134"/>
      <c r="EGX233" s="134"/>
      <c r="EGY233" s="134"/>
      <c r="EGZ233" s="134"/>
      <c r="EHA233" s="134"/>
      <c r="EHB233" s="134"/>
      <c r="EHC233" s="134"/>
      <c r="EHD233" s="134"/>
      <c r="EHE233" s="134"/>
      <c r="EHF233" s="134"/>
      <c r="EHG233" s="134"/>
      <c r="EHH233" s="134"/>
      <c r="EHI233" s="134"/>
      <c r="EHJ233" s="134"/>
      <c r="EHK233" s="134"/>
      <c r="EHL233" s="134"/>
      <c r="EHM233" s="134"/>
      <c r="EHN233" s="134"/>
      <c r="EHO233" s="134"/>
      <c r="EHP233" s="134"/>
      <c r="EHQ233" s="134"/>
      <c r="EHR233" s="134"/>
      <c r="EHS233" s="134"/>
      <c r="EHT233" s="134"/>
      <c r="EHU233" s="134"/>
      <c r="EHV233" s="134"/>
      <c r="EHW233" s="134"/>
      <c r="EHX233" s="134"/>
      <c r="EHY233" s="134"/>
      <c r="EHZ233" s="134"/>
      <c r="EIA233" s="134"/>
      <c r="EIB233" s="134"/>
      <c r="EIC233" s="134"/>
      <c r="EID233" s="134"/>
      <c r="EIE233" s="134"/>
      <c r="EIF233" s="134"/>
      <c r="EIG233" s="134"/>
      <c r="EIH233" s="134"/>
      <c r="EII233" s="134"/>
      <c r="EIJ233" s="134"/>
      <c r="EIK233" s="134"/>
      <c r="EIL233" s="134"/>
      <c r="EIM233" s="134"/>
      <c r="EIN233" s="134"/>
      <c r="EIO233" s="134"/>
      <c r="EIP233" s="134"/>
      <c r="EIQ233" s="134"/>
      <c r="EIR233" s="134"/>
      <c r="EIS233" s="134"/>
      <c r="EIT233" s="134"/>
      <c r="EIU233" s="134"/>
      <c r="EIV233" s="134"/>
      <c r="EIW233" s="134"/>
      <c r="EIX233" s="134"/>
      <c r="EIY233" s="134"/>
      <c r="EIZ233" s="134"/>
      <c r="EJA233" s="134"/>
      <c r="EJB233" s="134"/>
      <c r="EJC233" s="134"/>
      <c r="EJD233" s="134"/>
      <c r="EJE233" s="134"/>
      <c r="EJF233" s="134"/>
      <c r="EJG233" s="134"/>
      <c r="EJH233" s="134"/>
      <c r="EJI233" s="134"/>
      <c r="EJJ233" s="134"/>
      <c r="EJK233" s="134"/>
      <c r="EJL233" s="134"/>
      <c r="EJM233" s="134"/>
      <c r="EJN233" s="134"/>
      <c r="EJO233" s="134"/>
      <c r="EJP233" s="134"/>
      <c r="EJQ233" s="134"/>
      <c r="EJR233" s="134"/>
      <c r="EJS233" s="134"/>
      <c r="EJT233" s="134"/>
      <c r="EJU233" s="134"/>
      <c r="EJV233" s="134"/>
      <c r="EJW233" s="134"/>
      <c r="EJX233" s="134"/>
      <c r="EJY233" s="134"/>
      <c r="EJZ233" s="134"/>
      <c r="EKA233" s="134"/>
      <c r="EKB233" s="134"/>
      <c r="EKC233" s="134"/>
      <c r="EKD233" s="134"/>
      <c r="EKE233" s="134"/>
      <c r="EKF233" s="134"/>
      <c r="EKG233" s="134"/>
      <c r="EKH233" s="134"/>
      <c r="EKI233" s="134"/>
      <c r="EKJ233" s="134"/>
      <c r="EKK233" s="134"/>
      <c r="EKL233" s="134"/>
      <c r="EKM233" s="134"/>
      <c r="EKN233" s="134"/>
      <c r="EKO233" s="134"/>
      <c r="EKP233" s="134"/>
      <c r="EKQ233" s="134"/>
      <c r="EKR233" s="134"/>
      <c r="EKS233" s="134"/>
      <c r="EKT233" s="134"/>
      <c r="EKU233" s="134"/>
      <c r="EKV233" s="134"/>
      <c r="EKW233" s="134"/>
      <c r="EKX233" s="134"/>
      <c r="EKY233" s="134"/>
      <c r="EKZ233" s="134"/>
      <c r="ELA233" s="134"/>
      <c r="ELB233" s="134"/>
      <c r="ELC233" s="134"/>
      <c r="ELD233" s="134"/>
      <c r="ELE233" s="134"/>
      <c r="ELF233" s="134"/>
      <c r="ELG233" s="134"/>
      <c r="ELH233" s="134"/>
      <c r="ELI233" s="134"/>
      <c r="ELJ233" s="134"/>
      <c r="ELK233" s="134"/>
      <c r="ELL233" s="134"/>
      <c r="ELM233" s="134"/>
      <c r="ELN233" s="134"/>
      <c r="ELO233" s="134"/>
      <c r="ELP233" s="134"/>
      <c r="ELQ233" s="134"/>
      <c r="ELR233" s="134"/>
      <c r="ELS233" s="134"/>
      <c r="ELT233" s="134"/>
      <c r="ELU233" s="134"/>
      <c r="ELV233" s="134"/>
      <c r="ELW233" s="134"/>
      <c r="ELX233" s="134"/>
      <c r="ELY233" s="134"/>
      <c r="ELZ233" s="134"/>
      <c r="EMA233" s="134"/>
      <c r="EMB233" s="134"/>
      <c r="EMC233" s="134"/>
      <c r="EMD233" s="134"/>
      <c r="EME233" s="134"/>
      <c r="EMF233" s="134"/>
      <c r="EMG233" s="134"/>
      <c r="EMH233" s="134"/>
      <c r="EMI233" s="134"/>
      <c r="EMJ233" s="134"/>
      <c r="EMK233" s="134"/>
      <c r="EML233" s="134"/>
      <c r="EMM233" s="134"/>
      <c r="EMN233" s="134"/>
      <c r="EMO233" s="134"/>
      <c r="EMP233" s="134"/>
      <c r="EMQ233" s="134"/>
      <c r="EMR233" s="134"/>
      <c r="EMS233" s="134"/>
      <c r="EMT233" s="134"/>
      <c r="EMU233" s="134"/>
      <c r="EMV233" s="134"/>
      <c r="EMW233" s="134"/>
      <c r="EMX233" s="134"/>
      <c r="EMY233" s="134"/>
      <c r="EMZ233" s="134"/>
      <c r="ENA233" s="134"/>
      <c r="ENB233" s="134"/>
      <c r="ENC233" s="134"/>
      <c r="END233" s="134"/>
      <c r="ENE233" s="134"/>
      <c r="ENF233" s="134"/>
      <c r="ENG233" s="134"/>
      <c r="ENH233" s="134"/>
      <c r="ENI233" s="134"/>
      <c r="ENJ233" s="134"/>
      <c r="ENK233" s="134"/>
      <c r="ENL233" s="134"/>
      <c r="ENM233" s="134"/>
      <c r="ENN233" s="134"/>
      <c r="ENO233" s="134"/>
      <c r="ENP233" s="134"/>
      <c r="ENQ233" s="134"/>
      <c r="ENR233" s="134"/>
      <c r="ENS233" s="134"/>
      <c r="ENT233" s="134"/>
      <c r="ENU233" s="134"/>
      <c r="ENV233" s="134"/>
      <c r="ENW233" s="134"/>
      <c r="ENX233" s="134"/>
      <c r="ENY233" s="134"/>
      <c r="ENZ233" s="134"/>
      <c r="EOA233" s="134"/>
      <c r="EOB233" s="134"/>
      <c r="EOC233" s="134"/>
      <c r="EOD233" s="134"/>
      <c r="EOE233" s="134"/>
      <c r="EOF233" s="134"/>
      <c r="EOG233" s="134"/>
      <c r="EOH233" s="134"/>
      <c r="EOI233" s="134"/>
      <c r="EOJ233" s="134"/>
      <c r="EOK233" s="134"/>
      <c r="EOL233" s="134"/>
      <c r="EOM233" s="134"/>
      <c r="EON233" s="134"/>
      <c r="EOO233" s="134"/>
      <c r="EOP233" s="134"/>
      <c r="EOQ233" s="134"/>
      <c r="EOR233" s="134"/>
      <c r="EOS233" s="134"/>
      <c r="EOT233" s="134"/>
      <c r="EOU233" s="134"/>
      <c r="EOV233" s="134"/>
      <c r="EOW233" s="134"/>
      <c r="EOX233" s="134"/>
      <c r="EOY233" s="134"/>
      <c r="EOZ233" s="134"/>
      <c r="EPA233" s="134"/>
      <c r="EPB233" s="134"/>
      <c r="EPC233" s="134"/>
      <c r="EPD233" s="134"/>
      <c r="EPE233" s="134"/>
      <c r="EPF233" s="134"/>
      <c r="EPG233" s="134"/>
      <c r="EPH233" s="134"/>
      <c r="EPI233" s="134"/>
      <c r="EPJ233" s="134"/>
      <c r="EPK233" s="134"/>
      <c r="EPL233" s="134"/>
      <c r="EPM233" s="134"/>
      <c r="EPN233" s="134"/>
      <c r="EPO233" s="134"/>
      <c r="EPP233" s="134"/>
      <c r="EPQ233" s="134"/>
      <c r="EPR233" s="134"/>
      <c r="EPS233" s="134"/>
      <c r="EPT233" s="134"/>
      <c r="EPU233" s="134"/>
      <c r="EPV233" s="134"/>
      <c r="EPW233" s="134"/>
      <c r="EPX233" s="134"/>
      <c r="EPY233" s="134"/>
      <c r="EPZ233" s="134"/>
      <c r="EQA233" s="134"/>
      <c r="EQB233" s="134"/>
      <c r="EQC233" s="134"/>
      <c r="EQD233" s="134"/>
      <c r="EQE233" s="134"/>
      <c r="EQF233" s="134"/>
      <c r="EQG233" s="134"/>
      <c r="EQH233" s="134"/>
      <c r="EQI233" s="134"/>
      <c r="EQJ233" s="134"/>
      <c r="EQK233" s="134"/>
      <c r="EQL233" s="134"/>
      <c r="EQM233" s="134"/>
      <c r="EQN233" s="134"/>
      <c r="EQO233" s="134"/>
      <c r="EQP233" s="134"/>
      <c r="EQQ233" s="134"/>
      <c r="EQR233" s="134"/>
      <c r="EQS233" s="134"/>
      <c r="EQT233" s="134"/>
      <c r="EQU233" s="134"/>
      <c r="EQV233" s="134"/>
      <c r="EQW233" s="134"/>
      <c r="EQX233" s="134"/>
      <c r="EQY233" s="134"/>
      <c r="EQZ233" s="134"/>
      <c r="ERA233" s="134"/>
      <c r="ERB233" s="134"/>
      <c r="ERC233" s="134"/>
      <c r="ERD233" s="134"/>
      <c r="ERE233" s="134"/>
      <c r="ERF233" s="134"/>
      <c r="ERG233" s="134"/>
      <c r="ERH233" s="134"/>
      <c r="ERI233" s="134"/>
      <c r="ERJ233" s="134"/>
      <c r="ERK233" s="134"/>
      <c r="ERL233" s="134"/>
      <c r="ERM233" s="134"/>
      <c r="ERN233" s="134"/>
      <c r="ERO233" s="134"/>
      <c r="ERP233" s="134"/>
      <c r="ERQ233" s="134"/>
      <c r="ERR233" s="134"/>
      <c r="ERS233" s="134"/>
      <c r="ERT233" s="134"/>
      <c r="ERU233" s="134"/>
      <c r="ERV233" s="134"/>
      <c r="ERW233" s="134"/>
      <c r="ERX233" s="134"/>
      <c r="ERY233" s="134"/>
      <c r="ERZ233" s="134"/>
      <c r="ESA233" s="134"/>
      <c r="ESB233" s="134"/>
      <c r="ESC233" s="134"/>
      <c r="ESD233" s="134"/>
      <c r="ESE233" s="134"/>
      <c r="ESF233" s="134"/>
      <c r="ESG233" s="134"/>
      <c r="ESH233" s="134"/>
      <c r="ESI233" s="134"/>
      <c r="ESJ233" s="134"/>
      <c r="ESK233" s="134"/>
      <c r="ESL233" s="134"/>
      <c r="ESM233" s="134"/>
      <c r="ESN233" s="134"/>
      <c r="ESO233" s="134"/>
      <c r="ESP233" s="134"/>
      <c r="ESQ233" s="134"/>
      <c r="ESR233" s="134"/>
      <c r="ESS233" s="134"/>
      <c r="EST233" s="134"/>
      <c r="ESU233" s="134"/>
      <c r="ESV233" s="134"/>
      <c r="ESW233" s="134"/>
      <c r="ESX233" s="134"/>
      <c r="ESY233" s="134"/>
      <c r="ESZ233" s="134"/>
      <c r="ETA233" s="134"/>
      <c r="ETB233" s="134"/>
      <c r="ETC233" s="134"/>
      <c r="ETD233" s="134"/>
      <c r="ETE233" s="134"/>
      <c r="ETF233" s="134"/>
      <c r="ETG233" s="134"/>
      <c r="ETH233" s="134"/>
      <c r="ETI233" s="134"/>
      <c r="ETJ233" s="134"/>
      <c r="ETK233" s="134"/>
      <c r="ETL233" s="134"/>
      <c r="ETM233" s="134"/>
      <c r="ETN233" s="134"/>
      <c r="ETO233" s="134"/>
      <c r="ETP233" s="134"/>
      <c r="ETQ233" s="134"/>
      <c r="ETR233" s="134"/>
      <c r="ETS233" s="134"/>
      <c r="ETT233" s="134"/>
      <c r="ETU233" s="134"/>
      <c r="ETV233" s="134"/>
      <c r="ETW233" s="134"/>
      <c r="ETX233" s="134"/>
      <c r="ETY233" s="134"/>
      <c r="ETZ233" s="134"/>
      <c r="EUA233" s="134"/>
      <c r="EUB233" s="134"/>
      <c r="EUC233" s="134"/>
      <c r="EUD233" s="134"/>
      <c r="EUE233" s="134"/>
      <c r="EUF233" s="134"/>
      <c r="EUG233" s="134"/>
      <c r="EUH233" s="134"/>
      <c r="EUI233" s="134"/>
      <c r="EUJ233" s="134"/>
      <c r="EUK233" s="134"/>
      <c r="EUL233" s="134"/>
      <c r="EUM233" s="134"/>
      <c r="EUN233" s="134"/>
      <c r="EUO233" s="134"/>
      <c r="EUP233" s="134"/>
      <c r="EUQ233" s="134"/>
      <c r="EUR233" s="134"/>
      <c r="EUS233" s="134"/>
      <c r="EUT233" s="134"/>
      <c r="EUU233" s="134"/>
      <c r="EUV233" s="134"/>
      <c r="EUW233" s="134"/>
      <c r="EUX233" s="134"/>
      <c r="EUY233" s="134"/>
      <c r="EUZ233" s="134"/>
      <c r="EVA233" s="134"/>
      <c r="EVB233" s="134"/>
      <c r="EVC233" s="134"/>
      <c r="EVD233" s="134"/>
      <c r="EVE233" s="134"/>
      <c r="EVF233" s="134"/>
      <c r="EVG233" s="134"/>
      <c r="EVH233" s="134"/>
      <c r="EVI233" s="134"/>
      <c r="EVJ233" s="134"/>
      <c r="EVK233" s="134"/>
      <c r="EVL233" s="134"/>
      <c r="EVM233" s="134"/>
      <c r="EVN233" s="134"/>
      <c r="EVO233" s="134"/>
      <c r="EVP233" s="134"/>
      <c r="EVQ233" s="134"/>
      <c r="EVR233" s="134"/>
      <c r="EVS233" s="134"/>
      <c r="EVT233" s="134"/>
      <c r="EVU233" s="134"/>
      <c r="EVV233" s="134"/>
      <c r="EVW233" s="134"/>
      <c r="EVX233" s="134"/>
      <c r="EVY233" s="134"/>
      <c r="EVZ233" s="134"/>
      <c r="EWA233" s="134"/>
      <c r="EWB233" s="134"/>
      <c r="EWC233" s="134"/>
      <c r="EWD233" s="134"/>
      <c r="EWE233" s="134"/>
      <c r="EWF233" s="134"/>
      <c r="EWG233" s="134"/>
      <c r="EWH233" s="134"/>
      <c r="EWI233" s="134"/>
      <c r="EWJ233" s="134"/>
      <c r="EWK233" s="134"/>
      <c r="EWL233" s="134"/>
      <c r="EWM233" s="134"/>
      <c r="EWN233" s="134"/>
      <c r="EWO233" s="134"/>
      <c r="EWP233" s="134"/>
      <c r="EWQ233" s="134"/>
      <c r="EWR233" s="134"/>
      <c r="EWS233" s="134"/>
      <c r="EWT233" s="134"/>
      <c r="EWU233" s="134"/>
      <c r="EWV233" s="134"/>
      <c r="EWW233" s="134"/>
      <c r="EWX233" s="134"/>
      <c r="EWY233" s="134"/>
      <c r="EWZ233" s="134"/>
      <c r="EXA233" s="134"/>
      <c r="EXB233" s="134"/>
      <c r="EXC233" s="134"/>
      <c r="EXD233" s="134"/>
      <c r="EXE233" s="134"/>
      <c r="EXF233" s="134"/>
      <c r="EXG233" s="134"/>
      <c r="EXH233" s="134"/>
      <c r="EXI233" s="134"/>
      <c r="EXJ233" s="134"/>
      <c r="EXK233" s="134"/>
      <c r="EXL233" s="134"/>
      <c r="EXM233" s="134"/>
      <c r="EXN233" s="134"/>
      <c r="EXO233" s="134"/>
      <c r="EXP233" s="134"/>
      <c r="EXQ233" s="134"/>
      <c r="EXR233" s="134"/>
      <c r="EXS233" s="134"/>
      <c r="EXT233" s="134"/>
      <c r="EXU233" s="134"/>
      <c r="EXV233" s="134"/>
      <c r="EXW233" s="134"/>
      <c r="EXX233" s="134"/>
      <c r="EXY233" s="134"/>
      <c r="EXZ233" s="134"/>
      <c r="EYA233" s="134"/>
      <c r="EYB233" s="134"/>
      <c r="EYC233" s="134"/>
      <c r="EYD233" s="134"/>
      <c r="EYE233" s="134"/>
      <c r="EYF233" s="134"/>
      <c r="EYG233" s="134"/>
      <c r="EYH233" s="134"/>
      <c r="EYI233" s="134"/>
      <c r="EYJ233" s="134"/>
      <c r="EYK233" s="134"/>
      <c r="EYL233" s="134"/>
      <c r="EYM233" s="134"/>
      <c r="EYN233" s="134"/>
      <c r="EYO233" s="134"/>
      <c r="EYP233" s="134"/>
      <c r="EYQ233" s="134"/>
      <c r="EYR233" s="134"/>
      <c r="EYS233" s="134"/>
      <c r="EYT233" s="134"/>
      <c r="EYU233" s="134"/>
      <c r="EYV233" s="134"/>
      <c r="EYW233" s="134"/>
      <c r="EYX233" s="134"/>
      <c r="EYY233" s="134"/>
      <c r="EYZ233" s="134"/>
      <c r="EZA233" s="134"/>
      <c r="EZB233" s="134"/>
      <c r="EZC233" s="134"/>
      <c r="EZD233" s="134"/>
      <c r="EZE233" s="134"/>
      <c r="EZF233" s="134"/>
      <c r="EZG233" s="134"/>
      <c r="EZH233" s="134"/>
      <c r="EZI233" s="134"/>
      <c r="EZJ233" s="134"/>
      <c r="EZK233" s="134"/>
      <c r="EZL233" s="134"/>
      <c r="EZM233" s="134"/>
      <c r="EZN233" s="134"/>
      <c r="EZO233" s="134"/>
      <c r="EZP233" s="134"/>
      <c r="EZQ233" s="134"/>
      <c r="EZR233" s="134"/>
      <c r="EZS233" s="134"/>
      <c r="EZT233" s="134"/>
      <c r="EZU233" s="134"/>
      <c r="EZV233" s="134"/>
      <c r="EZW233" s="134"/>
      <c r="EZX233" s="134"/>
      <c r="EZY233" s="134"/>
      <c r="EZZ233" s="134"/>
      <c r="FAA233" s="134"/>
      <c r="FAB233" s="134"/>
      <c r="FAC233" s="134"/>
      <c r="FAD233" s="134"/>
      <c r="FAE233" s="134"/>
      <c r="FAF233" s="134"/>
      <c r="FAG233" s="134"/>
      <c r="FAH233" s="134"/>
      <c r="FAI233" s="134"/>
      <c r="FAJ233" s="134"/>
      <c r="FAK233" s="134"/>
      <c r="FAL233" s="134"/>
      <c r="FAM233" s="134"/>
      <c r="FAN233" s="134"/>
      <c r="FAO233" s="134"/>
      <c r="FAP233" s="134"/>
      <c r="FAQ233" s="134"/>
      <c r="FAR233" s="134"/>
      <c r="FAS233" s="134"/>
      <c r="FAT233" s="134"/>
      <c r="FAU233" s="134"/>
      <c r="FAV233" s="134"/>
      <c r="FAW233" s="134"/>
      <c r="FAX233" s="134"/>
      <c r="FAY233" s="134"/>
      <c r="FAZ233" s="134"/>
      <c r="FBA233" s="134"/>
      <c r="FBB233" s="134"/>
      <c r="FBC233" s="134"/>
      <c r="FBD233" s="134"/>
      <c r="FBE233" s="134"/>
      <c r="FBF233" s="134"/>
      <c r="FBG233" s="134"/>
      <c r="FBH233" s="134"/>
      <c r="FBI233" s="134"/>
      <c r="FBJ233" s="134"/>
      <c r="FBK233" s="134"/>
      <c r="FBL233" s="134"/>
      <c r="FBM233" s="134"/>
      <c r="FBN233" s="134"/>
      <c r="FBO233" s="134"/>
      <c r="FBP233" s="134"/>
      <c r="FBQ233" s="134"/>
      <c r="FBR233" s="134"/>
      <c r="FBS233" s="134"/>
      <c r="FBT233" s="134"/>
      <c r="FBU233" s="134"/>
      <c r="FBV233" s="134"/>
      <c r="FBW233" s="134"/>
      <c r="FBX233" s="134"/>
      <c r="FBY233" s="134"/>
      <c r="FBZ233" s="134"/>
      <c r="FCA233" s="134"/>
      <c r="FCB233" s="134"/>
      <c r="FCC233" s="134"/>
      <c r="FCD233" s="134"/>
      <c r="FCE233" s="134"/>
      <c r="FCF233" s="134"/>
      <c r="FCG233" s="134"/>
      <c r="FCH233" s="134"/>
      <c r="FCI233" s="134"/>
      <c r="FCJ233" s="134"/>
      <c r="FCK233" s="134"/>
      <c r="FCL233" s="134"/>
      <c r="FCM233" s="134"/>
      <c r="FCN233" s="134"/>
      <c r="FCO233" s="134"/>
      <c r="FCP233" s="134"/>
      <c r="FCQ233" s="134"/>
      <c r="FCR233" s="134"/>
      <c r="FCS233" s="134"/>
      <c r="FCT233" s="134"/>
      <c r="FCU233" s="134"/>
      <c r="FCV233" s="134"/>
      <c r="FCW233" s="134"/>
      <c r="FCX233" s="134"/>
      <c r="FCY233" s="134"/>
      <c r="FCZ233" s="134"/>
      <c r="FDA233" s="134"/>
      <c r="FDB233" s="134"/>
      <c r="FDC233" s="134"/>
      <c r="FDD233" s="134"/>
      <c r="FDE233" s="134"/>
      <c r="FDF233" s="134"/>
      <c r="FDG233" s="134"/>
      <c r="FDH233" s="134"/>
      <c r="FDI233" s="134"/>
      <c r="FDJ233" s="134"/>
      <c r="FDK233" s="134"/>
      <c r="FDL233" s="134"/>
      <c r="FDM233" s="134"/>
      <c r="FDN233" s="134"/>
      <c r="FDO233" s="134"/>
      <c r="FDP233" s="134"/>
      <c r="FDQ233" s="134"/>
      <c r="FDR233" s="134"/>
      <c r="FDS233" s="134"/>
      <c r="FDT233" s="134"/>
      <c r="FDU233" s="134"/>
      <c r="FDV233" s="134"/>
      <c r="FDW233" s="134"/>
      <c r="FDX233" s="134"/>
      <c r="FDY233" s="134"/>
      <c r="FDZ233" s="134"/>
      <c r="FEA233" s="134"/>
      <c r="FEB233" s="134"/>
      <c r="FEC233" s="134"/>
      <c r="FED233" s="134"/>
      <c r="FEE233" s="134"/>
      <c r="FEF233" s="134"/>
      <c r="FEG233" s="134"/>
      <c r="FEH233" s="134"/>
      <c r="FEI233" s="134"/>
      <c r="FEJ233" s="134"/>
      <c r="FEK233" s="134"/>
      <c r="FEL233" s="134"/>
      <c r="FEM233" s="134"/>
      <c r="FEN233" s="134"/>
      <c r="FEO233" s="134"/>
      <c r="FEP233" s="134"/>
      <c r="FEQ233" s="134"/>
      <c r="FER233" s="134"/>
      <c r="FES233" s="134"/>
      <c r="FET233" s="134"/>
      <c r="FEU233" s="134"/>
      <c r="FEV233" s="134"/>
      <c r="FEW233" s="134"/>
      <c r="FEX233" s="134"/>
      <c r="FEY233" s="134"/>
      <c r="FEZ233" s="134"/>
      <c r="FFA233" s="134"/>
      <c r="FFB233" s="134"/>
      <c r="FFC233" s="134"/>
      <c r="FFD233" s="134"/>
      <c r="FFE233" s="134"/>
      <c r="FFF233" s="134"/>
      <c r="FFG233" s="134"/>
      <c r="FFH233" s="134"/>
      <c r="FFI233" s="134"/>
      <c r="FFJ233" s="134"/>
      <c r="FFK233" s="134"/>
      <c r="FFL233" s="134"/>
      <c r="FFM233" s="134"/>
      <c r="FFN233" s="134"/>
      <c r="FFO233" s="134"/>
      <c r="FFP233" s="134"/>
      <c r="FFQ233" s="134"/>
      <c r="FFR233" s="134"/>
      <c r="FFS233" s="134"/>
      <c r="FFT233" s="134"/>
      <c r="FFU233" s="134"/>
      <c r="FFV233" s="134"/>
      <c r="FFW233" s="134"/>
      <c r="FFX233" s="134"/>
      <c r="FFY233" s="134"/>
      <c r="FFZ233" s="134"/>
      <c r="FGA233" s="134"/>
      <c r="FGB233" s="134"/>
      <c r="FGC233" s="134"/>
      <c r="FGD233" s="134"/>
      <c r="FGE233" s="134"/>
      <c r="FGF233" s="134"/>
      <c r="FGG233" s="134"/>
      <c r="FGH233" s="134"/>
      <c r="FGI233" s="134"/>
      <c r="FGJ233" s="134"/>
      <c r="FGK233" s="134"/>
      <c r="FGL233" s="134"/>
      <c r="FGM233" s="134"/>
      <c r="FGN233" s="134"/>
      <c r="FGO233" s="134"/>
      <c r="FGP233" s="134"/>
      <c r="FGQ233" s="134"/>
      <c r="FGR233" s="134"/>
      <c r="FGS233" s="134"/>
      <c r="FGT233" s="134"/>
      <c r="FGU233" s="134"/>
      <c r="FGV233" s="134"/>
      <c r="FGW233" s="134"/>
      <c r="FGX233" s="134"/>
      <c r="FGY233" s="134"/>
      <c r="FGZ233" s="134"/>
      <c r="FHA233" s="134"/>
      <c r="FHB233" s="134"/>
      <c r="FHC233" s="134"/>
      <c r="FHD233" s="134"/>
      <c r="FHE233" s="134"/>
      <c r="FHF233" s="134"/>
      <c r="FHG233" s="134"/>
      <c r="FHH233" s="134"/>
      <c r="FHI233" s="134"/>
      <c r="FHJ233" s="134"/>
      <c r="FHK233" s="134"/>
      <c r="FHL233" s="134"/>
      <c r="FHM233" s="134"/>
      <c r="FHN233" s="134"/>
      <c r="FHO233" s="134"/>
      <c r="FHP233" s="134"/>
      <c r="FHQ233" s="134"/>
      <c r="FHR233" s="134"/>
      <c r="FHS233" s="134"/>
      <c r="FHT233" s="134"/>
      <c r="FHU233" s="134"/>
      <c r="FHV233" s="134"/>
      <c r="FHW233" s="134"/>
      <c r="FHX233" s="134"/>
      <c r="FHY233" s="134"/>
      <c r="FHZ233" s="134"/>
      <c r="FIA233" s="134"/>
      <c r="FIB233" s="134"/>
      <c r="FIC233" s="134"/>
      <c r="FID233" s="134"/>
      <c r="FIE233" s="134"/>
      <c r="FIF233" s="134"/>
      <c r="FIG233" s="134"/>
      <c r="FIH233" s="134"/>
      <c r="FII233" s="134"/>
      <c r="FIJ233" s="134"/>
      <c r="FIK233" s="134"/>
      <c r="FIL233" s="134"/>
      <c r="FIM233" s="134"/>
      <c r="FIN233" s="134"/>
      <c r="FIO233" s="134"/>
      <c r="FIP233" s="134"/>
      <c r="FIQ233" s="134"/>
      <c r="FIR233" s="134"/>
      <c r="FIS233" s="134"/>
      <c r="FIT233" s="134"/>
      <c r="FIU233" s="134"/>
      <c r="FIV233" s="134"/>
      <c r="FIW233" s="134"/>
      <c r="FIX233" s="134"/>
      <c r="FIY233" s="134"/>
      <c r="FIZ233" s="134"/>
      <c r="FJA233" s="134"/>
      <c r="FJB233" s="134"/>
      <c r="FJC233" s="134"/>
      <c r="FJD233" s="134"/>
      <c r="FJE233" s="134"/>
      <c r="FJF233" s="134"/>
      <c r="FJG233" s="134"/>
      <c r="FJH233" s="134"/>
      <c r="FJI233" s="134"/>
      <c r="FJJ233" s="134"/>
      <c r="FJK233" s="134"/>
      <c r="FJL233" s="134"/>
      <c r="FJM233" s="134"/>
      <c r="FJN233" s="134"/>
      <c r="FJO233" s="134"/>
      <c r="FJP233" s="134"/>
      <c r="FJQ233" s="134"/>
      <c r="FJR233" s="134"/>
      <c r="FJS233" s="134"/>
      <c r="FJT233" s="134"/>
      <c r="FJU233" s="134"/>
      <c r="FJV233" s="134"/>
      <c r="FJW233" s="134"/>
      <c r="FJX233" s="134"/>
      <c r="FJY233" s="134"/>
      <c r="FJZ233" s="134"/>
      <c r="FKA233" s="134"/>
      <c r="FKB233" s="134"/>
      <c r="FKC233" s="134"/>
      <c r="FKD233" s="134"/>
      <c r="FKE233" s="134"/>
      <c r="FKF233" s="134"/>
      <c r="FKG233" s="134"/>
      <c r="FKH233" s="134"/>
      <c r="FKI233" s="134"/>
      <c r="FKJ233" s="134"/>
      <c r="FKK233" s="134"/>
      <c r="FKL233" s="134"/>
      <c r="FKM233" s="134"/>
      <c r="FKN233" s="134"/>
      <c r="FKO233" s="134"/>
      <c r="FKP233" s="134"/>
      <c r="FKQ233" s="134"/>
      <c r="FKR233" s="134"/>
      <c r="FKS233" s="134"/>
      <c r="FKT233" s="134"/>
      <c r="FKU233" s="134"/>
      <c r="FKV233" s="134"/>
      <c r="FKW233" s="134"/>
      <c r="FKX233" s="134"/>
      <c r="FKY233" s="134"/>
      <c r="FKZ233" s="134"/>
      <c r="FLA233" s="134"/>
      <c r="FLB233" s="134"/>
      <c r="FLC233" s="134"/>
      <c r="FLD233" s="134"/>
      <c r="FLE233" s="134"/>
      <c r="FLF233" s="134"/>
      <c r="FLG233" s="134"/>
      <c r="FLH233" s="134"/>
      <c r="FLI233" s="134"/>
      <c r="FLJ233" s="134"/>
      <c r="FLK233" s="134"/>
      <c r="FLL233" s="134"/>
      <c r="FLM233" s="134"/>
      <c r="FLN233" s="134"/>
      <c r="FLO233" s="134"/>
      <c r="FLP233" s="134"/>
      <c r="FLQ233" s="134"/>
      <c r="FLR233" s="134"/>
      <c r="FLS233" s="134"/>
      <c r="FLT233" s="134"/>
      <c r="FLU233" s="134"/>
      <c r="FLV233" s="134"/>
      <c r="FLW233" s="134"/>
      <c r="FLX233" s="134"/>
      <c r="FLY233" s="134"/>
      <c r="FLZ233" s="134"/>
      <c r="FMA233" s="134"/>
      <c r="FMB233" s="134"/>
      <c r="FMC233" s="134"/>
      <c r="FMD233" s="134"/>
      <c r="FME233" s="134"/>
      <c r="FMF233" s="134"/>
      <c r="FMG233" s="134"/>
      <c r="FMH233" s="134"/>
      <c r="FMI233" s="134"/>
      <c r="FMJ233" s="134"/>
      <c r="FMK233" s="134"/>
      <c r="FML233" s="134"/>
      <c r="FMM233" s="134"/>
      <c r="FMN233" s="134"/>
      <c r="FMO233" s="134"/>
      <c r="FMP233" s="134"/>
      <c r="FMQ233" s="134"/>
      <c r="FMR233" s="134"/>
      <c r="FMS233" s="134"/>
      <c r="FMT233" s="134"/>
      <c r="FMU233" s="134"/>
      <c r="FMV233" s="134"/>
      <c r="FMW233" s="134"/>
      <c r="FMX233" s="134"/>
      <c r="FMY233" s="134"/>
      <c r="FMZ233" s="134"/>
      <c r="FNA233" s="134"/>
      <c r="FNB233" s="134"/>
      <c r="FNC233" s="134"/>
      <c r="FND233" s="134"/>
      <c r="FNE233" s="134"/>
      <c r="FNF233" s="134"/>
      <c r="FNG233" s="134"/>
      <c r="FNH233" s="134"/>
      <c r="FNI233" s="134"/>
      <c r="FNJ233" s="134"/>
      <c r="FNK233" s="134"/>
      <c r="FNL233" s="134"/>
      <c r="FNM233" s="134"/>
      <c r="FNN233" s="134"/>
      <c r="FNO233" s="134"/>
      <c r="FNP233" s="134"/>
      <c r="FNQ233" s="134"/>
      <c r="FNR233" s="134"/>
      <c r="FNS233" s="134"/>
      <c r="FNT233" s="134"/>
      <c r="FNU233" s="134"/>
      <c r="FNV233" s="134"/>
      <c r="FNW233" s="134"/>
      <c r="FNX233" s="134"/>
      <c r="FNY233" s="134"/>
      <c r="FNZ233" s="134"/>
      <c r="FOA233" s="134"/>
      <c r="FOB233" s="134"/>
      <c r="FOC233" s="134"/>
      <c r="FOD233" s="134"/>
      <c r="FOE233" s="134"/>
      <c r="FOF233" s="134"/>
      <c r="FOG233" s="134"/>
      <c r="FOH233" s="134"/>
      <c r="FOI233" s="134"/>
      <c r="FOJ233" s="134"/>
      <c r="FOK233" s="134"/>
      <c r="FOL233" s="134"/>
      <c r="FOM233" s="134"/>
      <c r="FON233" s="134"/>
      <c r="FOO233" s="134"/>
      <c r="FOP233" s="134"/>
      <c r="FOQ233" s="134"/>
      <c r="FOR233" s="134"/>
      <c r="FOS233" s="134"/>
      <c r="FOT233" s="134"/>
      <c r="FOU233" s="134"/>
      <c r="FOV233" s="134"/>
      <c r="FOW233" s="134"/>
      <c r="FOX233" s="134"/>
      <c r="FOY233" s="134"/>
      <c r="FOZ233" s="134"/>
      <c r="FPA233" s="134"/>
      <c r="FPB233" s="134"/>
      <c r="FPC233" s="134"/>
      <c r="FPD233" s="134"/>
      <c r="FPE233" s="134"/>
      <c r="FPF233" s="134"/>
      <c r="FPG233" s="134"/>
      <c r="FPH233" s="134"/>
      <c r="FPI233" s="134"/>
      <c r="FPJ233" s="134"/>
      <c r="FPK233" s="134"/>
      <c r="FPL233" s="134"/>
      <c r="FPM233" s="134"/>
      <c r="FPN233" s="134"/>
      <c r="FPO233" s="134"/>
      <c r="FPP233" s="134"/>
      <c r="FPQ233" s="134"/>
      <c r="FPR233" s="134"/>
      <c r="FPS233" s="134"/>
      <c r="FPT233" s="134"/>
      <c r="FPU233" s="134"/>
      <c r="FPV233" s="134"/>
      <c r="FPW233" s="134"/>
      <c r="FPX233" s="134"/>
      <c r="FPY233" s="134"/>
      <c r="FPZ233" s="134"/>
      <c r="FQA233" s="134"/>
      <c r="FQB233" s="134"/>
      <c r="FQC233" s="134"/>
      <c r="FQD233" s="134"/>
      <c r="FQE233" s="134"/>
      <c r="FQF233" s="134"/>
      <c r="FQG233" s="134"/>
      <c r="FQH233" s="134"/>
      <c r="FQI233" s="134"/>
      <c r="FQJ233" s="134"/>
      <c r="FQK233" s="134"/>
      <c r="FQL233" s="134"/>
      <c r="FQM233" s="134"/>
      <c r="FQN233" s="134"/>
      <c r="FQO233" s="134"/>
      <c r="FQP233" s="134"/>
      <c r="FQQ233" s="134"/>
      <c r="FQR233" s="134"/>
      <c r="FQS233" s="134"/>
      <c r="FQT233" s="134"/>
      <c r="FQU233" s="134"/>
      <c r="FQV233" s="134"/>
      <c r="FQW233" s="134"/>
      <c r="FQX233" s="134"/>
      <c r="FQY233" s="134"/>
      <c r="FQZ233" s="134"/>
      <c r="FRA233" s="134"/>
      <c r="FRB233" s="134"/>
      <c r="FRC233" s="134"/>
      <c r="FRD233" s="134"/>
      <c r="FRE233" s="134"/>
      <c r="FRF233" s="134"/>
      <c r="FRG233" s="134"/>
      <c r="FRH233" s="134"/>
      <c r="FRI233" s="134"/>
      <c r="FRJ233" s="134"/>
      <c r="FRK233" s="134"/>
      <c r="FRL233" s="134"/>
      <c r="FRM233" s="134"/>
      <c r="FRN233" s="134"/>
      <c r="FRO233" s="134"/>
      <c r="FRP233" s="134"/>
      <c r="FRQ233" s="134"/>
      <c r="FRR233" s="134"/>
      <c r="FRS233" s="134"/>
      <c r="FRT233" s="134"/>
      <c r="FRU233" s="134"/>
      <c r="FRV233" s="134"/>
      <c r="FRW233" s="134"/>
      <c r="FRX233" s="134"/>
      <c r="FRY233" s="134"/>
      <c r="FRZ233" s="134"/>
      <c r="FSA233" s="134"/>
      <c r="FSB233" s="134"/>
      <c r="FSC233" s="134"/>
      <c r="FSD233" s="134"/>
      <c r="FSE233" s="134"/>
      <c r="FSF233" s="134"/>
      <c r="FSG233" s="134"/>
      <c r="FSH233" s="134"/>
      <c r="FSI233" s="134"/>
      <c r="FSJ233" s="134"/>
      <c r="FSK233" s="134"/>
      <c r="FSL233" s="134"/>
      <c r="FSM233" s="134"/>
      <c r="FSN233" s="134"/>
      <c r="FSO233" s="134"/>
      <c r="FSP233" s="134"/>
      <c r="FSQ233" s="134"/>
      <c r="FSR233" s="134"/>
      <c r="FSS233" s="134"/>
      <c r="FST233" s="134"/>
      <c r="FSU233" s="134"/>
      <c r="FSV233" s="134"/>
      <c r="FSW233" s="134"/>
      <c r="FSX233" s="134"/>
      <c r="FSY233" s="134"/>
      <c r="FSZ233" s="134"/>
      <c r="FTA233" s="134"/>
      <c r="FTB233" s="134"/>
      <c r="FTC233" s="134"/>
      <c r="FTD233" s="134"/>
      <c r="FTE233" s="134"/>
      <c r="FTF233" s="134"/>
      <c r="FTG233" s="134"/>
      <c r="FTH233" s="134"/>
      <c r="FTI233" s="134"/>
      <c r="FTJ233" s="134"/>
      <c r="FTK233" s="134"/>
      <c r="FTL233" s="134"/>
      <c r="FTM233" s="134"/>
      <c r="FTN233" s="134"/>
      <c r="FTO233" s="134"/>
      <c r="FTP233" s="134"/>
      <c r="FTQ233" s="134"/>
      <c r="FTR233" s="134"/>
      <c r="FTS233" s="134"/>
      <c r="FTT233" s="134"/>
      <c r="FTU233" s="134"/>
      <c r="FTV233" s="134"/>
      <c r="FTW233" s="134"/>
      <c r="FTX233" s="134"/>
      <c r="FTY233" s="134"/>
      <c r="FTZ233" s="134"/>
      <c r="FUA233" s="134"/>
      <c r="FUB233" s="134"/>
      <c r="FUC233" s="134"/>
      <c r="FUD233" s="134"/>
      <c r="FUE233" s="134"/>
      <c r="FUF233" s="134"/>
      <c r="FUG233" s="134"/>
      <c r="FUH233" s="134"/>
      <c r="FUI233" s="134"/>
      <c r="FUJ233" s="134"/>
      <c r="FUK233" s="134"/>
      <c r="FUL233" s="134"/>
      <c r="FUM233" s="134"/>
      <c r="FUN233" s="134"/>
      <c r="FUO233" s="134"/>
      <c r="FUP233" s="134"/>
      <c r="FUQ233" s="134"/>
      <c r="FUR233" s="134"/>
      <c r="FUS233" s="134"/>
      <c r="FUT233" s="134"/>
      <c r="FUU233" s="134"/>
      <c r="FUV233" s="134"/>
      <c r="FUW233" s="134"/>
      <c r="FUX233" s="134"/>
      <c r="FUY233" s="134"/>
      <c r="FUZ233" s="134"/>
      <c r="FVA233" s="134"/>
      <c r="FVB233" s="134"/>
      <c r="FVC233" s="134"/>
      <c r="FVD233" s="134"/>
      <c r="FVE233" s="134"/>
      <c r="FVF233" s="134"/>
      <c r="FVG233" s="134"/>
      <c r="FVH233" s="134"/>
      <c r="FVI233" s="134"/>
      <c r="FVJ233" s="134"/>
      <c r="FVK233" s="134"/>
      <c r="FVL233" s="134"/>
      <c r="FVM233" s="134"/>
      <c r="FVN233" s="134"/>
      <c r="FVO233" s="134"/>
      <c r="FVP233" s="134"/>
      <c r="FVQ233" s="134"/>
      <c r="FVR233" s="134"/>
      <c r="FVS233" s="134"/>
      <c r="FVT233" s="134"/>
      <c r="FVU233" s="134"/>
      <c r="FVV233" s="134"/>
      <c r="FVW233" s="134"/>
      <c r="FVX233" s="134"/>
      <c r="FVY233" s="134"/>
      <c r="FVZ233" s="134"/>
      <c r="FWA233" s="134"/>
      <c r="FWB233" s="134"/>
      <c r="FWC233" s="134"/>
      <c r="FWD233" s="134"/>
      <c r="FWE233" s="134"/>
      <c r="FWF233" s="134"/>
      <c r="FWG233" s="134"/>
      <c r="FWH233" s="134"/>
      <c r="FWI233" s="134"/>
      <c r="FWJ233" s="134"/>
      <c r="FWK233" s="134"/>
      <c r="FWL233" s="134"/>
      <c r="FWM233" s="134"/>
      <c r="FWN233" s="134"/>
      <c r="FWO233" s="134"/>
      <c r="FWP233" s="134"/>
      <c r="FWQ233" s="134"/>
      <c r="FWR233" s="134"/>
      <c r="FWS233" s="134"/>
      <c r="FWT233" s="134"/>
      <c r="FWU233" s="134"/>
      <c r="FWV233" s="134"/>
      <c r="FWW233" s="134"/>
      <c r="FWX233" s="134"/>
      <c r="FWY233" s="134"/>
      <c r="FWZ233" s="134"/>
      <c r="FXA233" s="134"/>
      <c r="FXB233" s="134"/>
      <c r="FXC233" s="134"/>
      <c r="FXD233" s="134"/>
      <c r="FXE233" s="134"/>
      <c r="FXF233" s="134"/>
      <c r="FXG233" s="134"/>
      <c r="FXH233" s="134"/>
      <c r="FXI233" s="134"/>
      <c r="FXJ233" s="134"/>
      <c r="FXK233" s="134"/>
      <c r="FXL233" s="134"/>
      <c r="FXM233" s="134"/>
      <c r="FXN233" s="134"/>
      <c r="FXO233" s="134"/>
      <c r="FXP233" s="134"/>
      <c r="FXQ233" s="134"/>
      <c r="FXR233" s="134"/>
      <c r="FXS233" s="134"/>
      <c r="FXT233" s="134"/>
      <c r="FXU233" s="134"/>
      <c r="FXV233" s="134"/>
      <c r="FXW233" s="134"/>
      <c r="FXX233" s="134"/>
      <c r="FXY233" s="134"/>
      <c r="FXZ233" s="134"/>
      <c r="FYA233" s="134"/>
      <c r="FYB233" s="134"/>
      <c r="FYC233" s="134"/>
      <c r="FYD233" s="134"/>
      <c r="FYE233" s="134"/>
      <c r="FYF233" s="134"/>
      <c r="FYG233" s="134"/>
      <c r="FYH233" s="134"/>
      <c r="FYI233" s="134"/>
      <c r="FYJ233" s="134"/>
      <c r="FYK233" s="134"/>
      <c r="FYL233" s="134"/>
      <c r="FYM233" s="134"/>
      <c r="FYN233" s="134"/>
      <c r="FYO233" s="134"/>
      <c r="FYP233" s="134"/>
      <c r="FYQ233" s="134"/>
      <c r="FYR233" s="134"/>
      <c r="FYS233" s="134"/>
      <c r="FYT233" s="134"/>
      <c r="FYU233" s="134"/>
      <c r="FYV233" s="134"/>
      <c r="FYW233" s="134"/>
      <c r="FYX233" s="134"/>
      <c r="FYY233" s="134"/>
      <c r="FYZ233" s="134"/>
      <c r="FZA233" s="134"/>
      <c r="FZB233" s="134"/>
      <c r="FZC233" s="134"/>
      <c r="FZD233" s="134"/>
      <c r="FZE233" s="134"/>
      <c r="FZF233" s="134"/>
      <c r="FZG233" s="134"/>
      <c r="FZH233" s="134"/>
      <c r="FZI233" s="134"/>
      <c r="FZJ233" s="134"/>
      <c r="FZK233" s="134"/>
      <c r="FZL233" s="134"/>
      <c r="FZM233" s="134"/>
      <c r="FZN233" s="134"/>
      <c r="FZO233" s="134"/>
      <c r="FZP233" s="134"/>
      <c r="FZQ233" s="134"/>
      <c r="FZR233" s="134"/>
      <c r="FZS233" s="134"/>
      <c r="FZT233" s="134"/>
      <c r="FZU233" s="134"/>
      <c r="FZV233" s="134"/>
      <c r="FZW233" s="134"/>
      <c r="FZX233" s="134"/>
      <c r="FZY233" s="134"/>
      <c r="FZZ233" s="134"/>
      <c r="GAA233" s="134"/>
      <c r="GAB233" s="134"/>
      <c r="GAC233" s="134"/>
      <c r="GAD233" s="134"/>
      <c r="GAE233" s="134"/>
      <c r="GAF233" s="134"/>
      <c r="GAG233" s="134"/>
      <c r="GAH233" s="134"/>
      <c r="GAI233" s="134"/>
      <c r="GAJ233" s="134"/>
      <c r="GAK233" s="134"/>
      <c r="GAL233" s="134"/>
      <c r="GAM233" s="134"/>
      <c r="GAN233" s="134"/>
      <c r="GAO233" s="134"/>
      <c r="GAP233" s="134"/>
      <c r="GAQ233" s="134"/>
      <c r="GAR233" s="134"/>
      <c r="GAS233" s="134"/>
      <c r="GAT233" s="134"/>
      <c r="GAU233" s="134"/>
      <c r="GAV233" s="134"/>
      <c r="GAW233" s="134"/>
      <c r="GAX233" s="134"/>
      <c r="GAY233" s="134"/>
      <c r="GAZ233" s="134"/>
      <c r="GBA233" s="134"/>
      <c r="GBB233" s="134"/>
      <c r="GBC233" s="134"/>
      <c r="GBD233" s="134"/>
      <c r="GBE233" s="134"/>
      <c r="GBF233" s="134"/>
      <c r="GBG233" s="134"/>
      <c r="GBH233" s="134"/>
      <c r="GBI233" s="134"/>
      <c r="GBJ233" s="134"/>
      <c r="GBK233" s="134"/>
      <c r="GBL233" s="134"/>
      <c r="GBM233" s="134"/>
      <c r="GBN233" s="134"/>
      <c r="GBO233" s="134"/>
      <c r="GBP233" s="134"/>
      <c r="GBQ233" s="134"/>
      <c r="GBR233" s="134"/>
      <c r="GBS233" s="134"/>
      <c r="GBT233" s="134"/>
      <c r="GBU233" s="134"/>
      <c r="GBV233" s="134"/>
      <c r="GBW233" s="134"/>
      <c r="GBX233" s="134"/>
      <c r="GBY233" s="134"/>
      <c r="GBZ233" s="134"/>
      <c r="GCA233" s="134"/>
      <c r="GCB233" s="134"/>
      <c r="GCC233" s="134"/>
      <c r="GCD233" s="134"/>
      <c r="GCE233" s="134"/>
      <c r="GCF233" s="134"/>
      <c r="GCG233" s="134"/>
      <c r="GCH233" s="134"/>
      <c r="GCI233" s="134"/>
      <c r="GCJ233" s="134"/>
      <c r="GCK233" s="134"/>
      <c r="GCL233" s="134"/>
      <c r="GCM233" s="134"/>
      <c r="GCN233" s="134"/>
      <c r="GCO233" s="134"/>
      <c r="GCP233" s="134"/>
      <c r="GCQ233" s="134"/>
      <c r="GCR233" s="134"/>
      <c r="GCS233" s="134"/>
      <c r="GCT233" s="134"/>
      <c r="GCU233" s="134"/>
      <c r="GCV233" s="134"/>
      <c r="GCW233" s="134"/>
      <c r="GCX233" s="134"/>
      <c r="GCY233" s="134"/>
      <c r="GCZ233" s="134"/>
      <c r="GDA233" s="134"/>
      <c r="GDB233" s="134"/>
      <c r="GDC233" s="134"/>
      <c r="GDD233" s="134"/>
      <c r="GDE233" s="134"/>
      <c r="GDF233" s="134"/>
      <c r="GDG233" s="134"/>
      <c r="GDH233" s="134"/>
      <c r="GDI233" s="134"/>
      <c r="GDJ233" s="134"/>
      <c r="GDK233" s="134"/>
      <c r="GDL233" s="134"/>
      <c r="GDM233" s="134"/>
      <c r="GDN233" s="134"/>
      <c r="GDO233" s="134"/>
      <c r="GDP233" s="134"/>
      <c r="GDQ233" s="134"/>
      <c r="GDR233" s="134"/>
      <c r="GDS233" s="134"/>
      <c r="GDT233" s="134"/>
      <c r="GDU233" s="134"/>
      <c r="GDV233" s="134"/>
      <c r="GDW233" s="134"/>
      <c r="GDX233" s="134"/>
      <c r="GDY233" s="134"/>
      <c r="GDZ233" s="134"/>
      <c r="GEA233" s="134"/>
      <c r="GEB233" s="134"/>
      <c r="GEC233" s="134"/>
      <c r="GED233" s="134"/>
      <c r="GEE233" s="134"/>
      <c r="GEF233" s="134"/>
      <c r="GEG233" s="134"/>
      <c r="GEH233" s="134"/>
      <c r="GEI233" s="134"/>
      <c r="GEJ233" s="134"/>
      <c r="GEK233" s="134"/>
      <c r="GEL233" s="134"/>
      <c r="GEM233" s="134"/>
      <c r="GEN233" s="134"/>
      <c r="GEO233" s="134"/>
      <c r="GEP233" s="134"/>
      <c r="GEQ233" s="134"/>
      <c r="GER233" s="134"/>
      <c r="GES233" s="134"/>
      <c r="GET233" s="134"/>
      <c r="GEU233" s="134"/>
      <c r="GEV233" s="134"/>
      <c r="GEW233" s="134"/>
      <c r="GEX233" s="134"/>
      <c r="GEY233" s="134"/>
      <c r="GEZ233" s="134"/>
      <c r="GFA233" s="134"/>
      <c r="GFB233" s="134"/>
      <c r="GFC233" s="134"/>
      <c r="GFD233" s="134"/>
      <c r="GFE233" s="134"/>
      <c r="GFF233" s="134"/>
      <c r="GFG233" s="134"/>
      <c r="GFH233" s="134"/>
      <c r="GFI233" s="134"/>
      <c r="GFJ233" s="134"/>
      <c r="GFK233" s="134"/>
      <c r="GFL233" s="134"/>
      <c r="GFM233" s="134"/>
      <c r="GFN233" s="134"/>
      <c r="GFO233" s="134"/>
      <c r="GFP233" s="134"/>
      <c r="GFQ233" s="134"/>
      <c r="GFR233" s="134"/>
      <c r="GFS233" s="134"/>
      <c r="GFT233" s="134"/>
      <c r="GFU233" s="134"/>
      <c r="GFV233" s="134"/>
      <c r="GFW233" s="134"/>
      <c r="GFX233" s="134"/>
      <c r="GFY233" s="134"/>
      <c r="GFZ233" s="134"/>
      <c r="GGA233" s="134"/>
      <c r="GGB233" s="134"/>
      <c r="GGC233" s="134"/>
      <c r="GGD233" s="134"/>
      <c r="GGE233" s="134"/>
      <c r="GGF233" s="134"/>
      <c r="GGG233" s="134"/>
      <c r="GGH233" s="134"/>
      <c r="GGI233" s="134"/>
      <c r="GGJ233" s="134"/>
      <c r="GGK233" s="134"/>
      <c r="GGL233" s="134"/>
      <c r="GGM233" s="134"/>
      <c r="GGN233" s="134"/>
      <c r="GGO233" s="134"/>
      <c r="GGP233" s="134"/>
      <c r="GGQ233" s="134"/>
      <c r="GGR233" s="134"/>
      <c r="GGS233" s="134"/>
      <c r="GGT233" s="134"/>
      <c r="GGU233" s="134"/>
      <c r="GGV233" s="134"/>
      <c r="GGW233" s="134"/>
      <c r="GGX233" s="134"/>
      <c r="GGY233" s="134"/>
      <c r="GGZ233" s="134"/>
      <c r="GHA233" s="134"/>
      <c r="GHB233" s="134"/>
      <c r="GHC233" s="134"/>
      <c r="GHD233" s="134"/>
      <c r="GHE233" s="134"/>
      <c r="GHF233" s="134"/>
      <c r="GHG233" s="134"/>
      <c r="GHH233" s="134"/>
      <c r="GHI233" s="134"/>
      <c r="GHJ233" s="134"/>
      <c r="GHK233" s="134"/>
      <c r="GHL233" s="134"/>
      <c r="GHM233" s="134"/>
      <c r="GHN233" s="134"/>
      <c r="GHO233" s="134"/>
      <c r="GHP233" s="134"/>
      <c r="GHQ233" s="134"/>
      <c r="GHR233" s="134"/>
      <c r="GHS233" s="134"/>
      <c r="GHT233" s="134"/>
      <c r="GHU233" s="134"/>
      <c r="GHV233" s="134"/>
      <c r="GHW233" s="134"/>
      <c r="GHX233" s="134"/>
      <c r="GHY233" s="134"/>
      <c r="GHZ233" s="134"/>
      <c r="GIA233" s="134"/>
      <c r="GIB233" s="134"/>
      <c r="GIC233" s="134"/>
      <c r="GID233" s="134"/>
      <c r="GIE233" s="134"/>
      <c r="GIF233" s="134"/>
      <c r="GIG233" s="134"/>
      <c r="GIH233" s="134"/>
      <c r="GII233" s="134"/>
      <c r="GIJ233" s="134"/>
      <c r="GIK233" s="134"/>
      <c r="GIL233" s="134"/>
      <c r="GIM233" s="134"/>
      <c r="GIN233" s="134"/>
      <c r="GIO233" s="134"/>
      <c r="GIP233" s="134"/>
      <c r="GIQ233" s="134"/>
      <c r="GIR233" s="134"/>
      <c r="GIS233" s="134"/>
      <c r="GIT233" s="134"/>
      <c r="GIU233" s="134"/>
      <c r="GIV233" s="134"/>
      <c r="GIW233" s="134"/>
      <c r="GIX233" s="134"/>
      <c r="GIY233" s="134"/>
      <c r="GIZ233" s="134"/>
      <c r="GJA233" s="134"/>
      <c r="GJB233" s="134"/>
      <c r="GJC233" s="134"/>
      <c r="GJD233" s="134"/>
      <c r="GJE233" s="134"/>
      <c r="GJF233" s="134"/>
      <c r="GJG233" s="134"/>
      <c r="GJH233" s="134"/>
      <c r="GJI233" s="134"/>
      <c r="GJJ233" s="134"/>
      <c r="GJK233" s="134"/>
      <c r="GJL233" s="134"/>
      <c r="GJM233" s="134"/>
      <c r="GJN233" s="134"/>
      <c r="GJO233" s="134"/>
      <c r="GJP233" s="134"/>
      <c r="GJQ233" s="134"/>
      <c r="GJR233" s="134"/>
      <c r="GJS233" s="134"/>
      <c r="GJT233" s="134"/>
      <c r="GJU233" s="134"/>
      <c r="GJV233" s="134"/>
      <c r="GJW233" s="134"/>
      <c r="GJX233" s="134"/>
      <c r="GJY233" s="134"/>
      <c r="GJZ233" s="134"/>
      <c r="GKA233" s="134"/>
      <c r="GKB233" s="134"/>
      <c r="GKC233" s="134"/>
      <c r="GKD233" s="134"/>
      <c r="GKE233" s="134"/>
      <c r="GKF233" s="134"/>
      <c r="GKG233" s="134"/>
      <c r="GKH233" s="134"/>
      <c r="GKI233" s="134"/>
      <c r="GKJ233" s="134"/>
      <c r="GKK233" s="134"/>
      <c r="GKL233" s="134"/>
      <c r="GKM233" s="134"/>
      <c r="GKN233" s="134"/>
      <c r="GKO233" s="134"/>
      <c r="GKP233" s="134"/>
      <c r="GKQ233" s="134"/>
      <c r="GKR233" s="134"/>
      <c r="GKS233" s="134"/>
      <c r="GKT233" s="134"/>
      <c r="GKU233" s="134"/>
      <c r="GKV233" s="134"/>
      <c r="GKW233" s="134"/>
      <c r="GKX233" s="134"/>
      <c r="GKY233" s="134"/>
      <c r="GKZ233" s="134"/>
      <c r="GLA233" s="134"/>
      <c r="GLB233" s="134"/>
      <c r="GLC233" s="134"/>
      <c r="GLD233" s="134"/>
      <c r="GLE233" s="134"/>
      <c r="GLF233" s="134"/>
      <c r="GLG233" s="134"/>
      <c r="GLH233" s="134"/>
      <c r="GLI233" s="134"/>
      <c r="GLJ233" s="134"/>
      <c r="GLK233" s="134"/>
      <c r="GLL233" s="134"/>
      <c r="GLM233" s="134"/>
      <c r="GLN233" s="134"/>
      <c r="GLO233" s="134"/>
      <c r="GLP233" s="134"/>
      <c r="GLQ233" s="134"/>
      <c r="GLR233" s="134"/>
      <c r="GLS233" s="134"/>
      <c r="GLT233" s="134"/>
      <c r="GLU233" s="134"/>
      <c r="GLV233" s="134"/>
      <c r="GLW233" s="134"/>
      <c r="GLX233" s="134"/>
      <c r="GLY233" s="134"/>
      <c r="GLZ233" s="134"/>
      <c r="GMA233" s="134"/>
      <c r="GMB233" s="134"/>
      <c r="GMC233" s="134"/>
      <c r="GMD233" s="134"/>
      <c r="GME233" s="134"/>
      <c r="GMF233" s="134"/>
      <c r="GMG233" s="134"/>
      <c r="GMH233" s="134"/>
      <c r="GMI233" s="134"/>
      <c r="GMJ233" s="134"/>
      <c r="GMK233" s="134"/>
      <c r="GML233" s="134"/>
      <c r="GMM233" s="134"/>
      <c r="GMN233" s="134"/>
      <c r="GMO233" s="134"/>
      <c r="GMP233" s="134"/>
      <c r="GMQ233" s="134"/>
      <c r="GMR233" s="134"/>
      <c r="GMS233" s="134"/>
      <c r="GMT233" s="134"/>
      <c r="GMU233" s="134"/>
      <c r="GMV233" s="134"/>
      <c r="GMW233" s="134"/>
      <c r="GMX233" s="134"/>
      <c r="GMY233" s="134"/>
      <c r="GMZ233" s="134"/>
      <c r="GNA233" s="134"/>
      <c r="GNB233" s="134"/>
      <c r="GNC233" s="134"/>
      <c r="GND233" s="134"/>
      <c r="GNE233" s="134"/>
      <c r="GNF233" s="134"/>
      <c r="GNG233" s="134"/>
      <c r="GNH233" s="134"/>
      <c r="GNI233" s="134"/>
      <c r="GNJ233" s="134"/>
      <c r="GNK233" s="134"/>
      <c r="GNL233" s="134"/>
      <c r="GNM233" s="134"/>
      <c r="GNN233" s="134"/>
      <c r="GNO233" s="134"/>
      <c r="GNP233" s="134"/>
      <c r="GNQ233" s="134"/>
      <c r="GNR233" s="134"/>
      <c r="GNS233" s="134"/>
      <c r="GNT233" s="134"/>
      <c r="GNU233" s="134"/>
      <c r="GNV233" s="134"/>
      <c r="GNW233" s="134"/>
      <c r="GNX233" s="134"/>
      <c r="GNY233" s="134"/>
      <c r="GNZ233" s="134"/>
      <c r="GOA233" s="134"/>
      <c r="GOB233" s="134"/>
      <c r="GOC233" s="134"/>
      <c r="GOD233" s="134"/>
      <c r="GOE233" s="134"/>
      <c r="GOF233" s="134"/>
      <c r="GOG233" s="134"/>
      <c r="GOH233" s="134"/>
      <c r="GOI233" s="134"/>
      <c r="GOJ233" s="134"/>
      <c r="GOK233" s="134"/>
      <c r="GOL233" s="134"/>
      <c r="GOM233" s="134"/>
      <c r="GON233" s="134"/>
      <c r="GOO233" s="134"/>
      <c r="GOP233" s="134"/>
      <c r="GOQ233" s="134"/>
      <c r="GOR233" s="134"/>
      <c r="GOS233" s="134"/>
      <c r="GOT233" s="134"/>
      <c r="GOU233" s="134"/>
      <c r="GOV233" s="134"/>
      <c r="GOW233" s="134"/>
      <c r="GOX233" s="134"/>
      <c r="GOY233" s="134"/>
      <c r="GOZ233" s="134"/>
      <c r="GPA233" s="134"/>
      <c r="GPB233" s="134"/>
      <c r="GPC233" s="134"/>
      <c r="GPD233" s="134"/>
      <c r="GPE233" s="134"/>
      <c r="GPF233" s="134"/>
      <c r="GPG233" s="134"/>
      <c r="GPH233" s="134"/>
      <c r="GPI233" s="134"/>
      <c r="GPJ233" s="134"/>
      <c r="GPK233" s="134"/>
      <c r="GPL233" s="134"/>
      <c r="GPM233" s="134"/>
      <c r="GPN233" s="134"/>
      <c r="GPO233" s="134"/>
      <c r="GPP233" s="134"/>
      <c r="GPQ233" s="134"/>
      <c r="GPR233" s="134"/>
      <c r="GPS233" s="134"/>
      <c r="GPT233" s="134"/>
      <c r="GPU233" s="134"/>
      <c r="GPV233" s="134"/>
      <c r="GPW233" s="134"/>
      <c r="GPX233" s="134"/>
      <c r="GPY233" s="134"/>
      <c r="GPZ233" s="134"/>
      <c r="GQA233" s="134"/>
      <c r="GQB233" s="134"/>
      <c r="GQC233" s="134"/>
      <c r="GQD233" s="134"/>
      <c r="GQE233" s="134"/>
      <c r="GQF233" s="134"/>
      <c r="GQG233" s="134"/>
      <c r="GQH233" s="134"/>
      <c r="GQI233" s="134"/>
      <c r="GQJ233" s="134"/>
      <c r="GQK233" s="134"/>
      <c r="GQL233" s="134"/>
      <c r="GQM233" s="134"/>
      <c r="GQN233" s="134"/>
      <c r="GQO233" s="134"/>
      <c r="GQP233" s="134"/>
      <c r="GQQ233" s="134"/>
      <c r="GQR233" s="134"/>
      <c r="GQS233" s="134"/>
      <c r="GQT233" s="134"/>
      <c r="GQU233" s="134"/>
      <c r="GQV233" s="134"/>
      <c r="GQW233" s="134"/>
      <c r="GQX233" s="134"/>
      <c r="GQY233" s="134"/>
      <c r="GQZ233" s="134"/>
      <c r="GRA233" s="134"/>
      <c r="GRB233" s="134"/>
      <c r="GRC233" s="134"/>
      <c r="GRD233" s="134"/>
      <c r="GRE233" s="134"/>
      <c r="GRF233" s="134"/>
      <c r="GRG233" s="134"/>
      <c r="GRH233" s="134"/>
      <c r="GRI233" s="134"/>
      <c r="GRJ233" s="134"/>
      <c r="GRK233" s="134"/>
      <c r="GRL233" s="134"/>
      <c r="GRM233" s="134"/>
      <c r="GRN233" s="134"/>
      <c r="GRO233" s="134"/>
      <c r="GRP233" s="134"/>
      <c r="GRQ233" s="134"/>
      <c r="GRR233" s="134"/>
      <c r="GRS233" s="134"/>
      <c r="GRT233" s="134"/>
      <c r="GRU233" s="134"/>
      <c r="GRV233" s="134"/>
      <c r="GRW233" s="134"/>
      <c r="GRX233" s="134"/>
      <c r="GRY233" s="134"/>
      <c r="GRZ233" s="134"/>
      <c r="GSA233" s="134"/>
      <c r="GSB233" s="134"/>
      <c r="GSC233" s="134"/>
      <c r="GSD233" s="134"/>
      <c r="GSE233" s="134"/>
      <c r="GSF233" s="134"/>
      <c r="GSG233" s="134"/>
      <c r="GSH233" s="134"/>
      <c r="GSI233" s="134"/>
      <c r="GSJ233" s="134"/>
      <c r="GSK233" s="134"/>
      <c r="GSL233" s="134"/>
      <c r="GSM233" s="134"/>
      <c r="GSN233" s="134"/>
      <c r="GSO233" s="134"/>
      <c r="GSP233" s="134"/>
      <c r="GSQ233" s="134"/>
      <c r="GSR233" s="134"/>
      <c r="GSS233" s="134"/>
      <c r="GST233" s="134"/>
      <c r="GSU233" s="134"/>
      <c r="GSV233" s="134"/>
      <c r="GSW233" s="134"/>
      <c r="GSX233" s="134"/>
      <c r="GSY233" s="134"/>
      <c r="GSZ233" s="134"/>
      <c r="GTA233" s="134"/>
      <c r="GTB233" s="134"/>
      <c r="GTC233" s="134"/>
      <c r="GTD233" s="134"/>
      <c r="GTE233" s="134"/>
      <c r="GTF233" s="134"/>
      <c r="GTG233" s="134"/>
      <c r="GTH233" s="134"/>
      <c r="GTI233" s="134"/>
      <c r="GTJ233" s="134"/>
      <c r="GTK233" s="134"/>
      <c r="GTL233" s="134"/>
      <c r="GTM233" s="134"/>
      <c r="GTN233" s="134"/>
      <c r="GTO233" s="134"/>
      <c r="GTP233" s="134"/>
      <c r="GTQ233" s="134"/>
      <c r="GTR233" s="134"/>
      <c r="GTS233" s="134"/>
      <c r="GTT233" s="134"/>
      <c r="GTU233" s="134"/>
      <c r="GTV233" s="134"/>
      <c r="GTW233" s="134"/>
      <c r="GTX233" s="134"/>
      <c r="GTY233" s="134"/>
      <c r="GTZ233" s="134"/>
      <c r="GUA233" s="134"/>
      <c r="GUB233" s="134"/>
      <c r="GUC233" s="134"/>
      <c r="GUD233" s="134"/>
      <c r="GUE233" s="134"/>
      <c r="GUF233" s="134"/>
      <c r="GUG233" s="134"/>
      <c r="GUH233" s="134"/>
      <c r="GUI233" s="134"/>
      <c r="GUJ233" s="134"/>
      <c r="GUK233" s="134"/>
      <c r="GUL233" s="134"/>
      <c r="GUM233" s="134"/>
      <c r="GUN233" s="134"/>
      <c r="GUO233" s="134"/>
      <c r="GUP233" s="134"/>
      <c r="GUQ233" s="134"/>
      <c r="GUR233" s="134"/>
      <c r="GUS233" s="134"/>
      <c r="GUT233" s="134"/>
      <c r="GUU233" s="134"/>
      <c r="GUV233" s="134"/>
      <c r="GUW233" s="134"/>
      <c r="GUX233" s="134"/>
      <c r="GUY233" s="134"/>
      <c r="GUZ233" s="134"/>
      <c r="GVA233" s="134"/>
      <c r="GVB233" s="134"/>
      <c r="GVC233" s="134"/>
      <c r="GVD233" s="134"/>
      <c r="GVE233" s="134"/>
      <c r="GVF233" s="134"/>
      <c r="GVG233" s="134"/>
      <c r="GVH233" s="134"/>
      <c r="GVI233" s="134"/>
      <c r="GVJ233" s="134"/>
      <c r="GVK233" s="134"/>
      <c r="GVL233" s="134"/>
      <c r="GVM233" s="134"/>
      <c r="GVN233" s="134"/>
      <c r="GVO233" s="134"/>
      <c r="GVP233" s="134"/>
      <c r="GVQ233" s="134"/>
      <c r="GVR233" s="134"/>
      <c r="GVS233" s="134"/>
      <c r="GVT233" s="134"/>
      <c r="GVU233" s="134"/>
      <c r="GVV233" s="134"/>
      <c r="GVW233" s="134"/>
      <c r="GVX233" s="134"/>
      <c r="GVY233" s="134"/>
      <c r="GVZ233" s="134"/>
      <c r="GWA233" s="134"/>
      <c r="GWB233" s="134"/>
      <c r="GWC233" s="134"/>
      <c r="GWD233" s="134"/>
      <c r="GWE233" s="134"/>
      <c r="GWF233" s="134"/>
      <c r="GWG233" s="134"/>
      <c r="GWH233" s="134"/>
      <c r="GWI233" s="134"/>
      <c r="GWJ233" s="134"/>
      <c r="GWK233" s="134"/>
      <c r="GWL233" s="134"/>
      <c r="GWM233" s="134"/>
      <c r="GWN233" s="134"/>
      <c r="GWO233" s="134"/>
      <c r="GWP233" s="134"/>
      <c r="GWQ233" s="134"/>
      <c r="GWR233" s="134"/>
      <c r="GWS233" s="134"/>
      <c r="GWT233" s="134"/>
      <c r="GWU233" s="134"/>
      <c r="GWV233" s="134"/>
      <c r="GWW233" s="134"/>
      <c r="GWX233" s="134"/>
      <c r="GWY233" s="134"/>
      <c r="GWZ233" s="134"/>
      <c r="GXA233" s="134"/>
      <c r="GXB233" s="134"/>
      <c r="GXC233" s="134"/>
      <c r="GXD233" s="134"/>
      <c r="GXE233" s="134"/>
      <c r="GXF233" s="134"/>
      <c r="GXG233" s="134"/>
      <c r="GXH233" s="134"/>
      <c r="GXI233" s="134"/>
      <c r="GXJ233" s="134"/>
      <c r="GXK233" s="134"/>
      <c r="GXL233" s="134"/>
      <c r="GXM233" s="134"/>
      <c r="GXN233" s="134"/>
      <c r="GXO233" s="134"/>
      <c r="GXP233" s="134"/>
      <c r="GXQ233" s="134"/>
      <c r="GXR233" s="134"/>
      <c r="GXS233" s="134"/>
      <c r="GXT233" s="134"/>
      <c r="GXU233" s="134"/>
      <c r="GXV233" s="134"/>
      <c r="GXW233" s="134"/>
      <c r="GXX233" s="134"/>
      <c r="GXY233" s="134"/>
      <c r="GXZ233" s="134"/>
      <c r="GYA233" s="134"/>
      <c r="GYB233" s="134"/>
      <c r="GYC233" s="134"/>
      <c r="GYD233" s="134"/>
      <c r="GYE233" s="134"/>
      <c r="GYF233" s="134"/>
      <c r="GYG233" s="134"/>
      <c r="GYH233" s="134"/>
      <c r="GYI233" s="134"/>
      <c r="GYJ233" s="134"/>
      <c r="GYK233" s="134"/>
      <c r="GYL233" s="134"/>
      <c r="GYM233" s="134"/>
      <c r="GYN233" s="134"/>
      <c r="GYO233" s="134"/>
      <c r="GYP233" s="134"/>
      <c r="GYQ233" s="134"/>
      <c r="GYR233" s="134"/>
      <c r="GYS233" s="134"/>
      <c r="GYT233" s="134"/>
      <c r="GYU233" s="134"/>
      <c r="GYV233" s="134"/>
      <c r="GYW233" s="134"/>
      <c r="GYX233" s="134"/>
      <c r="GYY233" s="134"/>
      <c r="GYZ233" s="134"/>
      <c r="GZA233" s="134"/>
      <c r="GZB233" s="134"/>
      <c r="GZC233" s="134"/>
      <c r="GZD233" s="134"/>
      <c r="GZE233" s="134"/>
      <c r="GZF233" s="134"/>
      <c r="GZG233" s="134"/>
      <c r="GZH233" s="134"/>
      <c r="GZI233" s="134"/>
      <c r="GZJ233" s="134"/>
      <c r="GZK233" s="134"/>
      <c r="GZL233" s="134"/>
      <c r="GZM233" s="134"/>
      <c r="GZN233" s="134"/>
      <c r="GZO233" s="134"/>
      <c r="GZP233" s="134"/>
      <c r="GZQ233" s="134"/>
      <c r="GZR233" s="134"/>
      <c r="GZS233" s="134"/>
      <c r="GZT233" s="134"/>
      <c r="GZU233" s="134"/>
      <c r="GZV233" s="134"/>
      <c r="GZW233" s="134"/>
      <c r="GZX233" s="134"/>
      <c r="GZY233" s="134"/>
      <c r="GZZ233" s="134"/>
      <c r="HAA233" s="134"/>
      <c r="HAB233" s="134"/>
      <c r="HAC233" s="134"/>
      <c r="HAD233" s="134"/>
      <c r="HAE233" s="134"/>
      <c r="HAF233" s="134"/>
      <c r="HAG233" s="134"/>
      <c r="HAH233" s="134"/>
      <c r="HAI233" s="134"/>
      <c r="HAJ233" s="134"/>
      <c r="HAK233" s="134"/>
      <c r="HAL233" s="134"/>
      <c r="HAM233" s="134"/>
      <c r="HAN233" s="134"/>
      <c r="HAO233" s="134"/>
      <c r="HAP233" s="134"/>
      <c r="HAQ233" s="134"/>
      <c r="HAR233" s="134"/>
      <c r="HAS233" s="134"/>
      <c r="HAT233" s="134"/>
      <c r="HAU233" s="134"/>
      <c r="HAV233" s="134"/>
      <c r="HAW233" s="134"/>
      <c r="HAX233" s="134"/>
      <c r="HAY233" s="134"/>
      <c r="HAZ233" s="134"/>
      <c r="HBA233" s="134"/>
      <c r="HBB233" s="134"/>
      <c r="HBC233" s="134"/>
      <c r="HBD233" s="134"/>
      <c r="HBE233" s="134"/>
      <c r="HBF233" s="134"/>
      <c r="HBG233" s="134"/>
      <c r="HBH233" s="134"/>
      <c r="HBI233" s="134"/>
      <c r="HBJ233" s="134"/>
      <c r="HBK233" s="134"/>
      <c r="HBL233" s="134"/>
      <c r="HBM233" s="134"/>
      <c r="HBN233" s="134"/>
      <c r="HBO233" s="134"/>
      <c r="HBP233" s="134"/>
      <c r="HBQ233" s="134"/>
      <c r="HBR233" s="134"/>
      <c r="HBS233" s="134"/>
      <c r="HBT233" s="134"/>
      <c r="HBU233" s="134"/>
      <c r="HBV233" s="134"/>
      <c r="HBW233" s="134"/>
      <c r="HBX233" s="134"/>
      <c r="HBY233" s="134"/>
      <c r="HBZ233" s="134"/>
      <c r="HCA233" s="134"/>
      <c r="HCB233" s="134"/>
      <c r="HCC233" s="134"/>
      <c r="HCD233" s="134"/>
      <c r="HCE233" s="134"/>
      <c r="HCF233" s="134"/>
      <c r="HCG233" s="134"/>
      <c r="HCH233" s="134"/>
      <c r="HCI233" s="134"/>
      <c r="HCJ233" s="134"/>
      <c r="HCK233" s="134"/>
      <c r="HCL233" s="134"/>
      <c r="HCM233" s="134"/>
      <c r="HCN233" s="134"/>
      <c r="HCO233" s="134"/>
      <c r="HCP233" s="134"/>
      <c r="HCQ233" s="134"/>
      <c r="HCR233" s="134"/>
      <c r="HCS233" s="134"/>
      <c r="HCT233" s="134"/>
      <c r="HCU233" s="134"/>
      <c r="HCV233" s="134"/>
      <c r="HCW233" s="134"/>
      <c r="HCX233" s="134"/>
      <c r="HCY233" s="134"/>
      <c r="HCZ233" s="134"/>
      <c r="HDA233" s="134"/>
      <c r="HDB233" s="134"/>
      <c r="HDC233" s="134"/>
      <c r="HDD233" s="134"/>
      <c r="HDE233" s="134"/>
      <c r="HDF233" s="134"/>
      <c r="HDG233" s="134"/>
      <c r="HDH233" s="134"/>
      <c r="HDI233" s="134"/>
      <c r="HDJ233" s="134"/>
      <c r="HDK233" s="134"/>
      <c r="HDL233" s="134"/>
      <c r="HDM233" s="134"/>
      <c r="HDN233" s="134"/>
      <c r="HDO233" s="134"/>
      <c r="HDP233" s="134"/>
      <c r="HDQ233" s="134"/>
      <c r="HDR233" s="134"/>
      <c r="HDS233" s="134"/>
      <c r="HDT233" s="134"/>
      <c r="HDU233" s="134"/>
      <c r="HDV233" s="134"/>
      <c r="HDW233" s="134"/>
      <c r="HDX233" s="134"/>
      <c r="HDY233" s="134"/>
      <c r="HDZ233" s="134"/>
      <c r="HEA233" s="134"/>
      <c r="HEB233" s="134"/>
      <c r="HEC233" s="134"/>
      <c r="HED233" s="134"/>
      <c r="HEE233" s="134"/>
      <c r="HEF233" s="134"/>
      <c r="HEG233" s="134"/>
      <c r="HEH233" s="134"/>
      <c r="HEI233" s="134"/>
      <c r="HEJ233" s="134"/>
      <c r="HEK233" s="134"/>
      <c r="HEL233" s="134"/>
      <c r="HEM233" s="134"/>
      <c r="HEN233" s="134"/>
      <c r="HEO233" s="134"/>
      <c r="HEP233" s="134"/>
      <c r="HEQ233" s="134"/>
      <c r="HER233" s="134"/>
      <c r="HES233" s="134"/>
      <c r="HET233" s="134"/>
      <c r="HEU233" s="134"/>
      <c r="HEV233" s="134"/>
      <c r="HEW233" s="134"/>
      <c r="HEX233" s="134"/>
      <c r="HEY233" s="134"/>
      <c r="HEZ233" s="134"/>
      <c r="HFA233" s="134"/>
      <c r="HFB233" s="134"/>
      <c r="HFC233" s="134"/>
      <c r="HFD233" s="134"/>
      <c r="HFE233" s="134"/>
      <c r="HFF233" s="134"/>
      <c r="HFG233" s="134"/>
      <c r="HFH233" s="134"/>
      <c r="HFI233" s="134"/>
      <c r="HFJ233" s="134"/>
      <c r="HFK233" s="134"/>
      <c r="HFL233" s="134"/>
      <c r="HFM233" s="134"/>
      <c r="HFN233" s="134"/>
      <c r="HFO233" s="134"/>
      <c r="HFP233" s="134"/>
      <c r="HFQ233" s="134"/>
      <c r="HFR233" s="134"/>
      <c r="HFS233" s="134"/>
      <c r="HFT233" s="134"/>
      <c r="HFU233" s="134"/>
      <c r="HFV233" s="134"/>
      <c r="HFW233" s="134"/>
      <c r="HFX233" s="134"/>
      <c r="HFY233" s="134"/>
      <c r="HFZ233" s="134"/>
      <c r="HGA233" s="134"/>
      <c r="HGB233" s="134"/>
      <c r="HGC233" s="134"/>
      <c r="HGD233" s="134"/>
      <c r="HGE233" s="134"/>
      <c r="HGF233" s="134"/>
      <c r="HGG233" s="134"/>
      <c r="HGH233" s="134"/>
      <c r="HGI233" s="134"/>
      <c r="HGJ233" s="134"/>
      <c r="HGK233" s="134"/>
      <c r="HGL233" s="134"/>
      <c r="HGM233" s="134"/>
      <c r="HGN233" s="134"/>
      <c r="HGO233" s="134"/>
      <c r="HGP233" s="134"/>
      <c r="HGQ233" s="134"/>
      <c r="HGR233" s="134"/>
      <c r="HGS233" s="134"/>
      <c r="HGT233" s="134"/>
      <c r="HGU233" s="134"/>
      <c r="HGV233" s="134"/>
      <c r="HGW233" s="134"/>
      <c r="HGX233" s="134"/>
      <c r="HGY233" s="134"/>
      <c r="HGZ233" s="134"/>
      <c r="HHA233" s="134"/>
      <c r="HHB233" s="134"/>
      <c r="HHC233" s="134"/>
      <c r="HHD233" s="134"/>
      <c r="HHE233" s="134"/>
      <c r="HHF233" s="134"/>
      <c r="HHG233" s="134"/>
      <c r="HHH233" s="134"/>
      <c r="HHI233" s="134"/>
      <c r="HHJ233" s="134"/>
      <c r="HHK233" s="134"/>
      <c r="HHL233" s="134"/>
      <c r="HHM233" s="134"/>
      <c r="HHN233" s="134"/>
      <c r="HHO233" s="134"/>
      <c r="HHP233" s="134"/>
      <c r="HHQ233" s="134"/>
      <c r="HHR233" s="134"/>
      <c r="HHS233" s="134"/>
      <c r="HHT233" s="134"/>
      <c r="HHU233" s="134"/>
      <c r="HHV233" s="134"/>
      <c r="HHW233" s="134"/>
      <c r="HHX233" s="134"/>
      <c r="HHY233" s="134"/>
      <c r="HHZ233" s="134"/>
      <c r="HIA233" s="134"/>
      <c r="HIB233" s="134"/>
      <c r="HIC233" s="134"/>
      <c r="HID233" s="134"/>
      <c r="HIE233" s="134"/>
      <c r="HIF233" s="134"/>
      <c r="HIG233" s="134"/>
      <c r="HIH233" s="134"/>
      <c r="HII233" s="134"/>
      <c r="HIJ233" s="134"/>
      <c r="HIK233" s="134"/>
      <c r="HIL233" s="134"/>
      <c r="HIM233" s="134"/>
      <c r="HIN233" s="134"/>
      <c r="HIO233" s="134"/>
      <c r="HIP233" s="134"/>
      <c r="HIQ233" s="134"/>
      <c r="HIR233" s="134"/>
      <c r="HIS233" s="134"/>
      <c r="HIT233" s="134"/>
      <c r="HIU233" s="134"/>
      <c r="HIV233" s="134"/>
      <c r="HIW233" s="134"/>
      <c r="HIX233" s="134"/>
      <c r="HIY233" s="134"/>
      <c r="HIZ233" s="134"/>
      <c r="HJA233" s="134"/>
      <c r="HJB233" s="134"/>
      <c r="HJC233" s="134"/>
      <c r="HJD233" s="134"/>
      <c r="HJE233" s="134"/>
      <c r="HJF233" s="134"/>
      <c r="HJG233" s="134"/>
      <c r="HJH233" s="134"/>
      <c r="HJI233" s="134"/>
      <c r="HJJ233" s="134"/>
      <c r="HJK233" s="134"/>
      <c r="HJL233" s="134"/>
      <c r="HJM233" s="134"/>
      <c r="HJN233" s="134"/>
      <c r="HJO233" s="134"/>
      <c r="HJP233" s="134"/>
      <c r="HJQ233" s="134"/>
      <c r="HJR233" s="134"/>
      <c r="HJS233" s="134"/>
      <c r="HJT233" s="134"/>
      <c r="HJU233" s="134"/>
      <c r="HJV233" s="134"/>
      <c r="HJW233" s="134"/>
      <c r="HJX233" s="134"/>
      <c r="HJY233" s="134"/>
      <c r="HJZ233" s="134"/>
      <c r="HKA233" s="134"/>
      <c r="HKB233" s="134"/>
      <c r="HKC233" s="134"/>
      <c r="HKD233" s="134"/>
      <c r="HKE233" s="134"/>
      <c r="HKF233" s="134"/>
      <c r="HKG233" s="134"/>
      <c r="HKH233" s="134"/>
      <c r="HKI233" s="134"/>
      <c r="HKJ233" s="134"/>
      <c r="HKK233" s="134"/>
      <c r="HKL233" s="134"/>
      <c r="HKM233" s="134"/>
      <c r="HKN233" s="134"/>
      <c r="HKO233" s="134"/>
      <c r="HKP233" s="134"/>
      <c r="HKQ233" s="134"/>
      <c r="HKR233" s="134"/>
      <c r="HKS233" s="134"/>
      <c r="HKT233" s="134"/>
      <c r="HKU233" s="134"/>
      <c r="HKV233" s="134"/>
      <c r="HKW233" s="134"/>
      <c r="HKX233" s="134"/>
      <c r="HKY233" s="134"/>
      <c r="HKZ233" s="134"/>
      <c r="HLA233" s="134"/>
      <c r="HLB233" s="134"/>
      <c r="HLC233" s="134"/>
      <c r="HLD233" s="134"/>
      <c r="HLE233" s="134"/>
      <c r="HLF233" s="134"/>
      <c r="HLG233" s="134"/>
      <c r="HLH233" s="134"/>
      <c r="HLI233" s="134"/>
      <c r="HLJ233" s="134"/>
      <c r="HLK233" s="134"/>
      <c r="HLL233" s="134"/>
      <c r="HLM233" s="134"/>
      <c r="HLN233" s="134"/>
      <c r="HLO233" s="134"/>
      <c r="HLP233" s="134"/>
      <c r="HLQ233" s="134"/>
      <c r="HLR233" s="134"/>
      <c r="HLS233" s="134"/>
      <c r="HLT233" s="134"/>
      <c r="HLU233" s="134"/>
      <c r="HLV233" s="134"/>
      <c r="HLW233" s="134"/>
      <c r="HLX233" s="134"/>
      <c r="HLY233" s="134"/>
      <c r="HLZ233" s="134"/>
      <c r="HMA233" s="134"/>
      <c r="HMB233" s="134"/>
      <c r="HMC233" s="134"/>
      <c r="HMD233" s="134"/>
      <c r="HME233" s="134"/>
      <c r="HMF233" s="134"/>
      <c r="HMG233" s="134"/>
      <c r="HMH233" s="134"/>
      <c r="HMI233" s="134"/>
      <c r="HMJ233" s="134"/>
      <c r="HMK233" s="134"/>
      <c r="HML233" s="134"/>
      <c r="HMM233" s="134"/>
      <c r="HMN233" s="134"/>
      <c r="HMO233" s="134"/>
      <c r="HMP233" s="134"/>
      <c r="HMQ233" s="134"/>
      <c r="HMR233" s="134"/>
      <c r="HMS233" s="134"/>
      <c r="HMT233" s="134"/>
      <c r="HMU233" s="134"/>
      <c r="HMV233" s="134"/>
      <c r="HMW233" s="134"/>
      <c r="HMX233" s="134"/>
      <c r="HMY233" s="134"/>
      <c r="HMZ233" s="134"/>
      <c r="HNA233" s="134"/>
      <c r="HNB233" s="134"/>
      <c r="HNC233" s="134"/>
      <c r="HND233" s="134"/>
      <c r="HNE233" s="134"/>
      <c r="HNF233" s="134"/>
      <c r="HNG233" s="134"/>
      <c r="HNH233" s="134"/>
      <c r="HNI233" s="134"/>
      <c r="HNJ233" s="134"/>
      <c r="HNK233" s="134"/>
      <c r="HNL233" s="134"/>
      <c r="HNM233" s="134"/>
      <c r="HNN233" s="134"/>
      <c r="HNO233" s="134"/>
      <c r="HNP233" s="134"/>
      <c r="HNQ233" s="134"/>
      <c r="HNR233" s="134"/>
      <c r="HNS233" s="134"/>
      <c r="HNT233" s="134"/>
      <c r="HNU233" s="134"/>
      <c r="HNV233" s="134"/>
      <c r="HNW233" s="134"/>
      <c r="HNX233" s="134"/>
      <c r="HNY233" s="134"/>
      <c r="HNZ233" s="134"/>
      <c r="HOA233" s="134"/>
      <c r="HOB233" s="134"/>
      <c r="HOC233" s="134"/>
      <c r="HOD233" s="134"/>
      <c r="HOE233" s="134"/>
      <c r="HOF233" s="134"/>
      <c r="HOG233" s="134"/>
      <c r="HOH233" s="134"/>
      <c r="HOI233" s="134"/>
      <c r="HOJ233" s="134"/>
      <c r="HOK233" s="134"/>
      <c r="HOL233" s="134"/>
      <c r="HOM233" s="134"/>
      <c r="HON233" s="134"/>
      <c r="HOO233" s="134"/>
      <c r="HOP233" s="134"/>
      <c r="HOQ233" s="134"/>
      <c r="HOR233" s="134"/>
      <c r="HOS233" s="134"/>
      <c r="HOT233" s="134"/>
      <c r="HOU233" s="134"/>
      <c r="HOV233" s="134"/>
      <c r="HOW233" s="134"/>
      <c r="HOX233" s="134"/>
      <c r="HOY233" s="134"/>
      <c r="HOZ233" s="134"/>
      <c r="HPA233" s="134"/>
      <c r="HPB233" s="134"/>
      <c r="HPC233" s="134"/>
      <c r="HPD233" s="134"/>
      <c r="HPE233" s="134"/>
      <c r="HPF233" s="134"/>
      <c r="HPG233" s="134"/>
      <c r="HPH233" s="134"/>
      <c r="HPI233" s="134"/>
      <c r="HPJ233" s="134"/>
      <c r="HPK233" s="134"/>
      <c r="HPL233" s="134"/>
      <c r="HPM233" s="134"/>
      <c r="HPN233" s="134"/>
      <c r="HPO233" s="134"/>
      <c r="HPP233" s="134"/>
      <c r="HPQ233" s="134"/>
      <c r="HPR233" s="134"/>
      <c r="HPS233" s="134"/>
      <c r="HPT233" s="134"/>
      <c r="HPU233" s="134"/>
      <c r="HPV233" s="134"/>
      <c r="HPW233" s="134"/>
      <c r="HPX233" s="134"/>
      <c r="HPY233" s="134"/>
      <c r="HPZ233" s="134"/>
      <c r="HQA233" s="134"/>
      <c r="HQB233" s="134"/>
      <c r="HQC233" s="134"/>
      <c r="HQD233" s="134"/>
      <c r="HQE233" s="134"/>
      <c r="HQF233" s="134"/>
      <c r="HQG233" s="134"/>
      <c r="HQH233" s="134"/>
      <c r="HQI233" s="134"/>
      <c r="HQJ233" s="134"/>
      <c r="HQK233" s="134"/>
      <c r="HQL233" s="134"/>
      <c r="HQM233" s="134"/>
      <c r="HQN233" s="134"/>
      <c r="HQO233" s="134"/>
      <c r="HQP233" s="134"/>
      <c r="HQQ233" s="134"/>
      <c r="HQR233" s="134"/>
      <c r="HQS233" s="134"/>
      <c r="HQT233" s="134"/>
      <c r="HQU233" s="134"/>
      <c r="HQV233" s="134"/>
      <c r="HQW233" s="134"/>
      <c r="HQX233" s="134"/>
      <c r="HQY233" s="134"/>
      <c r="HQZ233" s="134"/>
      <c r="HRA233" s="134"/>
      <c r="HRB233" s="134"/>
      <c r="HRC233" s="134"/>
      <c r="HRD233" s="134"/>
      <c r="HRE233" s="134"/>
      <c r="HRF233" s="134"/>
      <c r="HRG233" s="134"/>
      <c r="HRH233" s="134"/>
      <c r="HRI233" s="134"/>
      <c r="HRJ233" s="134"/>
      <c r="HRK233" s="134"/>
      <c r="HRL233" s="134"/>
      <c r="HRM233" s="134"/>
      <c r="HRN233" s="134"/>
      <c r="HRO233" s="134"/>
      <c r="HRP233" s="134"/>
      <c r="HRQ233" s="134"/>
      <c r="HRR233" s="134"/>
      <c r="HRS233" s="134"/>
      <c r="HRT233" s="134"/>
      <c r="HRU233" s="134"/>
      <c r="HRV233" s="134"/>
      <c r="HRW233" s="134"/>
      <c r="HRX233" s="134"/>
      <c r="HRY233" s="134"/>
      <c r="HRZ233" s="134"/>
      <c r="HSA233" s="134"/>
      <c r="HSB233" s="134"/>
      <c r="HSC233" s="134"/>
      <c r="HSD233" s="134"/>
      <c r="HSE233" s="134"/>
      <c r="HSF233" s="134"/>
      <c r="HSG233" s="134"/>
      <c r="HSH233" s="134"/>
      <c r="HSI233" s="134"/>
      <c r="HSJ233" s="134"/>
      <c r="HSK233" s="134"/>
      <c r="HSL233" s="134"/>
      <c r="HSM233" s="134"/>
      <c r="HSN233" s="134"/>
      <c r="HSO233" s="134"/>
      <c r="HSP233" s="134"/>
      <c r="HSQ233" s="134"/>
      <c r="HSR233" s="134"/>
      <c r="HSS233" s="134"/>
      <c r="HST233" s="134"/>
      <c r="HSU233" s="134"/>
      <c r="HSV233" s="134"/>
      <c r="HSW233" s="134"/>
      <c r="HSX233" s="134"/>
      <c r="HSY233" s="134"/>
      <c r="HSZ233" s="134"/>
      <c r="HTA233" s="134"/>
      <c r="HTB233" s="134"/>
      <c r="HTC233" s="134"/>
      <c r="HTD233" s="134"/>
      <c r="HTE233" s="134"/>
      <c r="HTF233" s="134"/>
      <c r="HTG233" s="134"/>
      <c r="HTH233" s="134"/>
      <c r="HTI233" s="134"/>
      <c r="HTJ233" s="134"/>
      <c r="HTK233" s="134"/>
      <c r="HTL233" s="134"/>
      <c r="HTM233" s="134"/>
      <c r="HTN233" s="134"/>
      <c r="HTO233" s="134"/>
      <c r="HTP233" s="134"/>
      <c r="HTQ233" s="134"/>
      <c r="HTR233" s="134"/>
      <c r="HTS233" s="134"/>
      <c r="HTT233" s="134"/>
      <c r="HTU233" s="134"/>
      <c r="HTV233" s="134"/>
      <c r="HTW233" s="134"/>
      <c r="HTX233" s="134"/>
      <c r="HTY233" s="134"/>
      <c r="HTZ233" s="134"/>
      <c r="HUA233" s="134"/>
      <c r="HUB233" s="134"/>
      <c r="HUC233" s="134"/>
      <c r="HUD233" s="134"/>
      <c r="HUE233" s="134"/>
      <c r="HUF233" s="134"/>
      <c r="HUG233" s="134"/>
      <c r="HUH233" s="134"/>
      <c r="HUI233" s="134"/>
      <c r="HUJ233" s="134"/>
      <c r="HUK233" s="134"/>
      <c r="HUL233" s="134"/>
      <c r="HUM233" s="134"/>
      <c r="HUN233" s="134"/>
      <c r="HUO233" s="134"/>
      <c r="HUP233" s="134"/>
      <c r="HUQ233" s="134"/>
      <c r="HUR233" s="134"/>
      <c r="HUS233" s="134"/>
      <c r="HUT233" s="134"/>
      <c r="HUU233" s="134"/>
      <c r="HUV233" s="134"/>
      <c r="HUW233" s="134"/>
      <c r="HUX233" s="134"/>
      <c r="HUY233" s="134"/>
      <c r="HUZ233" s="134"/>
      <c r="HVA233" s="134"/>
      <c r="HVB233" s="134"/>
      <c r="HVC233" s="134"/>
      <c r="HVD233" s="134"/>
      <c r="HVE233" s="134"/>
      <c r="HVF233" s="134"/>
      <c r="HVG233" s="134"/>
      <c r="HVH233" s="134"/>
      <c r="HVI233" s="134"/>
      <c r="HVJ233" s="134"/>
      <c r="HVK233" s="134"/>
      <c r="HVL233" s="134"/>
      <c r="HVM233" s="134"/>
      <c r="HVN233" s="134"/>
      <c r="HVO233" s="134"/>
      <c r="HVP233" s="134"/>
      <c r="HVQ233" s="134"/>
      <c r="HVR233" s="134"/>
      <c r="HVS233" s="134"/>
      <c r="HVT233" s="134"/>
      <c r="HVU233" s="134"/>
      <c r="HVV233" s="134"/>
      <c r="HVW233" s="134"/>
      <c r="HVX233" s="134"/>
      <c r="HVY233" s="134"/>
      <c r="HVZ233" s="134"/>
      <c r="HWA233" s="134"/>
      <c r="HWB233" s="134"/>
      <c r="HWC233" s="134"/>
      <c r="HWD233" s="134"/>
      <c r="HWE233" s="134"/>
      <c r="HWF233" s="134"/>
      <c r="HWG233" s="134"/>
      <c r="HWH233" s="134"/>
      <c r="HWI233" s="134"/>
      <c r="HWJ233" s="134"/>
      <c r="HWK233" s="134"/>
      <c r="HWL233" s="134"/>
      <c r="HWM233" s="134"/>
      <c r="HWN233" s="134"/>
      <c r="HWO233" s="134"/>
      <c r="HWP233" s="134"/>
      <c r="HWQ233" s="134"/>
      <c r="HWR233" s="134"/>
      <c r="HWS233" s="134"/>
      <c r="HWT233" s="134"/>
      <c r="HWU233" s="134"/>
      <c r="HWV233" s="134"/>
      <c r="HWW233" s="134"/>
      <c r="HWX233" s="134"/>
      <c r="HWY233" s="134"/>
      <c r="HWZ233" s="134"/>
      <c r="HXA233" s="134"/>
      <c r="HXB233" s="134"/>
      <c r="HXC233" s="134"/>
      <c r="HXD233" s="134"/>
      <c r="HXE233" s="134"/>
      <c r="HXF233" s="134"/>
      <c r="HXG233" s="134"/>
      <c r="HXH233" s="134"/>
      <c r="HXI233" s="134"/>
      <c r="HXJ233" s="134"/>
      <c r="HXK233" s="134"/>
      <c r="HXL233" s="134"/>
      <c r="HXM233" s="134"/>
      <c r="HXN233" s="134"/>
      <c r="HXO233" s="134"/>
      <c r="HXP233" s="134"/>
      <c r="HXQ233" s="134"/>
      <c r="HXR233" s="134"/>
      <c r="HXS233" s="134"/>
      <c r="HXT233" s="134"/>
      <c r="HXU233" s="134"/>
      <c r="HXV233" s="134"/>
      <c r="HXW233" s="134"/>
      <c r="HXX233" s="134"/>
      <c r="HXY233" s="134"/>
      <c r="HXZ233" s="134"/>
      <c r="HYA233" s="134"/>
      <c r="HYB233" s="134"/>
      <c r="HYC233" s="134"/>
      <c r="HYD233" s="134"/>
      <c r="HYE233" s="134"/>
      <c r="HYF233" s="134"/>
      <c r="HYG233" s="134"/>
      <c r="HYH233" s="134"/>
      <c r="HYI233" s="134"/>
      <c r="HYJ233" s="134"/>
      <c r="HYK233" s="134"/>
      <c r="HYL233" s="134"/>
      <c r="HYM233" s="134"/>
      <c r="HYN233" s="134"/>
      <c r="HYO233" s="134"/>
      <c r="HYP233" s="134"/>
      <c r="HYQ233" s="134"/>
      <c r="HYR233" s="134"/>
      <c r="HYS233" s="134"/>
      <c r="HYT233" s="134"/>
      <c r="HYU233" s="134"/>
      <c r="HYV233" s="134"/>
      <c r="HYW233" s="134"/>
      <c r="HYX233" s="134"/>
      <c r="HYY233" s="134"/>
      <c r="HYZ233" s="134"/>
      <c r="HZA233" s="134"/>
      <c r="HZB233" s="134"/>
      <c r="HZC233" s="134"/>
      <c r="HZD233" s="134"/>
      <c r="HZE233" s="134"/>
      <c r="HZF233" s="134"/>
      <c r="HZG233" s="134"/>
      <c r="HZH233" s="134"/>
      <c r="HZI233" s="134"/>
      <c r="HZJ233" s="134"/>
      <c r="HZK233" s="134"/>
      <c r="HZL233" s="134"/>
      <c r="HZM233" s="134"/>
      <c r="HZN233" s="134"/>
      <c r="HZO233" s="134"/>
      <c r="HZP233" s="134"/>
      <c r="HZQ233" s="134"/>
      <c r="HZR233" s="134"/>
      <c r="HZS233" s="134"/>
      <c r="HZT233" s="134"/>
      <c r="HZU233" s="134"/>
      <c r="HZV233" s="134"/>
      <c r="HZW233" s="134"/>
      <c r="HZX233" s="134"/>
      <c r="HZY233" s="134"/>
      <c r="HZZ233" s="134"/>
      <c r="IAA233" s="134"/>
      <c r="IAB233" s="134"/>
      <c r="IAC233" s="134"/>
      <c r="IAD233" s="134"/>
      <c r="IAE233" s="134"/>
      <c r="IAF233" s="134"/>
      <c r="IAG233" s="134"/>
      <c r="IAH233" s="134"/>
      <c r="IAI233" s="134"/>
      <c r="IAJ233" s="134"/>
      <c r="IAK233" s="134"/>
      <c r="IAL233" s="134"/>
      <c r="IAM233" s="134"/>
      <c r="IAN233" s="134"/>
      <c r="IAO233" s="134"/>
      <c r="IAP233" s="134"/>
      <c r="IAQ233" s="134"/>
      <c r="IAR233" s="134"/>
      <c r="IAS233" s="134"/>
      <c r="IAT233" s="134"/>
      <c r="IAU233" s="134"/>
      <c r="IAV233" s="134"/>
      <c r="IAW233" s="134"/>
      <c r="IAX233" s="134"/>
      <c r="IAY233" s="134"/>
      <c r="IAZ233" s="134"/>
      <c r="IBA233" s="134"/>
      <c r="IBB233" s="134"/>
      <c r="IBC233" s="134"/>
      <c r="IBD233" s="134"/>
      <c r="IBE233" s="134"/>
      <c r="IBF233" s="134"/>
      <c r="IBG233" s="134"/>
      <c r="IBH233" s="134"/>
      <c r="IBI233" s="134"/>
      <c r="IBJ233" s="134"/>
      <c r="IBK233" s="134"/>
      <c r="IBL233" s="134"/>
      <c r="IBM233" s="134"/>
      <c r="IBN233" s="134"/>
      <c r="IBO233" s="134"/>
      <c r="IBP233" s="134"/>
      <c r="IBQ233" s="134"/>
      <c r="IBR233" s="134"/>
      <c r="IBS233" s="134"/>
      <c r="IBT233" s="134"/>
      <c r="IBU233" s="134"/>
      <c r="IBV233" s="134"/>
      <c r="IBW233" s="134"/>
      <c r="IBX233" s="134"/>
      <c r="IBY233" s="134"/>
      <c r="IBZ233" s="134"/>
      <c r="ICA233" s="134"/>
      <c r="ICB233" s="134"/>
      <c r="ICC233" s="134"/>
      <c r="ICD233" s="134"/>
      <c r="ICE233" s="134"/>
      <c r="ICF233" s="134"/>
      <c r="ICG233" s="134"/>
      <c r="ICH233" s="134"/>
      <c r="ICI233" s="134"/>
      <c r="ICJ233" s="134"/>
      <c r="ICK233" s="134"/>
      <c r="ICL233" s="134"/>
      <c r="ICM233" s="134"/>
      <c r="ICN233" s="134"/>
      <c r="ICO233" s="134"/>
      <c r="ICP233" s="134"/>
      <c r="ICQ233" s="134"/>
      <c r="ICR233" s="134"/>
      <c r="ICS233" s="134"/>
      <c r="ICT233" s="134"/>
      <c r="ICU233" s="134"/>
      <c r="ICV233" s="134"/>
      <c r="ICW233" s="134"/>
      <c r="ICX233" s="134"/>
      <c r="ICY233" s="134"/>
      <c r="ICZ233" s="134"/>
      <c r="IDA233" s="134"/>
      <c r="IDB233" s="134"/>
      <c r="IDC233" s="134"/>
      <c r="IDD233" s="134"/>
      <c r="IDE233" s="134"/>
      <c r="IDF233" s="134"/>
      <c r="IDG233" s="134"/>
      <c r="IDH233" s="134"/>
      <c r="IDI233" s="134"/>
      <c r="IDJ233" s="134"/>
      <c r="IDK233" s="134"/>
      <c r="IDL233" s="134"/>
      <c r="IDM233" s="134"/>
      <c r="IDN233" s="134"/>
      <c r="IDO233" s="134"/>
      <c r="IDP233" s="134"/>
      <c r="IDQ233" s="134"/>
      <c r="IDR233" s="134"/>
      <c r="IDS233" s="134"/>
      <c r="IDT233" s="134"/>
      <c r="IDU233" s="134"/>
      <c r="IDV233" s="134"/>
      <c r="IDW233" s="134"/>
      <c r="IDX233" s="134"/>
      <c r="IDY233" s="134"/>
      <c r="IDZ233" s="134"/>
      <c r="IEA233" s="134"/>
      <c r="IEB233" s="134"/>
      <c r="IEC233" s="134"/>
      <c r="IED233" s="134"/>
      <c r="IEE233" s="134"/>
      <c r="IEF233" s="134"/>
      <c r="IEG233" s="134"/>
      <c r="IEH233" s="134"/>
      <c r="IEI233" s="134"/>
      <c r="IEJ233" s="134"/>
      <c r="IEK233" s="134"/>
      <c r="IEL233" s="134"/>
      <c r="IEM233" s="134"/>
      <c r="IEN233" s="134"/>
      <c r="IEO233" s="134"/>
      <c r="IEP233" s="134"/>
      <c r="IEQ233" s="134"/>
      <c r="IER233" s="134"/>
      <c r="IES233" s="134"/>
      <c r="IET233" s="134"/>
      <c r="IEU233" s="134"/>
      <c r="IEV233" s="134"/>
      <c r="IEW233" s="134"/>
      <c r="IEX233" s="134"/>
      <c r="IEY233" s="134"/>
      <c r="IEZ233" s="134"/>
      <c r="IFA233" s="134"/>
      <c r="IFB233" s="134"/>
      <c r="IFC233" s="134"/>
      <c r="IFD233" s="134"/>
      <c r="IFE233" s="134"/>
      <c r="IFF233" s="134"/>
      <c r="IFG233" s="134"/>
      <c r="IFH233" s="134"/>
      <c r="IFI233" s="134"/>
      <c r="IFJ233" s="134"/>
      <c r="IFK233" s="134"/>
      <c r="IFL233" s="134"/>
      <c r="IFM233" s="134"/>
      <c r="IFN233" s="134"/>
      <c r="IFO233" s="134"/>
      <c r="IFP233" s="134"/>
      <c r="IFQ233" s="134"/>
      <c r="IFR233" s="134"/>
      <c r="IFS233" s="134"/>
      <c r="IFT233" s="134"/>
      <c r="IFU233" s="134"/>
      <c r="IFV233" s="134"/>
      <c r="IFW233" s="134"/>
      <c r="IFX233" s="134"/>
      <c r="IFY233" s="134"/>
      <c r="IFZ233" s="134"/>
      <c r="IGA233" s="134"/>
      <c r="IGB233" s="134"/>
      <c r="IGC233" s="134"/>
      <c r="IGD233" s="134"/>
      <c r="IGE233" s="134"/>
      <c r="IGF233" s="134"/>
      <c r="IGG233" s="134"/>
      <c r="IGH233" s="134"/>
      <c r="IGI233" s="134"/>
      <c r="IGJ233" s="134"/>
      <c r="IGK233" s="134"/>
      <c r="IGL233" s="134"/>
      <c r="IGM233" s="134"/>
      <c r="IGN233" s="134"/>
      <c r="IGO233" s="134"/>
      <c r="IGP233" s="134"/>
      <c r="IGQ233" s="134"/>
      <c r="IGR233" s="134"/>
      <c r="IGS233" s="134"/>
      <c r="IGT233" s="134"/>
      <c r="IGU233" s="134"/>
      <c r="IGV233" s="134"/>
      <c r="IGW233" s="134"/>
      <c r="IGX233" s="134"/>
      <c r="IGY233" s="134"/>
      <c r="IGZ233" s="134"/>
      <c r="IHA233" s="134"/>
      <c r="IHB233" s="134"/>
      <c r="IHC233" s="134"/>
      <c r="IHD233" s="134"/>
      <c r="IHE233" s="134"/>
      <c r="IHF233" s="134"/>
      <c r="IHG233" s="134"/>
      <c r="IHH233" s="134"/>
      <c r="IHI233" s="134"/>
      <c r="IHJ233" s="134"/>
      <c r="IHK233" s="134"/>
      <c r="IHL233" s="134"/>
      <c r="IHM233" s="134"/>
      <c r="IHN233" s="134"/>
      <c r="IHO233" s="134"/>
      <c r="IHP233" s="134"/>
      <c r="IHQ233" s="134"/>
      <c r="IHR233" s="134"/>
      <c r="IHS233" s="134"/>
      <c r="IHT233" s="134"/>
      <c r="IHU233" s="134"/>
      <c r="IHV233" s="134"/>
      <c r="IHW233" s="134"/>
      <c r="IHX233" s="134"/>
      <c r="IHY233" s="134"/>
      <c r="IHZ233" s="134"/>
      <c r="IIA233" s="134"/>
      <c r="IIB233" s="134"/>
      <c r="IIC233" s="134"/>
      <c r="IID233" s="134"/>
      <c r="IIE233" s="134"/>
      <c r="IIF233" s="134"/>
      <c r="IIG233" s="134"/>
      <c r="IIH233" s="134"/>
      <c r="III233" s="134"/>
      <c r="IIJ233" s="134"/>
      <c r="IIK233" s="134"/>
      <c r="IIL233" s="134"/>
      <c r="IIM233" s="134"/>
      <c r="IIN233" s="134"/>
      <c r="IIO233" s="134"/>
      <c r="IIP233" s="134"/>
      <c r="IIQ233" s="134"/>
      <c r="IIR233" s="134"/>
      <c r="IIS233" s="134"/>
      <c r="IIT233" s="134"/>
      <c r="IIU233" s="134"/>
      <c r="IIV233" s="134"/>
      <c r="IIW233" s="134"/>
      <c r="IIX233" s="134"/>
      <c r="IIY233" s="134"/>
      <c r="IIZ233" s="134"/>
      <c r="IJA233" s="134"/>
      <c r="IJB233" s="134"/>
      <c r="IJC233" s="134"/>
      <c r="IJD233" s="134"/>
      <c r="IJE233" s="134"/>
      <c r="IJF233" s="134"/>
      <c r="IJG233" s="134"/>
      <c r="IJH233" s="134"/>
      <c r="IJI233" s="134"/>
      <c r="IJJ233" s="134"/>
      <c r="IJK233" s="134"/>
      <c r="IJL233" s="134"/>
      <c r="IJM233" s="134"/>
      <c r="IJN233" s="134"/>
      <c r="IJO233" s="134"/>
      <c r="IJP233" s="134"/>
      <c r="IJQ233" s="134"/>
      <c r="IJR233" s="134"/>
      <c r="IJS233" s="134"/>
      <c r="IJT233" s="134"/>
      <c r="IJU233" s="134"/>
      <c r="IJV233" s="134"/>
      <c r="IJW233" s="134"/>
      <c r="IJX233" s="134"/>
      <c r="IJY233" s="134"/>
      <c r="IJZ233" s="134"/>
      <c r="IKA233" s="134"/>
      <c r="IKB233" s="134"/>
      <c r="IKC233" s="134"/>
      <c r="IKD233" s="134"/>
      <c r="IKE233" s="134"/>
      <c r="IKF233" s="134"/>
      <c r="IKG233" s="134"/>
      <c r="IKH233" s="134"/>
      <c r="IKI233" s="134"/>
      <c r="IKJ233" s="134"/>
      <c r="IKK233" s="134"/>
      <c r="IKL233" s="134"/>
      <c r="IKM233" s="134"/>
      <c r="IKN233" s="134"/>
      <c r="IKO233" s="134"/>
      <c r="IKP233" s="134"/>
      <c r="IKQ233" s="134"/>
      <c r="IKR233" s="134"/>
      <c r="IKS233" s="134"/>
      <c r="IKT233" s="134"/>
      <c r="IKU233" s="134"/>
      <c r="IKV233" s="134"/>
      <c r="IKW233" s="134"/>
      <c r="IKX233" s="134"/>
      <c r="IKY233" s="134"/>
      <c r="IKZ233" s="134"/>
      <c r="ILA233" s="134"/>
      <c r="ILB233" s="134"/>
      <c r="ILC233" s="134"/>
      <c r="ILD233" s="134"/>
      <c r="ILE233" s="134"/>
      <c r="ILF233" s="134"/>
      <c r="ILG233" s="134"/>
      <c r="ILH233" s="134"/>
      <c r="ILI233" s="134"/>
      <c r="ILJ233" s="134"/>
      <c r="ILK233" s="134"/>
      <c r="ILL233" s="134"/>
      <c r="ILM233" s="134"/>
      <c r="ILN233" s="134"/>
      <c r="ILO233" s="134"/>
      <c r="ILP233" s="134"/>
      <c r="ILQ233" s="134"/>
      <c r="ILR233" s="134"/>
      <c r="ILS233" s="134"/>
      <c r="ILT233" s="134"/>
      <c r="ILU233" s="134"/>
      <c r="ILV233" s="134"/>
      <c r="ILW233" s="134"/>
      <c r="ILX233" s="134"/>
      <c r="ILY233" s="134"/>
      <c r="ILZ233" s="134"/>
      <c r="IMA233" s="134"/>
      <c r="IMB233" s="134"/>
      <c r="IMC233" s="134"/>
      <c r="IMD233" s="134"/>
      <c r="IME233" s="134"/>
      <c r="IMF233" s="134"/>
      <c r="IMG233" s="134"/>
      <c r="IMH233" s="134"/>
      <c r="IMI233" s="134"/>
      <c r="IMJ233" s="134"/>
      <c r="IMK233" s="134"/>
      <c r="IML233" s="134"/>
      <c r="IMM233" s="134"/>
      <c r="IMN233" s="134"/>
      <c r="IMO233" s="134"/>
      <c r="IMP233" s="134"/>
      <c r="IMQ233" s="134"/>
      <c r="IMR233" s="134"/>
      <c r="IMS233" s="134"/>
      <c r="IMT233" s="134"/>
      <c r="IMU233" s="134"/>
      <c r="IMV233" s="134"/>
      <c r="IMW233" s="134"/>
      <c r="IMX233" s="134"/>
      <c r="IMY233" s="134"/>
      <c r="IMZ233" s="134"/>
      <c r="INA233" s="134"/>
      <c r="INB233" s="134"/>
      <c r="INC233" s="134"/>
      <c r="IND233" s="134"/>
      <c r="INE233" s="134"/>
      <c r="INF233" s="134"/>
      <c r="ING233" s="134"/>
      <c r="INH233" s="134"/>
      <c r="INI233" s="134"/>
      <c r="INJ233" s="134"/>
      <c r="INK233" s="134"/>
      <c r="INL233" s="134"/>
      <c r="INM233" s="134"/>
      <c r="INN233" s="134"/>
      <c r="INO233" s="134"/>
      <c r="INP233" s="134"/>
      <c r="INQ233" s="134"/>
      <c r="INR233" s="134"/>
      <c r="INS233" s="134"/>
      <c r="INT233" s="134"/>
      <c r="INU233" s="134"/>
      <c r="INV233" s="134"/>
      <c r="INW233" s="134"/>
      <c r="INX233" s="134"/>
      <c r="INY233" s="134"/>
      <c r="INZ233" s="134"/>
      <c r="IOA233" s="134"/>
      <c r="IOB233" s="134"/>
      <c r="IOC233" s="134"/>
      <c r="IOD233" s="134"/>
      <c r="IOE233" s="134"/>
      <c r="IOF233" s="134"/>
      <c r="IOG233" s="134"/>
      <c r="IOH233" s="134"/>
      <c r="IOI233" s="134"/>
      <c r="IOJ233" s="134"/>
      <c r="IOK233" s="134"/>
      <c r="IOL233" s="134"/>
      <c r="IOM233" s="134"/>
      <c r="ION233" s="134"/>
      <c r="IOO233" s="134"/>
      <c r="IOP233" s="134"/>
      <c r="IOQ233" s="134"/>
      <c r="IOR233" s="134"/>
      <c r="IOS233" s="134"/>
      <c r="IOT233" s="134"/>
      <c r="IOU233" s="134"/>
      <c r="IOV233" s="134"/>
      <c r="IOW233" s="134"/>
      <c r="IOX233" s="134"/>
      <c r="IOY233" s="134"/>
      <c r="IOZ233" s="134"/>
      <c r="IPA233" s="134"/>
      <c r="IPB233" s="134"/>
      <c r="IPC233" s="134"/>
      <c r="IPD233" s="134"/>
      <c r="IPE233" s="134"/>
      <c r="IPF233" s="134"/>
      <c r="IPG233" s="134"/>
      <c r="IPH233" s="134"/>
      <c r="IPI233" s="134"/>
      <c r="IPJ233" s="134"/>
      <c r="IPK233" s="134"/>
      <c r="IPL233" s="134"/>
      <c r="IPM233" s="134"/>
      <c r="IPN233" s="134"/>
      <c r="IPO233" s="134"/>
      <c r="IPP233" s="134"/>
      <c r="IPQ233" s="134"/>
      <c r="IPR233" s="134"/>
      <c r="IPS233" s="134"/>
      <c r="IPT233" s="134"/>
      <c r="IPU233" s="134"/>
      <c r="IPV233" s="134"/>
      <c r="IPW233" s="134"/>
      <c r="IPX233" s="134"/>
      <c r="IPY233" s="134"/>
      <c r="IPZ233" s="134"/>
      <c r="IQA233" s="134"/>
      <c r="IQB233" s="134"/>
      <c r="IQC233" s="134"/>
      <c r="IQD233" s="134"/>
      <c r="IQE233" s="134"/>
      <c r="IQF233" s="134"/>
      <c r="IQG233" s="134"/>
      <c r="IQH233" s="134"/>
      <c r="IQI233" s="134"/>
      <c r="IQJ233" s="134"/>
      <c r="IQK233" s="134"/>
      <c r="IQL233" s="134"/>
      <c r="IQM233" s="134"/>
      <c r="IQN233" s="134"/>
      <c r="IQO233" s="134"/>
      <c r="IQP233" s="134"/>
      <c r="IQQ233" s="134"/>
      <c r="IQR233" s="134"/>
      <c r="IQS233" s="134"/>
      <c r="IQT233" s="134"/>
      <c r="IQU233" s="134"/>
      <c r="IQV233" s="134"/>
      <c r="IQW233" s="134"/>
      <c r="IQX233" s="134"/>
      <c r="IQY233" s="134"/>
      <c r="IQZ233" s="134"/>
      <c r="IRA233" s="134"/>
      <c r="IRB233" s="134"/>
      <c r="IRC233" s="134"/>
      <c r="IRD233" s="134"/>
      <c r="IRE233" s="134"/>
      <c r="IRF233" s="134"/>
      <c r="IRG233" s="134"/>
      <c r="IRH233" s="134"/>
      <c r="IRI233" s="134"/>
      <c r="IRJ233" s="134"/>
      <c r="IRK233" s="134"/>
      <c r="IRL233" s="134"/>
      <c r="IRM233" s="134"/>
      <c r="IRN233" s="134"/>
      <c r="IRO233" s="134"/>
      <c r="IRP233" s="134"/>
      <c r="IRQ233" s="134"/>
      <c r="IRR233" s="134"/>
      <c r="IRS233" s="134"/>
      <c r="IRT233" s="134"/>
      <c r="IRU233" s="134"/>
      <c r="IRV233" s="134"/>
      <c r="IRW233" s="134"/>
      <c r="IRX233" s="134"/>
      <c r="IRY233" s="134"/>
      <c r="IRZ233" s="134"/>
      <c r="ISA233" s="134"/>
      <c r="ISB233" s="134"/>
      <c r="ISC233" s="134"/>
      <c r="ISD233" s="134"/>
      <c r="ISE233" s="134"/>
      <c r="ISF233" s="134"/>
      <c r="ISG233" s="134"/>
      <c r="ISH233" s="134"/>
      <c r="ISI233" s="134"/>
      <c r="ISJ233" s="134"/>
      <c r="ISK233" s="134"/>
      <c r="ISL233" s="134"/>
      <c r="ISM233" s="134"/>
      <c r="ISN233" s="134"/>
      <c r="ISO233" s="134"/>
      <c r="ISP233" s="134"/>
      <c r="ISQ233" s="134"/>
      <c r="ISR233" s="134"/>
      <c r="ISS233" s="134"/>
      <c r="IST233" s="134"/>
      <c r="ISU233" s="134"/>
      <c r="ISV233" s="134"/>
      <c r="ISW233" s="134"/>
      <c r="ISX233" s="134"/>
      <c r="ISY233" s="134"/>
      <c r="ISZ233" s="134"/>
      <c r="ITA233" s="134"/>
      <c r="ITB233" s="134"/>
      <c r="ITC233" s="134"/>
      <c r="ITD233" s="134"/>
      <c r="ITE233" s="134"/>
      <c r="ITF233" s="134"/>
      <c r="ITG233" s="134"/>
      <c r="ITH233" s="134"/>
      <c r="ITI233" s="134"/>
      <c r="ITJ233" s="134"/>
      <c r="ITK233" s="134"/>
      <c r="ITL233" s="134"/>
      <c r="ITM233" s="134"/>
      <c r="ITN233" s="134"/>
      <c r="ITO233" s="134"/>
      <c r="ITP233" s="134"/>
      <c r="ITQ233" s="134"/>
      <c r="ITR233" s="134"/>
      <c r="ITS233" s="134"/>
      <c r="ITT233" s="134"/>
      <c r="ITU233" s="134"/>
      <c r="ITV233" s="134"/>
      <c r="ITW233" s="134"/>
      <c r="ITX233" s="134"/>
      <c r="ITY233" s="134"/>
      <c r="ITZ233" s="134"/>
      <c r="IUA233" s="134"/>
      <c r="IUB233" s="134"/>
      <c r="IUC233" s="134"/>
      <c r="IUD233" s="134"/>
      <c r="IUE233" s="134"/>
      <c r="IUF233" s="134"/>
      <c r="IUG233" s="134"/>
      <c r="IUH233" s="134"/>
      <c r="IUI233" s="134"/>
      <c r="IUJ233" s="134"/>
      <c r="IUK233" s="134"/>
      <c r="IUL233" s="134"/>
      <c r="IUM233" s="134"/>
      <c r="IUN233" s="134"/>
      <c r="IUO233" s="134"/>
      <c r="IUP233" s="134"/>
      <c r="IUQ233" s="134"/>
      <c r="IUR233" s="134"/>
      <c r="IUS233" s="134"/>
      <c r="IUT233" s="134"/>
      <c r="IUU233" s="134"/>
      <c r="IUV233" s="134"/>
      <c r="IUW233" s="134"/>
      <c r="IUX233" s="134"/>
      <c r="IUY233" s="134"/>
      <c r="IUZ233" s="134"/>
      <c r="IVA233" s="134"/>
      <c r="IVB233" s="134"/>
      <c r="IVC233" s="134"/>
      <c r="IVD233" s="134"/>
      <c r="IVE233" s="134"/>
      <c r="IVF233" s="134"/>
      <c r="IVG233" s="134"/>
      <c r="IVH233" s="134"/>
      <c r="IVI233" s="134"/>
      <c r="IVJ233" s="134"/>
      <c r="IVK233" s="134"/>
      <c r="IVL233" s="134"/>
      <c r="IVM233" s="134"/>
      <c r="IVN233" s="134"/>
      <c r="IVO233" s="134"/>
      <c r="IVP233" s="134"/>
      <c r="IVQ233" s="134"/>
      <c r="IVR233" s="134"/>
      <c r="IVS233" s="134"/>
      <c r="IVT233" s="134"/>
      <c r="IVU233" s="134"/>
      <c r="IVV233" s="134"/>
      <c r="IVW233" s="134"/>
      <c r="IVX233" s="134"/>
      <c r="IVY233" s="134"/>
      <c r="IVZ233" s="134"/>
      <c r="IWA233" s="134"/>
      <c r="IWB233" s="134"/>
      <c r="IWC233" s="134"/>
      <c r="IWD233" s="134"/>
      <c r="IWE233" s="134"/>
      <c r="IWF233" s="134"/>
      <c r="IWG233" s="134"/>
      <c r="IWH233" s="134"/>
      <c r="IWI233" s="134"/>
      <c r="IWJ233" s="134"/>
      <c r="IWK233" s="134"/>
      <c r="IWL233" s="134"/>
      <c r="IWM233" s="134"/>
      <c r="IWN233" s="134"/>
      <c r="IWO233" s="134"/>
      <c r="IWP233" s="134"/>
      <c r="IWQ233" s="134"/>
      <c r="IWR233" s="134"/>
      <c r="IWS233" s="134"/>
      <c r="IWT233" s="134"/>
      <c r="IWU233" s="134"/>
      <c r="IWV233" s="134"/>
      <c r="IWW233" s="134"/>
      <c r="IWX233" s="134"/>
      <c r="IWY233" s="134"/>
      <c r="IWZ233" s="134"/>
      <c r="IXA233" s="134"/>
      <c r="IXB233" s="134"/>
      <c r="IXC233" s="134"/>
      <c r="IXD233" s="134"/>
      <c r="IXE233" s="134"/>
      <c r="IXF233" s="134"/>
      <c r="IXG233" s="134"/>
      <c r="IXH233" s="134"/>
      <c r="IXI233" s="134"/>
      <c r="IXJ233" s="134"/>
      <c r="IXK233" s="134"/>
      <c r="IXL233" s="134"/>
      <c r="IXM233" s="134"/>
      <c r="IXN233" s="134"/>
      <c r="IXO233" s="134"/>
      <c r="IXP233" s="134"/>
      <c r="IXQ233" s="134"/>
      <c r="IXR233" s="134"/>
      <c r="IXS233" s="134"/>
      <c r="IXT233" s="134"/>
      <c r="IXU233" s="134"/>
      <c r="IXV233" s="134"/>
      <c r="IXW233" s="134"/>
      <c r="IXX233" s="134"/>
      <c r="IXY233" s="134"/>
      <c r="IXZ233" s="134"/>
      <c r="IYA233" s="134"/>
      <c r="IYB233" s="134"/>
      <c r="IYC233" s="134"/>
      <c r="IYD233" s="134"/>
      <c r="IYE233" s="134"/>
      <c r="IYF233" s="134"/>
      <c r="IYG233" s="134"/>
      <c r="IYH233" s="134"/>
      <c r="IYI233" s="134"/>
      <c r="IYJ233" s="134"/>
      <c r="IYK233" s="134"/>
      <c r="IYL233" s="134"/>
      <c r="IYM233" s="134"/>
      <c r="IYN233" s="134"/>
      <c r="IYO233" s="134"/>
      <c r="IYP233" s="134"/>
      <c r="IYQ233" s="134"/>
      <c r="IYR233" s="134"/>
      <c r="IYS233" s="134"/>
      <c r="IYT233" s="134"/>
      <c r="IYU233" s="134"/>
      <c r="IYV233" s="134"/>
      <c r="IYW233" s="134"/>
      <c r="IYX233" s="134"/>
      <c r="IYY233" s="134"/>
      <c r="IYZ233" s="134"/>
      <c r="IZA233" s="134"/>
      <c r="IZB233" s="134"/>
      <c r="IZC233" s="134"/>
      <c r="IZD233" s="134"/>
      <c r="IZE233" s="134"/>
      <c r="IZF233" s="134"/>
      <c r="IZG233" s="134"/>
      <c r="IZH233" s="134"/>
      <c r="IZI233" s="134"/>
      <c r="IZJ233" s="134"/>
      <c r="IZK233" s="134"/>
      <c r="IZL233" s="134"/>
      <c r="IZM233" s="134"/>
      <c r="IZN233" s="134"/>
      <c r="IZO233" s="134"/>
      <c r="IZP233" s="134"/>
      <c r="IZQ233" s="134"/>
      <c r="IZR233" s="134"/>
      <c r="IZS233" s="134"/>
      <c r="IZT233" s="134"/>
      <c r="IZU233" s="134"/>
      <c r="IZV233" s="134"/>
      <c r="IZW233" s="134"/>
      <c r="IZX233" s="134"/>
      <c r="IZY233" s="134"/>
      <c r="IZZ233" s="134"/>
      <c r="JAA233" s="134"/>
      <c r="JAB233" s="134"/>
      <c r="JAC233" s="134"/>
      <c r="JAD233" s="134"/>
      <c r="JAE233" s="134"/>
      <c r="JAF233" s="134"/>
      <c r="JAG233" s="134"/>
      <c r="JAH233" s="134"/>
      <c r="JAI233" s="134"/>
      <c r="JAJ233" s="134"/>
      <c r="JAK233" s="134"/>
      <c r="JAL233" s="134"/>
      <c r="JAM233" s="134"/>
      <c r="JAN233" s="134"/>
      <c r="JAO233" s="134"/>
      <c r="JAP233" s="134"/>
      <c r="JAQ233" s="134"/>
      <c r="JAR233" s="134"/>
      <c r="JAS233" s="134"/>
      <c r="JAT233" s="134"/>
      <c r="JAU233" s="134"/>
      <c r="JAV233" s="134"/>
      <c r="JAW233" s="134"/>
      <c r="JAX233" s="134"/>
      <c r="JAY233" s="134"/>
      <c r="JAZ233" s="134"/>
      <c r="JBA233" s="134"/>
      <c r="JBB233" s="134"/>
      <c r="JBC233" s="134"/>
      <c r="JBD233" s="134"/>
      <c r="JBE233" s="134"/>
      <c r="JBF233" s="134"/>
      <c r="JBG233" s="134"/>
      <c r="JBH233" s="134"/>
      <c r="JBI233" s="134"/>
      <c r="JBJ233" s="134"/>
      <c r="JBK233" s="134"/>
      <c r="JBL233" s="134"/>
      <c r="JBM233" s="134"/>
      <c r="JBN233" s="134"/>
      <c r="JBO233" s="134"/>
      <c r="JBP233" s="134"/>
      <c r="JBQ233" s="134"/>
      <c r="JBR233" s="134"/>
      <c r="JBS233" s="134"/>
      <c r="JBT233" s="134"/>
      <c r="JBU233" s="134"/>
      <c r="JBV233" s="134"/>
      <c r="JBW233" s="134"/>
      <c r="JBX233" s="134"/>
      <c r="JBY233" s="134"/>
      <c r="JBZ233" s="134"/>
      <c r="JCA233" s="134"/>
      <c r="JCB233" s="134"/>
      <c r="JCC233" s="134"/>
      <c r="JCD233" s="134"/>
      <c r="JCE233" s="134"/>
      <c r="JCF233" s="134"/>
      <c r="JCG233" s="134"/>
      <c r="JCH233" s="134"/>
      <c r="JCI233" s="134"/>
      <c r="JCJ233" s="134"/>
      <c r="JCK233" s="134"/>
      <c r="JCL233" s="134"/>
      <c r="JCM233" s="134"/>
      <c r="JCN233" s="134"/>
      <c r="JCO233" s="134"/>
      <c r="JCP233" s="134"/>
      <c r="JCQ233" s="134"/>
      <c r="JCR233" s="134"/>
      <c r="JCS233" s="134"/>
      <c r="JCT233" s="134"/>
      <c r="JCU233" s="134"/>
      <c r="JCV233" s="134"/>
      <c r="JCW233" s="134"/>
      <c r="JCX233" s="134"/>
      <c r="JCY233" s="134"/>
      <c r="JCZ233" s="134"/>
      <c r="JDA233" s="134"/>
      <c r="JDB233" s="134"/>
      <c r="JDC233" s="134"/>
      <c r="JDD233" s="134"/>
      <c r="JDE233" s="134"/>
      <c r="JDF233" s="134"/>
      <c r="JDG233" s="134"/>
      <c r="JDH233" s="134"/>
      <c r="JDI233" s="134"/>
      <c r="JDJ233" s="134"/>
      <c r="JDK233" s="134"/>
      <c r="JDL233" s="134"/>
      <c r="JDM233" s="134"/>
      <c r="JDN233" s="134"/>
      <c r="JDO233" s="134"/>
      <c r="JDP233" s="134"/>
      <c r="JDQ233" s="134"/>
      <c r="JDR233" s="134"/>
      <c r="JDS233" s="134"/>
      <c r="JDT233" s="134"/>
      <c r="JDU233" s="134"/>
      <c r="JDV233" s="134"/>
      <c r="JDW233" s="134"/>
      <c r="JDX233" s="134"/>
      <c r="JDY233" s="134"/>
      <c r="JDZ233" s="134"/>
      <c r="JEA233" s="134"/>
      <c r="JEB233" s="134"/>
      <c r="JEC233" s="134"/>
      <c r="JED233" s="134"/>
      <c r="JEE233" s="134"/>
      <c r="JEF233" s="134"/>
      <c r="JEG233" s="134"/>
      <c r="JEH233" s="134"/>
      <c r="JEI233" s="134"/>
      <c r="JEJ233" s="134"/>
      <c r="JEK233" s="134"/>
      <c r="JEL233" s="134"/>
      <c r="JEM233" s="134"/>
      <c r="JEN233" s="134"/>
      <c r="JEO233" s="134"/>
      <c r="JEP233" s="134"/>
      <c r="JEQ233" s="134"/>
      <c r="JER233" s="134"/>
      <c r="JES233" s="134"/>
      <c r="JET233" s="134"/>
      <c r="JEU233" s="134"/>
      <c r="JEV233" s="134"/>
      <c r="JEW233" s="134"/>
      <c r="JEX233" s="134"/>
      <c r="JEY233" s="134"/>
      <c r="JEZ233" s="134"/>
      <c r="JFA233" s="134"/>
      <c r="JFB233" s="134"/>
      <c r="JFC233" s="134"/>
      <c r="JFD233" s="134"/>
      <c r="JFE233" s="134"/>
      <c r="JFF233" s="134"/>
      <c r="JFG233" s="134"/>
      <c r="JFH233" s="134"/>
      <c r="JFI233" s="134"/>
      <c r="JFJ233" s="134"/>
      <c r="JFK233" s="134"/>
      <c r="JFL233" s="134"/>
      <c r="JFM233" s="134"/>
      <c r="JFN233" s="134"/>
      <c r="JFO233" s="134"/>
      <c r="JFP233" s="134"/>
      <c r="JFQ233" s="134"/>
      <c r="JFR233" s="134"/>
      <c r="JFS233" s="134"/>
      <c r="JFT233" s="134"/>
      <c r="JFU233" s="134"/>
      <c r="JFV233" s="134"/>
      <c r="JFW233" s="134"/>
      <c r="JFX233" s="134"/>
      <c r="JFY233" s="134"/>
      <c r="JFZ233" s="134"/>
      <c r="JGA233" s="134"/>
      <c r="JGB233" s="134"/>
      <c r="JGC233" s="134"/>
      <c r="JGD233" s="134"/>
      <c r="JGE233" s="134"/>
      <c r="JGF233" s="134"/>
      <c r="JGG233" s="134"/>
      <c r="JGH233" s="134"/>
      <c r="JGI233" s="134"/>
      <c r="JGJ233" s="134"/>
      <c r="JGK233" s="134"/>
      <c r="JGL233" s="134"/>
      <c r="JGM233" s="134"/>
      <c r="JGN233" s="134"/>
      <c r="JGO233" s="134"/>
      <c r="JGP233" s="134"/>
      <c r="JGQ233" s="134"/>
      <c r="JGR233" s="134"/>
      <c r="JGS233" s="134"/>
      <c r="JGT233" s="134"/>
      <c r="JGU233" s="134"/>
      <c r="JGV233" s="134"/>
      <c r="JGW233" s="134"/>
      <c r="JGX233" s="134"/>
      <c r="JGY233" s="134"/>
      <c r="JGZ233" s="134"/>
      <c r="JHA233" s="134"/>
      <c r="JHB233" s="134"/>
      <c r="JHC233" s="134"/>
      <c r="JHD233" s="134"/>
      <c r="JHE233" s="134"/>
      <c r="JHF233" s="134"/>
      <c r="JHG233" s="134"/>
      <c r="JHH233" s="134"/>
      <c r="JHI233" s="134"/>
      <c r="JHJ233" s="134"/>
      <c r="JHK233" s="134"/>
      <c r="JHL233" s="134"/>
      <c r="JHM233" s="134"/>
      <c r="JHN233" s="134"/>
      <c r="JHO233" s="134"/>
      <c r="JHP233" s="134"/>
      <c r="JHQ233" s="134"/>
      <c r="JHR233" s="134"/>
      <c r="JHS233" s="134"/>
      <c r="JHT233" s="134"/>
      <c r="JHU233" s="134"/>
      <c r="JHV233" s="134"/>
      <c r="JHW233" s="134"/>
      <c r="JHX233" s="134"/>
      <c r="JHY233" s="134"/>
      <c r="JHZ233" s="134"/>
      <c r="JIA233" s="134"/>
      <c r="JIB233" s="134"/>
      <c r="JIC233" s="134"/>
      <c r="JID233" s="134"/>
      <c r="JIE233" s="134"/>
      <c r="JIF233" s="134"/>
      <c r="JIG233" s="134"/>
      <c r="JIH233" s="134"/>
      <c r="JII233" s="134"/>
      <c r="JIJ233" s="134"/>
      <c r="JIK233" s="134"/>
      <c r="JIL233" s="134"/>
      <c r="JIM233" s="134"/>
      <c r="JIN233" s="134"/>
      <c r="JIO233" s="134"/>
      <c r="JIP233" s="134"/>
      <c r="JIQ233" s="134"/>
      <c r="JIR233" s="134"/>
      <c r="JIS233" s="134"/>
      <c r="JIT233" s="134"/>
      <c r="JIU233" s="134"/>
      <c r="JIV233" s="134"/>
      <c r="JIW233" s="134"/>
      <c r="JIX233" s="134"/>
      <c r="JIY233" s="134"/>
      <c r="JIZ233" s="134"/>
      <c r="JJA233" s="134"/>
      <c r="JJB233" s="134"/>
      <c r="JJC233" s="134"/>
      <c r="JJD233" s="134"/>
      <c r="JJE233" s="134"/>
      <c r="JJF233" s="134"/>
      <c r="JJG233" s="134"/>
      <c r="JJH233" s="134"/>
      <c r="JJI233" s="134"/>
      <c r="JJJ233" s="134"/>
      <c r="JJK233" s="134"/>
      <c r="JJL233" s="134"/>
      <c r="JJM233" s="134"/>
      <c r="JJN233" s="134"/>
      <c r="JJO233" s="134"/>
      <c r="JJP233" s="134"/>
      <c r="JJQ233" s="134"/>
      <c r="JJR233" s="134"/>
      <c r="JJS233" s="134"/>
      <c r="JJT233" s="134"/>
      <c r="JJU233" s="134"/>
      <c r="JJV233" s="134"/>
      <c r="JJW233" s="134"/>
      <c r="JJX233" s="134"/>
      <c r="JJY233" s="134"/>
      <c r="JJZ233" s="134"/>
      <c r="JKA233" s="134"/>
      <c r="JKB233" s="134"/>
      <c r="JKC233" s="134"/>
      <c r="JKD233" s="134"/>
      <c r="JKE233" s="134"/>
      <c r="JKF233" s="134"/>
      <c r="JKG233" s="134"/>
      <c r="JKH233" s="134"/>
      <c r="JKI233" s="134"/>
      <c r="JKJ233" s="134"/>
      <c r="JKK233" s="134"/>
      <c r="JKL233" s="134"/>
      <c r="JKM233" s="134"/>
      <c r="JKN233" s="134"/>
      <c r="JKO233" s="134"/>
      <c r="JKP233" s="134"/>
      <c r="JKQ233" s="134"/>
      <c r="JKR233" s="134"/>
      <c r="JKS233" s="134"/>
      <c r="JKT233" s="134"/>
      <c r="JKU233" s="134"/>
      <c r="JKV233" s="134"/>
      <c r="JKW233" s="134"/>
      <c r="JKX233" s="134"/>
      <c r="JKY233" s="134"/>
      <c r="JKZ233" s="134"/>
      <c r="JLA233" s="134"/>
      <c r="JLB233" s="134"/>
      <c r="JLC233" s="134"/>
      <c r="JLD233" s="134"/>
      <c r="JLE233" s="134"/>
      <c r="JLF233" s="134"/>
      <c r="JLG233" s="134"/>
      <c r="JLH233" s="134"/>
      <c r="JLI233" s="134"/>
      <c r="JLJ233" s="134"/>
      <c r="JLK233" s="134"/>
      <c r="JLL233" s="134"/>
      <c r="JLM233" s="134"/>
      <c r="JLN233" s="134"/>
      <c r="JLO233" s="134"/>
      <c r="JLP233" s="134"/>
      <c r="JLQ233" s="134"/>
      <c r="JLR233" s="134"/>
      <c r="JLS233" s="134"/>
      <c r="JLT233" s="134"/>
      <c r="JLU233" s="134"/>
      <c r="JLV233" s="134"/>
      <c r="JLW233" s="134"/>
      <c r="JLX233" s="134"/>
      <c r="JLY233" s="134"/>
      <c r="JLZ233" s="134"/>
      <c r="JMA233" s="134"/>
      <c r="JMB233" s="134"/>
      <c r="JMC233" s="134"/>
      <c r="JMD233" s="134"/>
      <c r="JME233" s="134"/>
      <c r="JMF233" s="134"/>
      <c r="JMG233" s="134"/>
      <c r="JMH233" s="134"/>
      <c r="JMI233" s="134"/>
      <c r="JMJ233" s="134"/>
      <c r="JMK233" s="134"/>
      <c r="JML233" s="134"/>
      <c r="JMM233" s="134"/>
      <c r="JMN233" s="134"/>
      <c r="JMO233" s="134"/>
      <c r="JMP233" s="134"/>
      <c r="JMQ233" s="134"/>
      <c r="JMR233" s="134"/>
      <c r="JMS233" s="134"/>
      <c r="JMT233" s="134"/>
      <c r="JMU233" s="134"/>
      <c r="JMV233" s="134"/>
      <c r="JMW233" s="134"/>
      <c r="JMX233" s="134"/>
      <c r="JMY233" s="134"/>
      <c r="JMZ233" s="134"/>
      <c r="JNA233" s="134"/>
      <c r="JNB233" s="134"/>
      <c r="JNC233" s="134"/>
      <c r="JND233" s="134"/>
      <c r="JNE233" s="134"/>
      <c r="JNF233" s="134"/>
      <c r="JNG233" s="134"/>
      <c r="JNH233" s="134"/>
      <c r="JNI233" s="134"/>
      <c r="JNJ233" s="134"/>
      <c r="JNK233" s="134"/>
      <c r="JNL233" s="134"/>
      <c r="JNM233" s="134"/>
      <c r="JNN233" s="134"/>
      <c r="JNO233" s="134"/>
      <c r="JNP233" s="134"/>
      <c r="JNQ233" s="134"/>
      <c r="JNR233" s="134"/>
      <c r="JNS233" s="134"/>
      <c r="JNT233" s="134"/>
      <c r="JNU233" s="134"/>
      <c r="JNV233" s="134"/>
      <c r="JNW233" s="134"/>
      <c r="JNX233" s="134"/>
      <c r="JNY233" s="134"/>
      <c r="JNZ233" s="134"/>
      <c r="JOA233" s="134"/>
      <c r="JOB233" s="134"/>
      <c r="JOC233" s="134"/>
      <c r="JOD233" s="134"/>
      <c r="JOE233" s="134"/>
      <c r="JOF233" s="134"/>
      <c r="JOG233" s="134"/>
      <c r="JOH233" s="134"/>
      <c r="JOI233" s="134"/>
      <c r="JOJ233" s="134"/>
      <c r="JOK233" s="134"/>
      <c r="JOL233" s="134"/>
      <c r="JOM233" s="134"/>
      <c r="JON233" s="134"/>
      <c r="JOO233" s="134"/>
      <c r="JOP233" s="134"/>
      <c r="JOQ233" s="134"/>
      <c r="JOR233" s="134"/>
      <c r="JOS233" s="134"/>
      <c r="JOT233" s="134"/>
      <c r="JOU233" s="134"/>
      <c r="JOV233" s="134"/>
      <c r="JOW233" s="134"/>
      <c r="JOX233" s="134"/>
      <c r="JOY233" s="134"/>
      <c r="JOZ233" s="134"/>
      <c r="JPA233" s="134"/>
      <c r="JPB233" s="134"/>
      <c r="JPC233" s="134"/>
      <c r="JPD233" s="134"/>
      <c r="JPE233" s="134"/>
      <c r="JPF233" s="134"/>
      <c r="JPG233" s="134"/>
      <c r="JPH233" s="134"/>
      <c r="JPI233" s="134"/>
      <c r="JPJ233" s="134"/>
      <c r="JPK233" s="134"/>
      <c r="JPL233" s="134"/>
      <c r="JPM233" s="134"/>
      <c r="JPN233" s="134"/>
      <c r="JPO233" s="134"/>
      <c r="JPP233" s="134"/>
      <c r="JPQ233" s="134"/>
      <c r="JPR233" s="134"/>
      <c r="JPS233" s="134"/>
      <c r="JPT233" s="134"/>
      <c r="JPU233" s="134"/>
      <c r="JPV233" s="134"/>
      <c r="JPW233" s="134"/>
      <c r="JPX233" s="134"/>
      <c r="JPY233" s="134"/>
      <c r="JPZ233" s="134"/>
      <c r="JQA233" s="134"/>
      <c r="JQB233" s="134"/>
      <c r="JQC233" s="134"/>
      <c r="JQD233" s="134"/>
      <c r="JQE233" s="134"/>
      <c r="JQF233" s="134"/>
      <c r="JQG233" s="134"/>
      <c r="JQH233" s="134"/>
      <c r="JQI233" s="134"/>
      <c r="JQJ233" s="134"/>
      <c r="JQK233" s="134"/>
      <c r="JQL233" s="134"/>
      <c r="JQM233" s="134"/>
      <c r="JQN233" s="134"/>
      <c r="JQO233" s="134"/>
      <c r="JQP233" s="134"/>
      <c r="JQQ233" s="134"/>
      <c r="JQR233" s="134"/>
      <c r="JQS233" s="134"/>
      <c r="JQT233" s="134"/>
      <c r="JQU233" s="134"/>
      <c r="JQV233" s="134"/>
      <c r="JQW233" s="134"/>
      <c r="JQX233" s="134"/>
      <c r="JQY233" s="134"/>
      <c r="JQZ233" s="134"/>
      <c r="JRA233" s="134"/>
      <c r="JRB233" s="134"/>
      <c r="JRC233" s="134"/>
      <c r="JRD233" s="134"/>
      <c r="JRE233" s="134"/>
      <c r="JRF233" s="134"/>
      <c r="JRG233" s="134"/>
      <c r="JRH233" s="134"/>
      <c r="JRI233" s="134"/>
      <c r="JRJ233" s="134"/>
      <c r="JRK233" s="134"/>
      <c r="JRL233" s="134"/>
      <c r="JRM233" s="134"/>
      <c r="JRN233" s="134"/>
      <c r="JRO233" s="134"/>
      <c r="JRP233" s="134"/>
      <c r="JRQ233" s="134"/>
      <c r="JRR233" s="134"/>
      <c r="JRS233" s="134"/>
      <c r="JRT233" s="134"/>
      <c r="JRU233" s="134"/>
      <c r="JRV233" s="134"/>
      <c r="JRW233" s="134"/>
      <c r="JRX233" s="134"/>
      <c r="JRY233" s="134"/>
      <c r="JRZ233" s="134"/>
      <c r="JSA233" s="134"/>
      <c r="JSB233" s="134"/>
      <c r="JSC233" s="134"/>
      <c r="JSD233" s="134"/>
      <c r="JSE233" s="134"/>
      <c r="JSF233" s="134"/>
      <c r="JSG233" s="134"/>
      <c r="JSH233" s="134"/>
      <c r="JSI233" s="134"/>
      <c r="JSJ233" s="134"/>
      <c r="JSK233" s="134"/>
      <c r="JSL233" s="134"/>
      <c r="JSM233" s="134"/>
      <c r="JSN233" s="134"/>
      <c r="JSO233" s="134"/>
      <c r="JSP233" s="134"/>
      <c r="JSQ233" s="134"/>
      <c r="JSR233" s="134"/>
      <c r="JSS233" s="134"/>
      <c r="JST233" s="134"/>
      <c r="JSU233" s="134"/>
      <c r="JSV233" s="134"/>
      <c r="JSW233" s="134"/>
      <c r="JSX233" s="134"/>
      <c r="JSY233" s="134"/>
      <c r="JSZ233" s="134"/>
      <c r="JTA233" s="134"/>
      <c r="JTB233" s="134"/>
      <c r="JTC233" s="134"/>
      <c r="JTD233" s="134"/>
      <c r="JTE233" s="134"/>
      <c r="JTF233" s="134"/>
      <c r="JTG233" s="134"/>
      <c r="JTH233" s="134"/>
      <c r="JTI233" s="134"/>
      <c r="JTJ233" s="134"/>
      <c r="JTK233" s="134"/>
      <c r="JTL233" s="134"/>
      <c r="JTM233" s="134"/>
      <c r="JTN233" s="134"/>
      <c r="JTO233" s="134"/>
      <c r="JTP233" s="134"/>
      <c r="JTQ233" s="134"/>
      <c r="JTR233" s="134"/>
      <c r="JTS233" s="134"/>
      <c r="JTT233" s="134"/>
      <c r="JTU233" s="134"/>
      <c r="JTV233" s="134"/>
      <c r="JTW233" s="134"/>
      <c r="JTX233" s="134"/>
      <c r="JTY233" s="134"/>
      <c r="JTZ233" s="134"/>
      <c r="JUA233" s="134"/>
      <c r="JUB233" s="134"/>
      <c r="JUC233" s="134"/>
      <c r="JUD233" s="134"/>
      <c r="JUE233" s="134"/>
      <c r="JUF233" s="134"/>
      <c r="JUG233" s="134"/>
      <c r="JUH233" s="134"/>
      <c r="JUI233" s="134"/>
      <c r="JUJ233" s="134"/>
      <c r="JUK233" s="134"/>
      <c r="JUL233" s="134"/>
      <c r="JUM233" s="134"/>
      <c r="JUN233" s="134"/>
      <c r="JUO233" s="134"/>
      <c r="JUP233" s="134"/>
      <c r="JUQ233" s="134"/>
      <c r="JUR233" s="134"/>
      <c r="JUS233" s="134"/>
      <c r="JUT233" s="134"/>
      <c r="JUU233" s="134"/>
      <c r="JUV233" s="134"/>
      <c r="JUW233" s="134"/>
      <c r="JUX233" s="134"/>
      <c r="JUY233" s="134"/>
      <c r="JUZ233" s="134"/>
      <c r="JVA233" s="134"/>
      <c r="JVB233" s="134"/>
      <c r="JVC233" s="134"/>
      <c r="JVD233" s="134"/>
      <c r="JVE233" s="134"/>
      <c r="JVF233" s="134"/>
      <c r="JVG233" s="134"/>
      <c r="JVH233" s="134"/>
      <c r="JVI233" s="134"/>
      <c r="JVJ233" s="134"/>
      <c r="JVK233" s="134"/>
      <c r="JVL233" s="134"/>
      <c r="JVM233" s="134"/>
      <c r="JVN233" s="134"/>
      <c r="JVO233" s="134"/>
      <c r="JVP233" s="134"/>
      <c r="JVQ233" s="134"/>
      <c r="JVR233" s="134"/>
      <c r="JVS233" s="134"/>
      <c r="JVT233" s="134"/>
      <c r="JVU233" s="134"/>
      <c r="JVV233" s="134"/>
      <c r="JVW233" s="134"/>
      <c r="JVX233" s="134"/>
      <c r="JVY233" s="134"/>
      <c r="JVZ233" s="134"/>
      <c r="JWA233" s="134"/>
      <c r="JWB233" s="134"/>
      <c r="JWC233" s="134"/>
      <c r="JWD233" s="134"/>
      <c r="JWE233" s="134"/>
      <c r="JWF233" s="134"/>
      <c r="JWG233" s="134"/>
      <c r="JWH233" s="134"/>
      <c r="JWI233" s="134"/>
      <c r="JWJ233" s="134"/>
      <c r="JWK233" s="134"/>
      <c r="JWL233" s="134"/>
      <c r="JWM233" s="134"/>
      <c r="JWN233" s="134"/>
      <c r="JWO233" s="134"/>
      <c r="JWP233" s="134"/>
      <c r="JWQ233" s="134"/>
      <c r="JWR233" s="134"/>
      <c r="JWS233" s="134"/>
      <c r="JWT233" s="134"/>
      <c r="JWU233" s="134"/>
      <c r="JWV233" s="134"/>
      <c r="JWW233" s="134"/>
      <c r="JWX233" s="134"/>
      <c r="JWY233" s="134"/>
      <c r="JWZ233" s="134"/>
      <c r="JXA233" s="134"/>
      <c r="JXB233" s="134"/>
      <c r="JXC233" s="134"/>
      <c r="JXD233" s="134"/>
      <c r="JXE233" s="134"/>
      <c r="JXF233" s="134"/>
      <c r="JXG233" s="134"/>
      <c r="JXH233" s="134"/>
      <c r="JXI233" s="134"/>
      <c r="JXJ233" s="134"/>
      <c r="JXK233" s="134"/>
      <c r="JXL233" s="134"/>
      <c r="JXM233" s="134"/>
      <c r="JXN233" s="134"/>
      <c r="JXO233" s="134"/>
      <c r="JXP233" s="134"/>
      <c r="JXQ233" s="134"/>
      <c r="JXR233" s="134"/>
      <c r="JXS233" s="134"/>
      <c r="JXT233" s="134"/>
      <c r="JXU233" s="134"/>
      <c r="JXV233" s="134"/>
      <c r="JXW233" s="134"/>
      <c r="JXX233" s="134"/>
      <c r="JXY233" s="134"/>
      <c r="JXZ233" s="134"/>
      <c r="JYA233" s="134"/>
      <c r="JYB233" s="134"/>
      <c r="JYC233" s="134"/>
      <c r="JYD233" s="134"/>
      <c r="JYE233" s="134"/>
      <c r="JYF233" s="134"/>
      <c r="JYG233" s="134"/>
      <c r="JYH233" s="134"/>
      <c r="JYI233" s="134"/>
      <c r="JYJ233" s="134"/>
      <c r="JYK233" s="134"/>
      <c r="JYL233" s="134"/>
      <c r="JYM233" s="134"/>
      <c r="JYN233" s="134"/>
      <c r="JYO233" s="134"/>
      <c r="JYP233" s="134"/>
      <c r="JYQ233" s="134"/>
      <c r="JYR233" s="134"/>
      <c r="JYS233" s="134"/>
      <c r="JYT233" s="134"/>
      <c r="JYU233" s="134"/>
      <c r="JYV233" s="134"/>
      <c r="JYW233" s="134"/>
      <c r="JYX233" s="134"/>
      <c r="JYY233" s="134"/>
      <c r="JYZ233" s="134"/>
      <c r="JZA233" s="134"/>
      <c r="JZB233" s="134"/>
      <c r="JZC233" s="134"/>
      <c r="JZD233" s="134"/>
      <c r="JZE233" s="134"/>
      <c r="JZF233" s="134"/>
      <c r="JZG233" s="134"/>
      <c r="JZH233" s="134"/>
      <c r="JZI233" s="134"/>
      <c r="JZJ233" s="134"/>
      <c r="JZK233" s="134"/>
      <c r="JZL233" s="134"/>
      <c r="JZM233" s="134"/>
      <c r="JZN233" s="134"/>
      <c r="JZO233" s="134"/>
      <c r="JZP233" s="134"/>
      <c r="JZQ233" s="134"/>
      <c r="JZR233" s="134"/>
      <c r="JZS233" s="134"/>
      <c r="JZT233" s="134"/>
      <c r="JZU233" s="134"/>
      <c r="JZV233" s="134"/>
      <c r="JZW233" s="134"/>
      <c r="JZX233" s="134"/>
      <c r="JZY233" s="134"/>
      <c r="JZZ233" s="134"/>
      <c r="KAA233" s="134"/>
      <c r="KAB233" s="134"/>
      <c r="KAC233" s="134"/>
      <c r="KAD233" s="134"/>
      <c r="KAE233" s="134"/>
      <c r="KAF233" s="134"/>
      <c r="KAG233" s="134"/>
      <c r="KAH233" s="134"/>
      <c r="KAI233" s="134"/>
      <c r="KAJ233" s="134"/>
      <c r="KAK233" s="134"/>
      <c r="KAL233" s="134"/>
      <c r="KAM233" s="134"/>
      <c r="KAN233" s="134"/>
      <c r="KAO233" s="134"/>
      <c r="KAP233" s="134"/>
      <c r="KAQ233" s="134"/>
      <c r="KAR233" s="134"/>
      <c r="KAS233" s="134"/>
      <c r="KAT233" s="134"/>
      <c r="KAU233" s="134"/>
      <c r="KAV233" s="134"/>
      <c r="KAW233" s="134"/>
      <c r="KAX233" s="134"/>
      <c r="KAY233" s="134"/>
      <c r="KAZ233" s="134"/>
      <c r="KBA233" s="134"/>
      <c r="KBB233" s="134"/>
      <c r="KBC233" s="134"/>
      <c r="KBD233" s="134"/>
      <c r="KBE233" s="134"/>
      <c r="KBF233" s="134"/>
      <c r="KBG233" s="134"/>
      <c r="KBH233" s="134"/>
      <c r="KBI233" s="134"/>
      <c r="KBJ233" s="134"/>
      <c r="KBK233" s="134"/>
      <c r="KBL233" s="134"/>
      <c r="KBM233" s="134"/>
      <c r="KBN233" s="134"/>
      <c r="KBO233" s="134"/>
      <c r="KBP233" s="134"/>
      <c r="KBQ233" s="134"/>
      <c r="KBR233" s="134"/>
      <c r="KBS233" s="134"/>
      <c r="KBT233" s="134"/>
      <c r="KBU233" s="134"/>
      <c r="KBV233" s="134"/>
      <c r="KBW233" s="134"/>
      <c r="KBX233" s="134"/>
      <c r="KBY233" s="134"/>
      <c r="KBZ233" s="134"/>
      <c r="KCA233" s="134"/>
      <c r="KCB233" s="134"/>
      <c r="KCC233" s="134"/>
      <c r="KCD233" s="134"/>
      <c r="KCE233" s="134"/>
      <c r="KCF233" s="134"/>
      <c r="KCG233" s="134"/>
      <c r="KCH233" s="134"/>
      <c r="KCI233" s="134"/>
      <c r="KCJ233" s="134"/>
      <c r="KCK233" s="134"/>
      <c r="KCL233" s="134"/>
      <c r="KCM233" s="134"/>
      <c r="KCN233" s="134"/>
      <c r="KCO233" s="134"/>
      <c r="KCP233" s="134"/>
      <c r="KCQ233" s="134"/>
      <c r="KCR233" s="134"/>
      <c r="KCS233" s="134"/>
      <c r="KCT233" s="134"/>
      <c r="KCU233" s="134"/>
      <c r="KCV233" s="134"/>
      <c r="KCW233" s="134"/>
      <c r="KCX233" s="134"/>
      <c r="KCY233" s="134"/>
      <c r="KCZ233" s="134"/>
      <c r="KDA233" s="134"/>
      <c r="KDB233" s="134"/>
      <c r="KDC233" s="134"/>
      <c r="KDD233" s="134"/>
      <c r="KDE233" s="134"/>
      <c r="KDF233" s="134"/>
      <c r="KDG233" s="134"/>
      <c r="KDH233" s="134"/>
      <c r="KDI233" s="134"/>
      <c r="KDJ233" s="134"/>
      <c r="KDK233" s="134"/>
      <c r="KDL233" s="134"/>
      <c r="KDM233" s="134"/>
      <c r="KDN233" s="134"/>
      <c r="KDO233" s="134"/>
      <c r="KDP233" s="134"/>
      <c r="KDQ233" s="134"/>
      <c r="KDR233" s="134"/>
      <c r="KDS233" s="134"/>
      <c r="KDT233" s="134"/>
      <c r="KDU233" s="134"/>
      <c r="KDV233" s="134"/>
      <c r="KDW233" s="134"/>
      <c r="KDX233" s="134"/>
      <c r="KDY233" s="134"/>
      <c r="KDZ233" s="134"/>
      <c r="KEA233" s="134"/>
      <c r="KEB233" s="134"/>
      <c r="KEC233" s="134"/>
      <c r="KED233" s="134"/>
      <c r="KEE233" s="134"/>
      <c r="KEF233" s="134"/>
      <c r="KEG233" s="134"/>
      <c r="KEH233" s="134"/>
      <c r="KEI233" s="134"/>
      <c r="KEJ233" s="134"/>
      <c r="KEK233" s="134"/>
      <c r="KEL233" s="134"/>
      <c r="KEM233" s="134"/>
      <c r="KEN233" s="134"/>
      <c r="KEO233" s="134"/>
      <c r="KEP233" s="134"/>
      <c r="KEQ233" s="134"/>
      <c r="KER233" s="134"/>
      <c r="KES233" s="134"/>
      <c r="KET233" s="134"/>
      <c r="KEU233" s="134"/>
      <c r="KEV233" s="134"/>
      <c r="KEW233" s="134"/>
      <c r="KEX233" s="134"/>
      <c r="KEY233" s="134"/>
      <c r="KEZ233" s="134"/>
      <c r="KFA233" s="134"/>
      <c r="KFB233" s="134"/>
      <c r="KFC233" s="134"/>
      <c r="KFD233" s="134"/>
      <c r="KFE233" s="134"/>
      <c r="KFF233" s="134"/>
      <c r="KFG233" s="134"/>
      <c r="KFH233" s="134"/>
      <c r="KFI233" s="134"/>
      <c r="KFJ233" s="134"/>
      <c r="KFK233" s="134"/>
      <c r="KFL233" s="134"/>
      <c r="KFM233" s="134"/>
      <c r="KFN233" s="134"/>
      <c r="KFO233" s="134"/>
      <c r="KFP233" s="134"/>
      <c r="KFQ233" s="134"/>
      <c r="KFR233" s="134"/>
      <c r="KFS233" s="134"/>
      <c r="KFT233" s="134"/>
      <c r="KFU233" s="134"/>
      <c r="KFV233" s="134"/>
      <c r="KFW233" s="134"/>
      <c r="KFX233" s="134"/>
      <c r="KFY233" s="134"/>
      <c r="KFZ233" s="134"/>
      <c r="KGA233" s="134"/>
      <c r="KGB233" s="134"/>
      <c r="KGC233" s="134"/>
      <c r="KGD233" s="134"/>
      <c r="KGE233" s="134"/>
      <c r="KGF233" s="134"/>
      <c r="KGG233" s="134"/>
      <c r="KGH233" s="134"/>
      <c r="KGI233" s="134"/>
      <c r="KGJ233" s="134"/>
      <c r="KGK233" s="134"/>
      <c r="KGL233" s="134"/>
      <c r="KGM233" s="134"/>
      <c r="KGN233" s="134"/>
      <c r="KGO233" s="134"/>
      <c r="KGP233" s="134"/>
      <c r="KGQ233" s="134"/>
      <c r="KGR233" s="134"/>
      <c r="KGS233" s="134"/>
      <c r="KGT233" s="134"/>
      <c r="KGU233" s="134"/>
      <c r="KGV233" s="134"/>
      <c r="KGW233" s="134"/>
      <c r="KGX233" s="134"/>
      <c r="KGY233" s="134"/>
      <c r="KGZ233" s="134"/>
      <c r="KHA233" s="134"/>
      <c r="KHB233" s="134"/>
      <c r="KHC233" s="134"/>
      <c r="KHD233" s="134"/>
      <c r="KHE233" s="134"/>
      <c r="KHF233" s="134"/>
      <c r="KHG233" s="134"/>
      <c r="KHH233" s="134"/>
      <c r="KHI233" s="134"/>
      <c r="KHJ233" s="134"/>
      <c r="KHK233" s="134"/>
      <c r="KHL233" s="134"/>
      <c r="KHM233" s="134"/>
      <c r="KHN233" s="134"/>
      <c r="KHO233" s="134"/>
      <c r="KHP233" s="134"/>
      <c r="KHQ233" s="134"/>
      <c r="KHR233" s="134"/>
      <c r="KHS233" s="134"/>
      <c r="KHT233" s="134"/>
      <c r="KHU233" s="134"/>
      <c r="KHV233" s="134"/>
      <c r="KHW233" s="134"/>
      <c r="KHX233" s="134"/>
      <c r="KHY233" s="134"/>
      <c r="KHZ233" s="134"/>
      <c r="KIA233" s="134"/>
      <c r="KIB233" s="134"/>
      <c r="KIC233" s="134"/>
      <c r="KID233" s="134"/>
      <c r="KIE233" s="134"/>
      <c r="KIF233" s="134"/>
      <c r="KIG233" s="134"/>
      <c r="KIH233" s="134"/>
      <c r="KII233" s="134"/>
      <c r="KIJ233" s="134"/>
      <c r="KIK233" s="134"/>
      <c r="KIL233" s="134"/>
      <c r="KIM233" s="134"/>
      <c r="KIN233" s="134"/>
      <c r="KIO233" s="134"/>
      <c r="KIP233" s="134"/>
      <c r="KIQ233" s="134"/>
      <c r="KIR233" s="134"/>
      <c r="KIS233" s="134"/>
      <c r="KIT233" s="134"/>
      <c r="KIU233" s="134"/>
      <c r="KIV233" s="134"/>
      <c r="KIW233" s="134"/>
      <c r="KIX233" s="134"/>
      <c r="KIY233" s="134"/>
      <c r="KIZ233" s="134"/>
      <c r="KJA233" s="134"/>
      <c r="KJB233" s="134"/>
      <c r="KJC233" s="134"/>
      <c r="KJD233" s="134"/>
      <c r="KJE233" s="134"/>
      <c r="KJF233" s="134"/>
      <c r="KJG233" s="134"/>
      <c r="KJH233" s="134"/>
      <c r="KJI233" s="134"/>
      <c r="KJJ233" s="134"/>
      <c r="KJK233" s="134"/>
      <c r="KJL233" s="134"/>
      <c r="KJM233" s="134"/>
      <c r="KJN233" s="134"/>
      <c r="KJO233" s="134"/>
      <c r="KJP233" s="134"/>
      <c r="KJQ233" s="134"/>
      <c r="KJR233" s="134"/>
      <c r="KJS233" s="134"/>
      <c r="KJT233" s="134"/>
      <c r="KJU233" s="134"/>
      <c r="KJV233" s="134"/>
      <c r="KJW233" s="134"/>
      <c r="KJX233" s="134"/>
      <c r="KJY233" s="134"/>
      <c r="KJZ233" s="134"/>
      <c r="KKA233" s="134"/>
      <c r="KKB233" s="134"/>
      <c r="KKC233" s="134"/>
      <c r="KKD233" s="134"/>
      <c r="KKE233" s="134"/>
      <c r="KKF233" s="134"/>
      <c r="KKG233" s="134"/>
      <c r="KKH233" s="134"/>
      <c r="KKI233" s="134"/>
      <c r="KKJ233" s="134"/>
      <c r="KKK233" s="134"/>
      <c r="KKL233" s="134"/>
      <c r="KKM233" s="134"/>
      <c r="KKN233" s="134"/>
      <c r="KKO233" s="134"/>
      <c r="KKP233" s="134"/>
      <c r="KKQ233" s="134"/>
      <c r="KKR233" s="134"/>
      <c r="KKS233" s="134"/>
      <c r="KKT233" s="134"/>
      <c r="KKU233" s="134"/>
      <c r="KKV233" s="134"/>
      <c r="KKW233" s="134"/>
      <c r="KKX233" s="134"/>
      <c r="KKY233" s="134"/>
      <c r="KKZ233" s="134"/>
      <c r="KLA233" s="134"/>
      <c r="KLB233" s="134"/>
      <c r="KLC233" s="134"/>
      <c r="KLD233" s="134"/>
      <c r="KLE233" s="134"/>
      <c r="KLF233" s="134"/>
      <c r="KLG233" s="134"/>
      <c r="KLH233" s="134"/>
      <c r="KLI233" s="134"/>
      <c r="KLJ233" s="134"/>
      <c r="KLK233" s="134"/>
      <c r="KLL233" s="134"/>
      <c r="KLM233" s="134"/>
      <c r="KLN233" s="134"/>
      <c r="KLO233" s="134"/>
      <c r="KLP233" s="134"/>
      <c r="KLQ233" s="134"/>
      <c r="KLR233" s="134"/>
      <c r="KLS233" s="134"/>
      <c r="KLT233" s="134"/>
      <c r="KLU233" s="134"/>
      <c r="KLV233" s="134"/>
      <c r="KLW233" s="134"/>
      <c r="KLX233" s="134"/>
      <c r="KLY233" s="134"/>
      <c r="KLZ233" s="134"/>
      <c r="KMA233" s="134"/>
      <c r="KMB233" s="134"/>
      <c r="KMC233" s="134"/>
      <c r="KMD233" s="134"/>
      <c r="KME233" s="134"/>
      <c r="KMF233" s="134"/>
      <c r="KMG233" s="134"/>
      <c r="KMH233" s="134"/>
      <c r="KMI233" s="134"/>
      <c r="KMJ233" s="134"/>
      <c r="KMK233" s="134"/>
      <c r="KML233" s="134"/>
      <c r="KMM233" s="134"/>
      <c r="KMN233" s="134"/>
      <c r="KMO233" s="134"/>
      <c r="KMP233" s="134"/>
      <c r="KMQ233" s="134"/>
      <c r="KMR233" s="134"/>
      <c r="KMS233" s="134"/>
      <c r="KMT233" s="134"/>
      <c r="KMU233" s="134"/>
      <c r="KMV233" s="134"/>
      <c r="KMW233" s="134"/>
      <c r="KMX233" s="134"/>
      <c r="KMY233" s="134"/>
      <c r="KMZ233" s="134"/>
      <c r="KNA233" s="134"/>
      <c r="KNB233" s="134"/>
      <c r="KNC233" s="134"/>
      <c r="KND233" s="134"/>
      <c r="KNE233" s="134"/>
      <c r="KNF233" s="134"/>
      <c r="KNG233" s="134"/>
      <c r="KNH233" s="134"/>
      <c r="KNI233" s="134"/>
      <c r="KNJ233" s="134"/>
      <c r="KNK233" s="134"/>
      <c r="KNL233" s="134"/>
      <c r="KNM233" s="134"/>
      <c r="KNN233" s="134"/>
      <c r="KNO233" s="134"/>
      <c r="KNP233" s="134"/>
      <c r="KNQ233" s="134"/>
      <c r="KNR233" s="134"/>
      <c r="KNS233" s="134"/>
      <c r="KNT233" s="134"/>
      <c r="KNU233" s="134"/>
      <c r="KNV233" s="134"/>
      <c r="KNW233" s="134"/>
      <c r="KNX233" s="134"/>
      <c r="KNY233" s="134"/>
      <c r="KNZ233" s="134"/>
      <c r="KOA233" s="134"/>
      <c r="KOB233" s="134"/>
      <c r="KOC233" s="134"/>
      <c r="KOD233" s="134"/>
      <c r="KOE233" s="134"/>
      <c r="KOF233" s="134"/>
      <c r="KOG233" s="134"/>
      <c r="KOH233" s="134"/>
      <c r="KOI233" s="134"/>
      <c r="KOJ233" s="134"/>
      <c r="KOK233" s="134"/>
      <c r="KOL233" s="134"/>
      <c r="KOM233" s="134"/>
      <c r="KON233" s="134"/>
      <c r="KOO233" s="134"/>
      <c r="KOP233" s="134"/>
      <c r="KOQ233" s="134"/>
      <c r="KOR233" s="134"/>
      <c r="KOS233" s="134"/>
      <c r="KOT233" s="134"/>
      <c r="KOU233" s="134"/>
      <c r="KOV233" s="134"/>
      <c r="KOW233" s="134"/>
      <c r="KOX233" s="134"/>
      <c r="KOY233" s="134"/>
      <c r="KOZ233" s="134"/>
      <c r="KPA233" s="134"/>
      <c r="KPB233" s="134"/>
      <c r="KPC233" s="134"/>
      <c r="KPD233" s="134"/>
      <c r="KPE233" s="134"/>
      <c r="KPF233" s="134"/>
      <c r="KPG233" s="134"/>
      <c r="KPH233" s="134"/>
      <c r="KPI233" s="134"/>
      <c r="KPJ233" s="134"/>
      <c r="KPK233" s="134"/>
      <c r="KPL233" s="134"/>
      <c r="KPM233" s="134"/>
      <c r="KPN233" s="134"/>
      <c r="KPO233" s="134"/>
      <c r="KPP233" s="134"/>
      <c r="KPQ233" s="134"/>
      <c r="KPR233" s="134"/>
      <c r="KPS233" s="134"/>
      <c r="KPT233" s="134"/>
      <c r="KPU233" s="134"/>
      <c r="KPV233" s="134"/>
      <c r="KPW233" s="134"/>
      <c r="KPX233" s="134"/>
      <c r="KPY233" s="134"/>
      <c r="KPZ233" s="134"/>
      <c r="KQA233" s="134"/>
      <c r="KQB233" s="134"/>
      <c r="KQC233" s="134"/>
      <c r="KQD233" s="134"/>
      <c r="KQE233" s="134"/>
      <c r="KQF233" s="134"/>
      <c r="KQG233" s="134"/>
      <c r="KQH233" s="134"/>
      <c r="KQI233" s="134"/>
      <c r="KQJ233" s="134"/>
      <c r="KQK233" s="134"/>
      <c r="KQL233" s="134"/>
      <c r="KQM233" s="134"/>
      <c r="KQN233" s="134"/>
      <c r="KQO233" s="134"/>
      <c r="KQP233" s="134"/>
      <c r="KQQ233" s="134"/>
      <c r="KQR233" s="134"/>
      <c r="KQS233" s="134"/>
      <c r="KQT233" s="134"/>
      <c r="KQU233" s="134"/>
      <c r="KQV233" s="134"/>
      <c r="KQW233" s="134"/>
      <c r="KQX233" s="134"/>
      <c r="KQY233" s="134"/>
      <c r="KQZ233" s="134"/>
      <c r="KRA233" s="134"/>
      <c r="KRB233" s="134"/>
      <c r="KRC233" s="134"/>
      <c r="KRD233" s="134"/>
      <c r="KRE233" s="134"/>
      <c r="KRF233" s="134"/>
      <c r="KRG233" s="134"/>
      <c r="KRH233" s="134"/>
      <c r="KRI233" s="134"/>
      <c r="KRJ233" s="134"/>
      <c r="KRK233" s="134"/>
      <c r="KRL233" s="134"/>
      <c r="KRM233" s="134"/>
      <c r="KRN233" s="134"/>
      <c r="KRO233" s="134"/>
      <c r="KRP233" s="134"/>
      <c r="KRQ233" s="134"/>
      <c r="KRR233" s="134"/>
      <c r="KRS233" s="134"/>
      <c r="KRT233" s="134"/>
      <c r="KRU233" s="134"/>
      <c r="KRV233" s="134"/>
      <c r="KRW233" s="134"/>
      <c r="KRX233" s="134"/>
      <c r="KRY233" s="134"/>
      <c r="KRZ233" s="134"/>
      <c r="KSA233" s="134"/>
      <c r="KSB233" s="134"/>
      <c r="KSC233" s="134"/>
      <c r="KSD233" s="134"/>
      <c r="KSE233" s="134"/>
      <c r="KSF233" s="134"/>
      <c r="KSG233" s="134"/>
      <c r="KSH233" s="134"/>
      <c r="KSI233" s="134"/>
      <c r="KSJ233" s="134"/>
      <c r="KSK233" s="134"/>
      <c r="KSL233" s="134"/>
      <c r="KSM233" s="134"/>
      <c r="KSN233" s="134"/>
      <c r="KSO233" s="134"/>
      <c r="KSP233" s="134"/>
      <c r="KSQ233" s="134"/>
      <c r="KSR233" s="134"/>
      <c r="KSS233" s="134"/>
      <c r="KST233" s="134"/>
      <c r="KSU233" s="134"/>
      <c r="KSV233" s="134"/>
      <c r="KSW233" s="134"/>
      <c r="KSX233" s="134"/>
      <c r="KSY233" s="134"/>
      <c r="KSZ233" s="134"/>
      <c r="KTA233" s="134"/>
      <c r="KTB233" s="134"/>
      <c r="KTC233" s="134"/>
      <c r="KTD233" s="134"/>
      <c r="KTE233" s="134"/>
      <c r="KTF233" s="134"/>
      <c r="KTG233" s="134"/>
      <c r="KTH233" s="134"/>
      <c r="KTI233" s="134"/>
      <c r="KTJ233" s="134"/>
      <c r="KTK233" s="134"/>
      <c r="KTL233" s="134"/>
      <c r="KTM233" s="134"/>
      <c r="KTN233" s="134"/>
      <c r="KTO233" s="134"/>
      <c r="KTP233" s="134"/>
      <c r="KTQ233" s="134"/>
      <c r="KTR233" s="134"/>
      <c r="KTS233" s="134"/>
      <c r="KTT233" s="134"/>
      <c r="KTU233" s="134"/>
      <c r="KTV233" s="134"/>
      <c r="KTW233" s="134"/>
      <c r="KTX233" s="134"/>
      <c r="KTY233" s="134"/>
      <c r="KTZ233" s="134"/>
      <c r="KUA233" s="134"/>
      <c r="KUB233" s="134"/>
      <c r="KUC233" s="134"/>
      <c r="KUD233" s="134"/>
      <c r="KUE233" s="134"/>
      <c r="KUF233" s="134"/>
      <c r="KUG233" s="134"/>
      <c r="KUH233" s="134"/>
      <c r="KUI233" s="134"/>
      <c r="KUJ233" s="134"/>
      <c r="KUK233" s="134"/>
      <c r="KUL233" s="134"/>
      <c r="KUM233" s="134"/>
      <c r="KUN233" s="134"/>
      <c r="KUO233" s="134"/>
      <c r="KUP233" s="134"/>
      <c r="KUQ233" s="134"/>
      <c r="KUR233" s="134"/>
      <c r="KUS233" s="134"/>
      <c r="KUT233" s="134"/>
      <c r="KUU233" s="134"/>
      <c r="KUV233" s="134"/>
      <c r="KUW233" s="134"/>
      <c r="KUX233" s="134"/>
      <c r="KUY233" s="134"/>
      <c r="KUZ233" s="134"/>
      <c r="KVA233" s="134"/>
      <c r="KVB233" s="134"/>
      <c r="KVC233" s="134"/>
      <c r="KVD233" s="134"/>
      <c r="KVE233" s="134"/>
      <c r="KVF233" s="134"/>
      <c r="KVG233" s="134"/>
      <c r="KVH233" s="134"/>
      <c r="KVI233" s="134"/>
      <c r="KVJ233" s="134"/>
      <c r="KVK233" s="134"/>
      <c r="KVL233" s="134"/>
      <c r="KVM233" s="134"/>
      <c r="KVN233" s="134"/>
      <c r="KVO233" s="134"/>
      <c r="KVP233" s="134"/>
      <c r="KVQ233" s="134"/>
      <c r="KVR233" s="134"/>
      <c r="KVS233" s="134"/>
      <c r="KVT233" s="134"/>
      <c r="KVU233" s="134"/>
      <c r="KVV233" s="134"/>
      <c r="KVW233" s="134"/>
      <c r="KVX233" s="134"/>
      <c r="KVY233" s="134"/>
      <c r="KVZ233" s="134"/>
      <c r="KWA233" s="134"/>
      <c r="KWB233" s="134"/>
      <c r="KWC233" s="134"/>
      <c r="KWD233" s="134"/>
      <c r="KWE233" s="134"/>
      <c r="KWF233" s="134"/>
      <c r="KWG233" s="134"/>
      <c r="KWH233" s="134"/>
      <c r="KWI233" s="134"/>
      <c r="KWJ233" s="134"/>
      <c r="KWK233" s="134"/>
      <c r="KWL233" s="134"/>
      <c r="KWM233" s="134"/>
      <c r="KWN233" s="134"/>
      <c r="KWO233" s="134"/>
      <c r="KWP233" s="134"/>
      <c r="KWQ233" s="134"/>
      <c r="KWR233" s="134"/>
      <c r="KWS233" s="134"/>
      <c r="KWT233" s="134"/>
      <c r="KWU233" s="134"/>
      <c r="KWV233" s="134"/>
      <c r="KWW233" s="134"/>
      <c r="KWX233" s="134"/>
      <c r="KWY233" s="134"/>
      <c r="KWZ233" s="134"/>
      <c r="KXA233" s="134"/>
      <c r="KXB233" s="134"/>
      <c r="KXC233" s="134"/>
      <c r="KXD233" s="134"/>
      <c r="KXE233" s="134"/>
      <c r="KXF233" s="134"/>
      <c r="KXG233" s="134"/>
      <c r="KXH233" s="134"/>
      <c r="KXI233" s="134"/>
      <c r="KXJ233" s="134"/>
      <c r="KXK233" s="134"/>
      <c r="KXL233" s="134"/>
      <c r="KXM233" s="134"/>
      <c r="KXN233" s="134"/>
      <c r="KXO233" s="134"/>
      <c r="KXP233" s="134"/>
      <c r="KXQ233" s="134"/>
      <c r="KXR233" s="134"/>
      <c r="KXS233" s="134"/>
      <c r="KXT233" s="134"/>
      <c r="KXU233" s="134"/>
      <c r="KXV233" s="134"/>
      <c r="KXW233" s="134"/>
      <c r="KXX233" s="134"/>
      <c r="KXY233" s="134"/>
      <c r="KXZ233" s="134"/>
      <c r="KYA233" s="134"/>
      <c r="KYB233" s="134"/>
      <c r="KYC233" s="134"/>
      <c r="KYD233" s="134"/>
      <c r="KYE233" s="134"/>
      <c r="KYF233" s="134"/>
      <c r="KYG233" s="134"/>
      <c r="KYH233" s="134"/>
      <c r="KYI233" s="134"/>
      <c r="KYJ233" s="134"/>
      <c r="KYK233" s="134"/>
      <c r="KYL233" s="134"/>
      <c r="KYM233" s="134"/>
      <c r="KYN233" s="134"/>
      <c r="KYO233" s="134"/>
      <c r="KYP233" s="134"/>
      <c r="KYQ233" s="134"/>
      <c r="KYR233" s="134"/>
      <c r="KYS233" s="134"/>
      <c r="KYT233" s="134"/>
      <c r="KYU233" s="134"/>
      <c r="KYV233" s="134"/>
      <c r="KYW233" s="134"/>
      <c r="KYX233" s="134"/>
      <c r="KYY233" s="134"/>
      <c r="KYZ233" s="134"/>
      <c r="KZA233" s="134"/>
      <c r="KZB233" s="134"/>
      <c r="KZC233" s="134"/>
      <c r="KZD233" s="134"/>
      <c r="KZE233" s="134"/>
      <c r="KZF233" s="134"/>
      <c r="KZG233" s="134"/>
      <c r="KZH233" s="134"/>
      <c r="KZI233" s="134"/>
      <c r="KZJ233" s="134"/>
      <c r="KZK233" s="134"/>
      <c r="KZL233" s="134"/>
      <c r="KZM233" s="134"/>
      <c r="KZN233" s="134"/>
      <c r="KZO233" s="134"/>
      <c r="KZP233" s="134"/>
      <c r="KZQ233" s="134"/>
      <c r="KZR233" s="134"/>
      <c r="KZS233" s="134"/>
      <c r="KZT233" s="134"/>
      <c r="KZU233" s="134"/>
      <c r="KZV233" s="134"/>
      <c r="KZW233" s="134"/>
      <c r="KZX233" s="134"/>
      <c r="KZY233" s="134"/>
      <c r="KZZ233" s="134"/>
      <c r="LAA233" s="134"/>
      <c r="LAB233" s="134"/>
      <c r="LAC233" s="134"/>
      <c r="LAD233" s="134"/>
      <c r="LAE233" s="134"/>
      <c r="LAF233" s="134"/>
      <c r="LAG233" s="134"/>
      <c r="LAH233" s="134"/>
      <c r="LAI233" s="134"/>
      <c r="LAJ233" s="134"/>
      <c r="LAK233" s="134"/>
      <c r="LAL233" s="134"/>
      <c r="LAM233" s="134"/>
      <c r="LAN233" s="134"/>
      <c r="LAO233" s="134"/>
      <c r="LAP233" s="134"/>
      <c r="LAQ233" s="134"/>
      <c r="LAR233" s="134"/>
      <c r="LAS233" s="134"/>
      <c r="LAT233" s="134"/>
      <c r="LAU233" s="134"/>
      <c r="LAV233" s="134"/>
      <c r="LAW233" s="134"/>
      <c r="LAX233" s="134"/>
      <c r="LAY233" s="134"/>
      <c r="LAZ233" s="134"/>
      <c r="LBA233" s="134"/>
      <c r="LBB233" s="134"/>
      <c r="LBC233" s="134"/>
      <c r="LBD233" s="134"/>
      <c r="LBE233" s="134"/>
      <c r="LBF233" s="134"/>
      <c r="LBG233" s="134"/>
      <c r="LBH233" s="134"/>
      <c r="LBI233" s="134"/>
      <c r="LBJ233" s="134"/>
      <c r="LBK233" s="134"/>
      <c r="LBL233" s="134"/>
      <c r="LBM233" s="134"/>
      <c r="LBN233" s="134"/>
      <c r="LBO233" s="134"/>
      <c r="LBP233" s="134"/>
      <c r="LBQ233" s="134"/>
      <c r="LBR233" s="134"/>
      <c r="LBS233" s="134"/>
      <c r="LBT233" s="134"/>
      <c r="LBU233" s="134"/>
      <c r="LBV233" s="134"/>
      <c r="LBW233" s="134"/>
      <c r="LBX233" s="134"/>
      <c r="LBY233" s="134"/>
      <c r="LBZ233" s="134"/>
      <c r="LCA233" s="134"/>
      <c r="LCB233" s="134"/>
      <c r="LCC233" s="134"/>
      <c r="LCD233" s="134"/>
      <c r="LCE233" s="134"/>
      <c r="LCF233" s="134"/>
      <c r="LCG233" s="134"/>
      <c r="LCH233" s="134"/>
      <c r="LCI233" s="134"/>
      <c r="LCJ233" s="134"/>
      <c r="LCK233" s="134"/>
      <c r="LCL233" s="134"/>
      <c r="LCM233" s="134"/>
      <c r="LCN233" s="134"/>
      <c r="LCO233" s="134"/>
      <c r="LCP233" s="134"/>
      <c r="LCQ233" s="134"/>
      <c r="LCR233" s="134"/>
      <c r="LCS233" s="134"/>
      <c r="LCT233" s="134"/>
      <c r="LCU233" s="134"/>
      <c r="LCV233" s="134"/>
      <c r="LCW233" s="134"/>
      <c r="LCX233" s="134"/>
      <c r="LCY233" s="134"/>
      <c r="LCZ233" s="134"/>
      <c r="LDA233" s="134"/>
      <c r="LDB233" s="134"/>
      <c r="LDC233" s="134"/>
      <c r="LDD233" s="134"/>
      <c r="LDE233" s="134"/>
      <c r="LDF233" s="134"/>
      <c r="LDG233" s="134"/>
      <c r="LDH233" s="134"/>
      <c r="LDI233" s="134"/>
      <c r="LDJ233" s="134"/>
      <c r="LDK233" s="134"/>
      <c r="LDL233" s="134"/>
      <c r="LDM233" s="134"/>
      <c r="LDN233" s="134"/>
      <c r="LDO233" s="134"/>
      <c r="LDP233" s="134"/>
      <c r="LDQ233" s="134"/>
      <c r="LDR233" s="134"/>
      <c r="LDS233" s="134"/>
      <c r="LDT233" s="134"/>
      <c r="LDU233" s="134"/>
      <c r="LDV233" s="134"/>
      <c r="LDW233" s="134"/>
      <c r="LDX233" s="134"/>
      <c r="LDY233" s="134"/>
      <c r="LDZ233" s="134"/>
      <c r="LEA233" s="134"/>
      <c r="LEB233" s="134"/>
      <c r="LEC233" s="134"/>
      <c r="LED233" s="134"/>
      <c r="LEE233" s="134"/>
      <c r="LEF233" s="134"/>
      <c r="LEG233" s="134"/>
      <c r="LEH233" s="134"/>
      <c r="LEI233" s="134"/>
      <c r="LEJ233" s="134"/>
      <c r="LEK233" s="134"/>
      <c r="LEL233" s="134"/>
      <c r="LEM233" s="134"/>
      <c r="LEN233" s="134"/>
      <c r="LEO233" s="134"/>
      <c r="LEP233" s="134"/>
      <c r="LEQ233" s="134"/>
      <c r="LER233" s="134"/>
      <c r="LES233" s="134"/>
      <c r="LET233" s="134"/>
      <c r="LEU233" s="134"/>
      <c r="LEV233" s="134"/>
      <c r="LEW233" s="134"/>
      <c r="LEX233" s="134"/>
      <c r="LEY233" s="134"/>
      <c r="LEZ233" s="134"/>
      <c r="LFA233" s="134"/>
      <c r="LFB233" s="134"/>
      <c r="LFC233" s="134"/>
      <c r="LFD233" s="134"/>
      <c r="LFE233" s="134"/>
      <c r="LFF233" s="134"/>
      <c r="LFG233" s="134"/>
      <c r="LFH233" s="134"/>
      <c r="LFI233" s="134"/>
      <c r="LFJ233" s="134"/>
      <c r="LFK233" s="134"/>
      <c r="LFL233" s="134"/>
      <c r="LFM233" s="134"/>
      <c r="LFN233" s="134"/>
      <c r="LFO233" s="134"/>
      <c r="LFP233" s="134"/>
      <c r="LFQ233" s="134"/>
      <c r="LFR233" s="134"/>
      <c r="LFS233" s="134"/>
      <c r="LFT233" s="134"/>
      <c r="LFU233" s="134"/>
      <c r="LFV233" s="134"/>
      <c r="LFW233" s="134"/>
      <c r="LFX233" s="134"/>
      <c r="LFY233" s="134"/>
      <c r="LFZ233" s="134"/>
      <c r="LGA233" s="134"/>
      <c r="LGB233" s="134"/>
      <c r="LGC233" s="134"/>
      <c r="LGD233" s="134"/>
      <c r="LGE233" s="134"/>
      <c r="LGF233" s="134"/>
      <c r="LGG233" s="134"/>
      <c r="LGH233" s="134"/>
      <c r="LGI233" s="134"/>
      <c r="LGJ233" s="134"/>
      <c r="LGK233" s="134"/>
      <c r="LGL233" s="134"/>
      <c r="LGM233" s="134"/>
      <c r="LGN233" s="134"/>
      <c r="LGO233" s="134"/>
      <c r="LGP233" s="134"/>
      <c r="LGQ233" s="134"/>
      <c r="LGR233" s="134"/>
      <c r="LGS233" s="134"/>
      <c r="LGT233" s="134"/>
      <c r="LGU233" s="134"/>
      <c r="LGV233" s="134"/>
      <c r="LGW233" s="134"/>
      <c r="LGX233" s="134"/>
      <c r="LGY233" s="134"/>
      <c r="LGZ233" s="134"/>
      <c r="LHA233" s="134"/>
      <c r="LHB233" s="134"/>
      <c r="LHC233" s="134"/>
      <c r="LHD233" s="134"/>
      <c r="LHE233" s="134"/>
      <c r="LHF233" s="134"/>
      <c r="LHG233" s="134"/>
      <c r="LHH233" s="134"/>
      <c r="LHI233" s="134"/>
      <c r="LHJ233" s="134"/>
      <c r="LHK233" s="134"/>
      <c r="LHL233" s="134"/>
      <c r="LHM233" s="134"/>
      <c r="LHN233" s="134"/>
      <c r="LHO233" s="134"/>
      <c r="LHP233" s="134"/>
      <c r="LHQ233" s="134"/>
      <c r="LHR233" s="134"/>
      <c r="LHS233" s="134"/>
      <c r="LHT233" s="134"/>
      <c r="LHU233" s="134"/>
      <c r="LHV233" s="134"/>
      <c r="LHW233" s="134"/>
      <c r="LHX233" s="134"/>
      <c r="LHY233" s="134"/>
      <c r="LHZ233" s="134"/>
      <c r="LIA233" s="134"/>
      <c r="LIB233" s="134"/>
      <c r="LIC233" s="134"/>
      <c r="LID233" s="134"/>
      <c r="LIE233" s="134"/>
      <c r="LIF233" s="134"/>
      <c r="LIG233" s="134"/>
      <c r="LIH233" s="134"/>
      <c r="LII233" s="134"/>
      <c r="LIJ233" s="134"/>
      <c r="LIK233" s="134"/>
      <c r="LIL233" s="134"/>
      <c r="LIM233" s="134"/>
      <c r="LIN233" s="134"/>
      <c r="LIO233" s="134"/>
      <c r="LIP233" s="134"/>
      <c r="LIQ233" s="134"/>
      <c r="LIR233" s="134"/>
      <c r="LIS233" s="134"/>
      <c r="LIT233" s="134"/>
      <c r="LIU233" s="134"/>
      <c r="LIV233" s="134"/>
      <c r="LIW233" s="134"/>
      <c r="LIX233" s="134"/>
      <c r="LIY233" s="134"/>
      <c r="LIZ233" s="134"/>
      <c r="LJA233" s="134"/>
      <c r="LJB233" s="134"/>
      <c r="LJC233" s="134"/>
      <c r="LJD233" s="134"/>
      <c r="LJE233" s="134"/>
      <c r="LJF233" s="134"/>
      <c r="LJG233" s="134"/>
      <c r="LJH233" s="134"/>
      <c r="LJI233" s="134"/>
      <c r="LJJ233" s="134"/>
      <c r="LJK233" s="134"/>
      <c r="LJL233" s="134"/>
      <c r="LJM233" s="134"/>
      <c r="LJN233" s="134"/>
      <c r="LJO233" s="134"/>
      <c r="LJP233" s="134"/>
      <c r="LJQ233" s="134"/>
      <c r="LJR233" s="134"/>
      <c r="LJS233" s="134"/>
      <c r="LJT233" s="134"/>
      <c r="LJU233" s="134"/>
      <c r="LJV233" s="134"/>
      <c r="LJW233" s="134"/>
      <c r="LJX233" s="134"/>
      <c r="LJY233" s="134"/>
      <c r="LJZ233" s="134"/>
      <c r="LKA233" s="134"/>
      <c r="LKB233" s="134"/>
      <c r="LKC233" s="134"/>
      <c r="LKD233" s="134"/>
      <c r="LKE233" s="134"/>
      <c r="LKF233" s="134"/>
      <c r="LKG233" s="134"/>
      <c r="LKH233" s="134"/>
      <c r="LKI233" s="134"/>
      <c r="LKJ233" s="134"/>
      <c r="LKK233" s="134"/>
      <c r="LKL233" s="134"/>
      <c r="LKM233" s="134"/>
      <c r="LKN233" s="134"/>
      <c r="LKO233" s="134"/>
      <c r="LKP233" s="134"/>
      <c r="LKQ233" s="134"/>
      <c r="LKR233" s="134"/>
      <c r="LKS233" s="134"/>
      <c r="LKT233" s="134"/>
      <c r="LKU233" s="134"/>
      <c r="LKV233" s="134"/>
      <c r="LKW233" s="134"/>
      <c r="LKX233" s="134"/>
      <c r="LKY233" s="134"/>
      <c r="LKZ233" s="134"/>
      <c r="LLA233" s="134"/>
      <c r="LLB233" s="134"/>
      <c r="LLC233" s="134"/>
      <c r="LLD233" s="134"/>
      <c r="LLE233" s="134"/>
      <c r="LLF233" s="134"/>
      <c r="LLG233" s="134"/>
      <c r="LLH233" s="134"/>
      <c r="LLI233" s="134"/>
      <c r="LLJ233" s="134"/>
      <c r="LLK233" s="134"/>
      <c r="LLL233" s="134"/>
      <c r="LLM233" s="134"/>
      <c r="LLN233" s="134"/>
      <c r="LLO233" s="134"/>
      <c r="LLP233" s="134"/>
      <c r="LLQ233" s="134"/>
      <c r="LLR233" s="134"/>
      <c r="LLS233" s="134"/>
      <c r="LLT233" s="134"/>
      <c r="LLU233" s="134"/>
      <c r="LLV233" s="134"/>
      <c r="LLW233" s="134"/>
      <c r="LLX233" s="134"/>
      <c r="LLY233" s="134"/>
      <c r="LLZ233" s="134"/>
      <c r="LMA233" s="134"/>
      <c r="LMB233" s="134"/>
      <c r="LMC233" s="134"/>
      <c r="LMD233" s="134"/>
      <c r="LME233" s="134"/>
      <c r="LMF233" s="134"/>
      <c r="LMG233" s="134"/>
      <c r="LMH233" s="134"/>
      <c r="LMI233" s="134"/>
      <c r="LMJ233" s="134"/>
      <c r="LMK233" s="134"/>
      <c r="LML233" s="134"/>
      <c r="LMM233" s="134"/>
      <c r="LMN233" s="134"/>
      <c r="LMO233" s="134"/>
      <c r="LMP233" s="134"/>
      <c r="LMQ233" s="134"/>
      <c r="LMR233" s="134"/>
      <c r="LMS233" s="134"/>
      <c r="LMT233" s="134"/>
      <c r="LMU233" s="134"/>
      <c r="LMV233" s="134"/>
      <c r="LMW233" s="134"/>
      <c r="LMX233" s="134"/>
      <c r="LMY233" s="134"/>
      <c r="LMZ233" s="134"/>
      <c r="LNA233" s="134"/>
      <c r="LNB233" s="134"/>
      <c r="LNC233" s="134"/>
      <c r="LND233" s="134"/>
      <c r="LNE233" s="134"/>
      <c r="LNF233" s="134"/>
      <c r="LNG233" s="134"/>
      <c r="LNH233" s="134"/>
      <c r="LNI233" s="134"/>
      <c r="LNJ233" s="134"/>
      <c r="LNK233" s="134"/>
      <c r="LNL233" s="134"/>
      <c r="LNM233" s="134"/>
      <c r="LNN233" s="134"/>
      <c r="LNO233" s="134"/>
      <c r="LNP233" s="134"/>
      <c r="LNQ233" s="134"/>
      <c r="LNR233" s="134"/>
      <c r="LNS233" s="134"/>
      <c r="LNT233" s="134"/>
      <c r="LNU233" s="134"/>
      <c r="LNV233" s="134"/>
      <c r="LNW233" s="134"/>
      <c r="LNX233" s="134"/>
      <c r="LNY233" s="134"/>
      <c r="LNZ233" s="134"/>
      <c r="LOA233" s="134"/>
      <c r="LOB233" s="134"/>
      <c r="LOC233" s="134"/>
      <c r="LOD233" s="134"/>
      <c r="LOE233" s="134"/>
      <c r="LOF233" s="134"/>
      <c r="LOG233" s="134"/>
      <c r="LOH233" s="134"/>
      <c r="LOI233" s="134"/>
      <c r="LOJ233" s="134"/>
      <c r="LOK233" s="134"/>
      <c r="LOL233" s="134"/>
      <c r="LOM233" s="134"/>
      <c r="LON233" s="134"/>
      <c r="LOO233" s="134"/>
      <c r="LOP233" s="134"/>
      <c r="LOQ233" s="134"/>
      <c r="LOR233" s="134"/>
      <c r="LOS233" s="134"/>
      <c r="LOT233" s="134"/>
      <c r="LOU233" s="134"/>
      <c r="LOV233" s="134"/>
      <c r="LOW233" s="134"/>
      <c r="LOX233" s="134"/>
      <c r="LOY233" s="134"/>
      <c r="LOZ233" s="134"/>
      <c r="LPA233" s="134"/>
      <c r="LPB233" s="134"/>
      <c r="LPC233" s="134"/>
      <c r="LPD233" s="134"/>
      <c r="LPE233" s="134"/>
      <c r="LPF233" s="134"/>
      <c r="LPG233" s="134"/>
      <c r="LPH233" s="134"/>
      <c r="LPI233" s="134"/>
      <c r="LPJ233" s="134"/>
      <c r="LPK233" s="134"/>
      <c r="LPL233" s="134"/>
      <c r="LPM233" s="134"/>
      <c r="LPN233" s="134"/>
      <c r="LPO233" s="134"/>
      <c r="LPP233" s="134"/>
      <c r="LPQ233" s="134"/>
      <c r="LPR233" s="134"/>
      <c r="LPS233" s="134"/>
      <c r="LPT233" s="134"/>
      <c r="LPU233" s="134"/>
      <c r="LPV233" s="134"/>
      <c r="LPW233" s="134"/>
      <c r="LPX233" s="134"/>
      <c r="LPY233" s="134"/>
      <c r="LPZ233" s="134"/>
      <c r="LQA233" s="134"/>
      <c r="LQB233" s="134"/>
      <c r="LQC233" s="134"/>
      <c r="LQD233" s="134"/>
      <c r="LQE233" s="134"/>
      <c r="LQF233" s="134"/>
      <c r="LQG233" s="134"/>
      <c r="LQH233" s="134"/>
      <c r="LQI233" s="134"/>
      <c r="LQJ233" s="134"/>
      <c r="LQK233" s="134"/>
      <c r="LQL233" s="134"/>
      <c r="LQM233" s="134"/>
      <c r="LQN233" s="134"/>
      <c r="LQO233" s="134"/>
      <c r="LQP233" s="134"/>
      <c r="LQQ233" s="134"/>
      <c r="LQR233" s="134"/>
      <c r="LQS233" s="134"/>
      <c r="LQT233" s="134"/>
      <c r="LQU233" s="134"/>
      <c r="LQV233" s="134"/>
      <c r="LQW233" s="134"/>
      <c r="LQX233" s="134"/>
      <c r="LQY233" s="134"/>
      <c r="LQZ233" s="134"/>
      <c r="LRA233" s="134"/>
      <c r="LRB233" s="134"/>
      <c r="LRC233" s="134"/>
      <c r="LRD233" s="134"/>
      <c r="LRE233" s="134"/>
      <c r="LRF233" s="134"/>
      <c r="LRG233" s="134"/>
      <c r="LRH233" s="134"/>
      <c r="LRI233" s="134"/>
      <c r="LRJ233" s="134"/>
      <c r="LRK233" s="134"/>
      <c r="LRL233" s="134"/>
      <c r="LRM233" s="134"/>
      <c r="LRN233" s="134"/>
      <c r="LRO233" s="134"/>
      <c r="LRP233" s="134"/>
      <c r="LRQ233" s="134"/>
      <c r="LRR233" s="134"/>
      <c r="LRS233" s="134"/>
      <c r="LRT233" s="134"/>
      <c r="LRU233" s="134"/>
      <c r="LRV233" s="134"/>
      <c r="LRW233" s="134"/>
      <c r="LRX233" s="134"/>
      <c r="LRY233" s="134"/>
      <c r="LRZ233" s="134"/>
      <c r="LSA233" s="134"/>
      <c r="LSB233" s="134"/>
      <c r="LSC233" s="134"/>
      <c r="LSD233" s="134"/>
      <c r="LSE233" s="134"/>
      <c r="LSF233" s="134"/>
      <c r="LSG233" s="134"/>
      <c r="LSH233" s="134"/>
      <c r="LSI233" s="134"/>
      <c r="LSJ233" s="134"/>
      <c r="LSK233" s="134"/>
      <c r="LSL233" s="134"/>
      <c r="LSM233" s="134"/>
      <c r="LSN233" s="134"/>
      <c r="LSO233" s="134"/>
      <c r="LSP233" s="134"/>
      <c r="LSQ233" s="134"/>
      <c r="LSR233" s="134"/>
      <c r="LSS233" s="134"/>
      <c r="LST233" s="134"/>
      <c r="LSU233" s="134"/>
      <c r="LSV233" s="134"/>
      <c r="LSW233" s="134"/>
      <c r="LSX233" s="134"/>
      <c r="LSY233" s="134"/>
      <c r="LSZ233" s="134"/>
      <c r="LTA233" s="134"/>
      <c r="LTB233" s="134"/>
      <c r="LTC233" s="134"/>
      <c r="LTD233" s="134"/>
      <c r="LTE233" s="134"/>
      <c r="LTF233" s="134"/>
      <c r="LTG233" s="134"/>
      <c r="LTH233" s="134"/>
      <c r="LTI233" s="134"/>
      <c r="LTJ233" s="134"/>
      <c r="LTK233" s="134"/>
      <c r="LTL233" s="134"/>
      <c r="LTM233" s="134"/>
      <c r="LTN233" s="134"/>
      <c r="LTO233" s="134"/>
      <c r="LTP233" s="134"/>
      <c r="LTQ233" s="134"/>
      <c r="LTR233" s="134"/>
      <c r="LTS233" s="134"/>
      <c r="LTT233" s="134"/>
      <c r="LTU233" s="134"/>
      <c r="LTV233" s="134"/>
      <c r="LTW233" s="134"/>
      <c r="LTX233" s="134"/>
      <c r="LTY233" s="134"/>
      <c r="LTZ233" s="134"/>
      <c r="LUA233" s="134"/>
      <c r="LUB233" s="134"/>
      <c r="LUC233" s="134"/>
      <c r="LUD233" s="134"/>
      <c r="LUE233" s="134"/>
      <c r="LUF233" s="134"/>
      <c r="LUG233" s="134"/>
      <c r="LUH233" s="134"/>
      <c r="LUI233" s="134"/>
      <c r="LUJ233" s="134"/>
      <c r="LUK233" s="134"/>
      <c r="LUL233" s="134"/>
      <c r="LUM233" s="134"/>
      <c r="LUN233" s="134"/>
      <c r="LUO233" s="134"/>
      <c r="LUP233" s="134"/>
      <c r="LUQ233" s="134"/>
      <c r="LUR233" s="134"/>
      <c r="LUS233" s="134"/>
      <c r="LUT233" s="134"/>
      <c r="LUU233" s="134"/>
      <c r="LUV233" s="134"/>
      <c r="LUW233" s="134"/>
      <c r="LUX233" s="134"/>
      <c r="LUY233" s="134"/>
      <c r="LUZ233" s="134"/>
      <c r="LVA233" s="134"/>
      <c r="LVB233" s="134"/>
      <c r="LVC233" s="134"/>
      <c r="LVD233" s="134"/>
      <c r="LVE233" s="134"/>
      <c r="LVF233" s="134"/>
      <c r="LVG233" s="134"/>
      <c r="LVH233" s="134"/>
      <c r="LVI233" s="134"/>
      <c r="LVJ233" s="134"/>
      <c r="LVK233" s="134"/>
      <c r="LVL233" s="134"/>
      <c r="LVM233" s="134"/>
      <c r="LVN233" s="134"/>
      <c r="LVO233" s="134"/>
      <c r="LVP233" s="134"/>
      <c r="LVQ233" s="134"/>
      <c r="LVR233" s="134"/>
      <c r="LVS233" s="134"/>
      <c r="LVT233" s="134"/>
      <c r="LVU233" s="134"/>
      <c r="LVV233" s="134"/>
      <c r="LVW233" s="134"/>
      <c r="LVX233" s="134"/>
      <c r="LVY233" s="134"/>
      <c r="LVZ233" s="134"/>
      <c r="LWA233" s="134"/>
      <c r="LWB233" s="134"/>
      <c r="LWC233" s="134"/>
      <c r="LWD233" s="134"/>
      <c r="LWE233" s="134"/>
      <c r="LWF233" s="134"/>
      <c r="LWG233" s="134"/>
      <c r="LWH233" s="134"/>
      <c r="LWI233" s="134"/>
      <c r="LWJ233" s="134"/>
      <c r="LWK233" s="134"/>
      <c r="LWL233" s="134"/>
      <c r="LWM233" s="134"/>
      <c r="LWN233" s="134"/>
      <c r="LWO233" s="134"/>
      <c r="LWP233" s="134"/>
      <c r="LWQ233" s="134"/>
      <c r="LWR233" s="134"/>
      <c r="LWS233" s="134"/>
      <c r="LWT233" s="134"/>
      <c r="LWU233" s="134"/>
      <c r="LWV233" s="134"/>
      <c r="LWW233" s="134"/>
      <c r="LWX233" s="134"/>
      <c r="LWY233" s="134"/>
      <c r="LWZ233" s="134"/>
      <c r="LXA233" s="134"/>
      <c r="LXB233" s="134"/>
      <c r="LXC233" s="134"/>
      <c r="LXD233" s="134"/>
      <c r="LXE233" s="134"/>
      <c r="LXF233" s="134"/>
      <c r="LXG233" s="134"/>
      <c r="LXH233" s="134"/>
      <c r="LXI233" s="134"/>
      <c r="LXJ233" s="134"/>
      <c r="LXK233" s="134"/>
      <c r="LXL233" s="134"/>
      <c r="LXM233" s="134"/>
      <c r="LXN233" s="134"/>
      <c r="LXO233" s="134"/>
      <c r="LXP233" s="134"/>
      <c r="LXQ233" s="134"/>
      <c r="LXR233" s="134"/>
      <c r="LXS233" s="134"/>
      <c r="LXT233" s="134"/>
      <c r="LXU233" s="134"/>
      <c r="LXV233" s="134"/>
      <c r="LXW233" s="134"/>
      <c r="LXX233" s="134"/>
      <c r="LXY233" s="134"/>
      <c r="LXZ233" s="134"/>
      <c r="LYA233" s="134"/>
      <c r="LYB233" s="134"/>
      <c r="LYC233" s="134"/>
      <c r="LYD233" s="134"/>
      <c r="LYE233" s="134"/>
      <c r="LYF233" s="134"/>
      <c r="LYG233" s="134"/>
      <c r="LYH233" s="134"/>
      <c r="LYI233" s="134"/>
      <c r="LYJ233" s="134"/>
      <c r="LYK233" s="134"/>
      <c r="LYL233" s="134"/>
      <c r="LYM233" s="134"/>
      <c r="LYN233" s="134"/>
      <c r="LYO233" s="134"/>
      <c r="LYP233" s="134"/>
      <c r="LYQ233" s="134"/>
      <c r="LYR233" s="134"/>
      <c r="LYS233" s="134"/>
      <c r="LYT233" s="134"/>
      <c r="LYU233" s="134"/>
      <c r="LYV233" s="134"/>
      <c r="LYW233" s="134"/>
      <c r="LYX233" s="134"/>
      <c r="LYY233" s="134"/>
      <c r="LYZ233" s="134"/>
      <c r="LZA233" s="134"/>
      <c r="LZB233" s="134"/>
      <c r="LZC233" s="134"/>
      <c r="LZD233" s="134"/>
      <c r="LZE233" s="134"/>
      <c r="LZF233" s="134"/>
      <c r="LZG233" s="134"/>
      <c r="LZH233" s="134"/>
      <c r="LZI233" s="134"/>
      <c r="LZJ233" s="134"/>
      <c r="LZK233" s="134"/>
      <c r="LZL233" s="134"/>
      <c r="LZM233" s="134"/>
      <c r="LZN233" s="134"/>
      <c r="LZO233" s="134"/>
      <c r="LZP233" s="134"/>
      <c r="LZQ233" s="134"/>
      <c r="LZR233" s="134"/>
      <c r="LZS233" s="134"/>
      <c r="LZT233" s="134"/>
      <c r="LZU233" s="134"/>
      <c r="LZV233" s="134"/>
      <c r="LZW233" s="134"/>
      <c r="LZX233" s="134"/>
      <c r="LZY233" s="134"/>
      <c r="LZZ233" s="134"/>
      <c r="MAA233" s="134"/>
      <c r="MAB233" s="134"/>
      <c r="MAC233" s="134"/>
      <c r="MAD233" s="134"/>
      <c r="MAE233" s="134"/>
      <c r="MAF233" s="134"/>
      <c r="MAG233" s="134"/>
      <c r="MAH233" s="134"/>
      <c r="MAI233" s="134"/>
      <c r="MAJ233" s="134"/>
      <c r="MAK233" s="134"/>
      <c r="MAL233" s="134"/>
      <c r="MAM233" s="134"/>
      <c r="MAN233" s="134"/>
      <c r="MAO233" s="134"/>
      <c r="MAP233" s="134"/>
      <c r="MAQ233" s="134"/>
      <c r="MAR233" s="134"/>
      <c r="MAS233" s="134"/>
      <c r="MAT233" s="134"/>
      <c r="MAU233" s="134"/>
      <c r="MAV233" s="134"/>
      <c r="MAW233" s="134"/>
      <c r="MAX233" s="134"/>
      <c r="MAY233" s="134"/>
      <c r="MAZ233" s="134"/>
      <c r="MBA233" s="134"/>
      <c r="MBB233" s="134"/>
      <c r="MBC233" s="134"/>
      <c r="MBD233" s="134"/>
      <c r="MBE233" s="134"/>
      <c r="MBF233" s="134"/>
      <c r="MBG233" s="134"/>
      <c r="MBH233" s="134"/>
      <c r="MBI233" s="134"/>
      <c r="MBJ233" s="134"/>
      <c r="MBK233" s="134"/>
      <c r="MBL233" s="134"/>
      <c r="MBM233" s="134"/>
      <c r="MBN233" s="134"/>
      <c r="MBO233" s="134"/>
      <c r="MBP233" s="134"/>
      <c r="MBQ233" s="134"/>
      <c r="MBR233" s="134"/>
      <c r="MBS233" s="134"/>
      <c r="MBT233" s="134"/>
      <c r="MBU233" s="134"/>
      <c r="MBV233" s="134"/>
      <c r="MBW233" s="134"/>
      <c r="MBX233" s="134"/>
      <c r="MBY233" s="134"/>
      <c r="MBZ233" s="134"/>
      <c r="MCA233" s="134"/>
      <c r="MCB233" s="134"/>
      <c r="MCC233" s="134"/>
      <c r="MCD233" s="134"/>
      <c r="MCE233" s="134"/>
      <c r="MCF233" s="134"/>
      <c r="MCG233" s="134"/>
      <c r="MCH233" s="134"/>
      <c r="MCI233" s="134"/>
      <c r="MCJ233" s="134"/>
      <c r="MCK233" s="134"/>
      <c r="MCL233" s="134"/>
      <c r="MCM233" s="134"/>
      <c r="MCN233" s="134"/>
      <c r="MCO233" s="134"/>
      <c r="MCP233" s="134"/>
      <c r="MCQ233" s="134"/>
      <c r="MCR233" s="134"/>
      <c r="MCS233" s="134"/>
      <c r="MCT233" s="134"/>
      <c r="MCU233" s="134"/>
      <c r="MCV233" s="134"/>
      <c r="MCW233" s="134"/>
      <c r="MCX233" s="134"/>
      <c r="MCY233" s="134"/>
      <c r="MCZ233" s="134"/>
      <c r="MDA233" s="134"/>
      <c r="MDB233" s="134"/>
      <c r="MDC233" s="134"/>
      <c r="MDD233" s="134"/>
      <c r="MDE233" s="134"/>
      <c r="MDF233" s="134"/>
      <c r="MDG233" s="134"/>
      <c r="MDH233" s="134"/>
      <c r="MDI233" s="134"/>
      <c r="MDJ233" s="134"/>
      <c r="MDK233" s="134"/>
      <c r="MDL233" s="134"/>
      <c r="MDM233" s="134"/>
      <c r="MDN233" s="134"/>
      <c r="MDO233" s="134"/>
      <c r="MDP233" s="134"/>
      <c r="MDQ233" s="134"/>
      <c r="MDR233" s="134"/>
      <c r="MDS233" s="134"/>
      <c r="MDT233" s="134"/>
      <c r="MDU233" s="134"/>
      <c r="MDV233" s="134"/>
      <c r="MDW233" s="134"/>
      <c r="MDX233" s="134"/>
      <c r="MDY233" s="134"/>
      <c r="MDZ233" s="134"/>
      <c r="MEA233" s="134"/>
      <c r="MEB233" s="134"/>
      <c r="MEC233" s="134"/>
      <c r="MED233" s="134"/>
      <c r="MEE233" s="134"/>
      <c r="MEF233" s="134"/>
      <c r="MEG233" s="134"/>
      <c r="MEH233" s="134"/>
      <c r="MEI233" s="134"/>
      <c r="MEJ233" s="134"/>
      <c r="MEK233" s="134"/>
      <c r="MEL233" s="134"/>
      <c r="MEM233" s="134"/>
      <c r="MEN233" s="134"/>
      <c r="MEO233" s="134"/>
      <c r="MEP233" s="134"/>
      <c r="MEQ233" s="134"/>
      <c r="MER233" s="134"/>
      <c r="MES233" s="134"/>
      <c r="MET233" s="134"/>
      <c r="MEU233" s="134"/>
      <c r="MEV233" s="134"/>
      <c r="MEW233" s="134"/>
      <c r="MEX233" s="134"/>
      <c r="MEY233" s="134"/>
      <c r="MEZ233" s="134"/>
      <c r="MFA233" s="134"/>
      <c r="MFB233" s="134"/>
      <c r="MFC233" s="134"/>
      <c r="MFD233" s="134"/>
      <c r="MFE233" s="134"/>
      <c r="MFF233" s="134"/>
      <c r="MFG233" s="134"/>
      <c r="MFH233" s="134"/>
      <c r="MFI233" s="134"/>
      <c r="MFJ233" s="134"/>
      <c r="MFK233" s="134"/>
      <c r="MFL233" s="134"/>
      <c r="MFM233" s="134"/>
      <c r="MFN233" s="134"/>
      <c r="MFO233" s="134"/>
      <c r="MFP233" s="134"/>
      <c r="MFQ233" s="134"/>
      <c r="MFR233" s="134"/>
      <c r="MFS233" s="134"/>
      <c r="MFT233" s="134"/>
      <c r="MFU233" s="134"/>
      <c r="MFV233" s="134"/>
      <c r="MFW233" s="134"/>
      <c r="MFX233" s="134"/>
      <c r="MFY233" s="134"/>
      <c r="MFZ233" s="134"/>
      <c r="MGA233" s="134"/>
      <c r="MGB233" s="134"/>
      <c r="MGC233" s="134"/>
      <c r="MGD233" s="134"/>
      <c r="MGE233" s="134"/>
      <c r="MGF233" s="134"/>
      <c r="MGG233" s="134"/>
      <c r="MGH233" s="134"/>
      <c r="MGI233" s="134"/>
      <c r="MGJ233" s="134"/>
      <c r="MGK233" s="134"/>
      <c r="MGL233" s="134"/>
      <c r="MGM233" s="134"/>
      <c r="MGN233" s="134"/>
      <c r="MGO233" s="134"/>
      <c r="MGP233" s="134"/>
      <c r="MGQ233" s="134"/>
      <c r="MGR233" s="134"/>
      <c r="MGS233" s="134"/>
      <c r="MGT233" s="134"/>
      <c r="MGU233" s="134"/>
      <c r="MGV233" s="134"/>
      <c r="MGW233" s="134"/>
      <c r="MGX233" s="134"/>
      <c r="MGY233" s="134"/>
      <c r="MGZ233" s="134"/>
      <c r="MHA233" s="134"/>
      <c r="MHB233" s="134"/>
      <c r="MHC233" s="134"/>
      <c r="MHD233" s="134"/>
      <c r="MHE233" s="134"/>
      <c r="MHF233" s="134"/>
      <c r="MHG233" s="134"/>
      <c r="MHH233" s="134"/>
      <c r="MHI233" s="134"/>
      <c r="MHJ233" s="134"/>
      <c r="MHK233" s="134"/>
      <c r="MHL233" s="134"/>
      <c r="MHM233" s="134"/>
      <c r="MHN233" s="134"/>
      <c r="MHO233" s="134"/>
      <c r="MHP233" s="134"/>
      <c r="MHQ233" s="134"/>
      <c r="MHR233" s="134"/>
      <c r="MHS233" s="134"/>
      <c r="MHT233" s="134"/>
      <c r="MHU233" s="134"/>
      <c r="MHV233" s="134"/>
      <c r="MHW233" s="134"/>
      <c r="MHX233" s="134"/>
      <c r="MHY233" s="134"/>
      <c r="MHZ233" s="134"/>
      <c r="MIA233" s="134"/>
      <c r="MIB233" s="134"/>
      <c r="MIC233" s="134"/>
      <c r="MID233" s="134"/>
      <c r="MIE233" s="134"/>
      <c r="MIF233" s="134"/>
      <c r="MIG233" s="134"/>
      <c r="MIH233" s="134"/>
      <c r="MII233" s="134"/>
      <c r="MIJ233" s="134"/>
      <c r="MIK233" s="134"/>
      <c r="MIL233" s="134"/>
      <c r="MIM233" s="134"/>
      <c r="MIN233" s="134"/>
      <c r="MIO233" s="134"/>
      <c r="MIP233" s="134"/>
      <c r="MIQ233" s="134"/>
      <c r="MIR233" s="134"/>
      <c r="MIS233" s="134"/>
      <c r="MIT233" s="134"/>
      <c r="MIU233" s="134"/>
      <c r="MIV233" s="134"/>
      <c r="MIW233" s="134"/>
      <c r="MIX233" s="134"/>
      <c r="MIY233" s="134"/>
      <c r="MIZ233" s="134"/>
      <c r="MJA233" s="134"/>
      <c r="MJB233" s="134"/>
      <c r="MJC233" s="134"/>
      <c r="MJD233" s="134"/>
      <c r="MJE233" s="134"/>
      <c r="MJF233" s="134"/>
      <c r="MJG233" s="134"/>
      <c r="MJH233" s="134"/>
      <c r="MJI233" s="134"/>
      <c r="MJJ233" s="134"/>
      <c r="MJK233" s="134"/>
      <c r="MJL233" s="134"/>
      <c r="MJM233" s="134"/>
      <c r="MJN233" s="134"/>
      <c r="MJO233" s="134"/>
      <c r="MJP233" s="134"/>
      <c r="MJQ233" s="134"/>
      <c r="MJR233" s="134"/>
      <c r="MJS233" s="134"/>
      <c r="MJT233" s="134"/>
      <c r="MJU233" s="134"/>
      <c r="MJV233" s="134"/>
      <c r="MJW233" s="134"/>
      <c r="MJX233" s="134"/>
      <c r="MJY233" s="134"/>
      <c r="MJZ233" s="134"/>
      <c r="MKA233" s="134"/>
      <c r="MKB233" s="134"/>
      <c r="MKC233" s="134"/>
      <c r="MKD233" s="134"/>
      <c r="MKE233" s="134"/>
      <c r="MKF233" s="134"/>
      <c r="MKG233" s="134"/>
      <c r="MKH233" s="134"/>
      <c r="MKI233" s="134"/>
      <c r="MKJ233" s="134"/>
      <c r="MKK233" s="134"/>
      <c r="MKL233" s="134"/>
      <c r="MKM233" s="134"/>
      <c r="MKN233" s="134"/>
      <c r="MKO233" s="134"/>
      <c r="MKP233" s="134"/>
      <c r="MKQ233" s="134"/>
      <c r="MKR233" s="134"/>
      <c r="MKS233" s="134"/>
      <c r="MKT233" s="134"/>
      <c r="MKU233" s="134"/>
      <c r="MKV233" s="134"/>
      <c r="MKW233" s="134"/>
      <c r="MKX233" s="134"/>
      <c r="MKY233" s="134"/>
      <c r="MKZ233" s="134"/>
      <c r="MLA233" s="134"/>
      <c r="MLB233" s="134"/>
      <c r="MLC233" s="134"/>
      <c r="MLD233" s="134"/>
      <c r="MLE233" s="134"/>
      <c r="MLF233" s="134"/>
      <c r="MLG233" s="134"/>
      <c r="MLH233" s="134"/>
      <c r="MLI233" s="134"/>
      <c r="MLJ233" s="134"/>
      <c r="MLK233" s="134"/>
      <c r="MLL233" s="134"/>
      <c r="MLM233" s="134"/>
      <c r="MLN233" s="134"/>
      <c r="MLO233" s="134"/>
      <c r="MLP233" s="134"/>
      <c r="MLQ233" s="134"/>
      <c r="MLR233" s="134"/>
      <c r="MLS233" s="134"/>
      <c r="MLT233" s="134"/>
      <c r="MLU233" s="134"/>
      <c r="MLV233" s="134"/>
      <c r="MLW233" s="134"/>
      <c r="MLX233" s="134"/>
      <c r="MLY233" s="134"/>
      <c r="MLZ233" s="134"/>
      <c r="MMA233" s="134"/>
      <c r="MMB233" s="134"/>
      <c r="MMC233" s="134"/>
      <c r="MMD233" s="134"/>
      <c r="MME233" s="134"/>
      <c r="MMF233" s="134"/>
      <c r="MMG233" s="134"/>
      <c r="MMH233" s="134"/>
      <c r="MMI233" s="134"/>
      <c r="MMJ233" s="134"/>
      <c r="MMK233" s="134"/>
      <c r="MML233" s="134"/>
      <c r="MMM233" s="134"/>
      <c r="MMN233" s="134"/>
      <c r="MMO233" s="134"/>
      <c r="MMP233" s="134"/>
      <c r="MMQ233" s="134"/>
      <c r="MMR233" s="134"/>
      <c r="MMS233" s="134"/>
      <c r="MMT233" s="134"/>
      <c r="MMU233" s="134"/>
      <c r="MMV233" s="134"/>
      <c r="MMW233" s="134"/>
      <c r="MMX233" s="134"/>
      <c r="MMY233" s="134"/>
      <c r="MMZ233" s="134"/>
      <c r="MNA233" s="134"/>
      <c r="MNB233" s="134"/>
      <c r="MNC233" s="134"/>
      <c r="MND233" s="134"/>
      <c r="MNE233" s="134"/>
      <c r="MNF233" s="134"/>
      <c r="MNG233" s="134"/>
      <c r="MNH233" s="134"/>
      <c r="MNI233" s="134"/>
      <c r="MNJ233" s="134"/>
      <c r="MNK233" s="134"/>
      <c r="MNL233" s="134"/>
      <c r="MNM233" s="134"/>
      <c r="MNN233" s="134"/>
      <c r="MNO233" s="134"/>
      <c r="MNP233" s="134"/>
      <c r="MNQ233" s="134"/>
      <c r="MNR233" s="134"/>
      <c r="MNS233" s="134"/>
      <c r="MNT233" s="134"/>
      <c r="MNU233" s="134"/>
      <c r="MNV233" s="134"/>
      <c r="MNW233" s="134"/>
      <c r="MNX233" s="134"/>
      <c r="MNY233" s="134"/>
      <c r="MNZ233" s="134"/>
      <c r="MOA233" s="134"/>
      <c r="MOB233" s="134"/>
      <c r="MOC233" s="134"/>
      <c r="MOD233" s="134"/>
      <c r="MOE233" s="134"/>
      <c r="MOF233" s="134"/>
      <c r="MOG233" s="134"/>
      <c r="MOH233" s="134"/>
      <c r="MOI233" s="134"/>
      <c r="MOJ233" s="134"/>
      <c r="MOK233" s="134"/>
      <c r="MOL233" s="134"/>
      <c r="MOM233" s="134"/>
      <c r="MON233" s="134"/>
      <c r="MOO233" s="134"/>
      <c r="MOP233" s="134"/>
      <c r="MOQ233" s="134"/>
      <c r="MOR233" s="134"/>
      <c r="MOS233" s="134"/>
      <c r="MOT233" s="134"/>
      <c r="MOU233" s="134"/>
      <c r="MOV233" s="134"/>
      <c r="MOW233" s="134"/>
      <c r="MOX233" s="134"/>
      <c r="MOY233" s="134"/>
      <c r="MOZ233" s="134"/>
      <c r="MPA233" s="134"/>
      <c r="MPB233" s="134"/>
      <c r="MPC233" s="134"/>
      <c r="MPD233" s="134"/>
      <c r="MPE233" s="134"/>
      <c r="MPF233" s="134"/>
      <c r="MPG233" s="134"/>
      <c r="MPH233" s="134"/>
      <c r="MPI233" s="134"/>
      <c r="MPJ233" s="134"/>
      <c r="MPK233" s="134"/>
      <c r="MPL233" s="134"/>
      <c r="MPM233" s="134"/>
      <c r="MPN233" s="134"/>
      <c r="MPO233" s="134"/>
      <c r="MPP233" s="134"/>
      <c r="MPQ233" s="134"/>
      <c r="MPR233" s="134"/>
      <c r="MPS233" s="134"/>
      <c r="MPT233" s="134"/>
      <c r="MPU233" s="134"/>
      <c r="MPV233" s="134"/>
      <c r="MPW233" s="134"/>
      <c r="MPX233" s="134"/>
      <c r="MPY233" s="134"/>
      <c r="MPZ233" s="134"/>
      <c r="MQA233" s="134"/>
      <c r="MQB233" s="134"/>
      <c r="MQC233" s="134"/>
      <c r="MQD233" s="134"/>
      <c r="MQE233" s="134"/>
      <c r="MQF233" s="134"/>
      <c r="MQG233" s="134"/>
      <c r="MQH233" s="134"/>
      <c r="MQI233" s="134"/>
      <c r="MQJ233" s="134"/>
      <c r="MQK233" s="134"/>
      <c r="MQL233" s="134"/>
      <c r="MQM233" s="134"/>
      <c r="MQN233" s="134"/>
      <c r="MQO233" s="134"/>
      <c r="MQP233" s="134"/>
      <c r="MQQ233" s="134"/>
      <c r="MQR233" s="134"/>
      <c r="MQS233" s="134"/>
      <c r="MQT233" s="134"/>
      <c r="MQU233" s="134"/>
      <c r="MQV233" s="134"/>
      <c r="MQW233" s="134"/>
      <c r="MQX233" s="134"/>
      <c r="MQY233" s="134"/>
      <c r="MQZ233" s="134"/>
      <c r="MRA233" s="134"/>
      <c r="MRB233" s="134"/>
      <c r="MRC233" s="134"/>
      <c r="MRD233" s="134"/>
      <c r="MRE233" s="134"/>
      <c r="MRF233" s="134"/>
      <c r="MRG233" s="134"/>
      <c r="MRH233" s="134"/>
      <c r="MRI233" s="134"/>
      <c r="MRJ233" s="134"/>
      <c r="MRK233" s="134"/>
      <c r="MRL233" s="134"/>
      <c r="MRM233" s="134"/>
      <c r="MRN233" s="134"/>
      <c r="MRO233" s="134"/>
      <c r="MRP233" s="134"/>
      <c r="MRQ233" s="134"/>
      <c r="MRR233" s="134"/>
      <c r="MRS233" s="134"/>
      <c r="MRT233" s="134"/>
      <c r="MRU233" s="134"/>
      <c r="MRV233" s="134"/>
      <c r="MRW233" s="134"/>
      <c r="MRX233" s="134"/>
      <c r="MRY233" s="134"/>
      <c r="MRZ233" s="134"/>
      <c r="MSA233" s="134"/>
      <c r="MSB233" s="134"/>
      <c r="MSC233" s="134"/>
      <c r="MSD233" s="134"/>
      <c r="MSE233" s="134"/>
      <c r="MSF233" s="134"/>
      <c r="MSG233" s="134"/>
      <c r="MSH233" s="134"/>
      <c r="MSI233" s="134"/>
      <c r="MSJ233" s="134"/>
      <c r="MSK233" s="134"/>
      <c r="MSL233" s="134"/>
      <c r="MSM233" s="134"/>
      <c r="MSN233" s="134"/>
      <c r="MSO233" s="134"/>
      <c r="MSP233" s="134"/>
      <c r="MSQ233" s="134"/>
      <c r="MSR233" s="134"/>
      <c r="MSS233" s="134"/>
      <c r="MST233" s="134"/>
      <c r="MSU233" s="134"/>
      <c r="MSV233" s="134"/>
      <c r="MSW233" s="134"/>
      <c r="MSX233" s="134"/>
      <c r="MSY233" s="134"/>
      <c r="MSZ233" s="134"/>
      <c r="MTA233" s="134"/>
      <c r="MTB233" s="134"/>
      <c r="MTC233" s="134"/>
      <c r="MTD233" s="134"/>
      <c r="MTE233" s="134"/>
      <c r="MTF233" s="134"/>
      <c r="MTG233" s="134"/>
      <c r="MTH233" s="134"/>
      <c r="MTI233" s="134"/>
      <c r="MTJ233" s="134"/>
      <c r="MTK233" s="134"/>
      <c r="MTL233" s="134"/>
      <c r="MTM233" s="134"/>
      <c r="MTN233" s="134"/>
      <c r="MTO233" s="134"/>
      <c r="MTP233" s="134"/>
      <c r="MTQ233" s="134"/>
      <c r="MTR233" s="134"/>
      <c r="MTS233" s="134"/>
      <c r="MTT233" s="134"/>
      <c r="MTU233" s="134"/>
      <c r="MTV233" s="134"/>
      <c r="MTW233" s="134"/>
      <c r="MTX233" s="134"/>
      <c r="MTY233" s="134"/>
      <c r="MTZ233" s="134"/>
      <c r="MUA233" s="134"/>
      <c r="MUB233" s="134"/>
      <c r="MUC233" s="134"/>
      <c r="MUD233" s="134"/>
      <c r="MUE233" s="134"/>
      <c r="MUF233" s="134"/>
      <c r="MUG233" s="134"/>
      <c r="MUH233" s="134"/>
      <c r="MUI233" s="134"/>
      <c r="MUJ233" s="134"/>
      <c r="MUK233" s="134"/>
      <c r="MUL233" s="134"/>
      <c r="MUM233" s="134"/>
      <c r="MUN233" s="134"/>
      <c r="MUO233" s="134"/>
      <c r="MUP233" s="134"/>
      <c r="MUQ233" s="134"/>
      <c r="MUR233" s="134"/>
      <c r="MUS233" s="134"/>
      <c r="MUT233" s="134"/>
      <c r="MUU233" s="134"/>
      <c r="MUV233" s="134"/>
      <c r="MUW233" s="134"/>
      <c r="MUX233" s="134"/>
      <c r="MUY233" s="134"/>
      <c r="MUZ233" s="134"/>
      <c r="MVA233" s="134"/>
      <c r="MVB233" s="134"/>
      <c r="MVC233" s="134"/>
      <c r="MVD233" s="134"/>
      <c r="MVE233" s="134"/>
      <c r="MVF233" s="134"/>
      <c r="MVG233" s="134"/>
      <c r="MVH233" s="134"/>
      <c r="MVI233" s="134"/>
      <c r="MVJ233" s="134"/>
      <c r="MVK233" s="134"/>
      <c r="MVL233" s="134"/>
      <c r="MVM233" s="134"/>
      <c r="MVN233" s="134"/>
      <c r="MVO233" s="134"/>
      <c r="MVP233" s="134"/>
      <c r="MVQ233" s="134"/>
      <c r="MVR233" s="134"/>
      <c r="MVS233" s="134"/>
      <c r="MVT233" s="134"/>
      <c r="MVU233" s="134"/>
      <c r="MVV233" s="134"/>
      <c r="MVW233" s="134"/>
      <c r="MVX233" s="134"/>
      <c r="MVY233" s="134"/>
      <c r="MVZ233" s="134"/>
      <c r="MWA233" s="134"/>
      <c r="MWB233" s="134"/>
      <c r="MWC233" s="134"/>
      <c r="MWD233" s="134"/>
      <c r="MWE233" s="134"/>
      <c r="MWF233" s="134"/>
      <c r="MWG233" s="134"/>
      <c r="MWH233" s="134"/>
      <c r="MWI233" s="134"/>
      <c r="MWJ233" s="134"/>
      <c r="MWK233" s="134"/>
      <c r="MWL233" s="134"/>
      <c r="MWM233" s="134"/>
      <c r="MWN233" s="134"/>
      <c r="MWO233" s="134"/>
      <c r="MWP233" s="134"/>
      <c r="MWQ233" s="134"/>
      <c r="MWR233" s="134"/>
      <c r="MWS233" s="134"/>
      <c r="MWT233" s="134"/>
      <c r="MWU233" s="134"/>
      <c r="MWV233" s="134"/>
      <c r="MWW233" s="134"/>
      <c r="MWX233" s="134"/>
      <c r="MWY233" s="134"/>
      <c r="MWZ233" s="134"/>
      <c r="MXA233" s="134"/>
      <c r="MXB233" s="134"/>
      <c r="MXC233" s="134"/>
      <c r="MXD233" s="134"/>
      <c r="MXE233" s="134"/>
      <c r="MXF233" s="134"/>
      <c r="MXG233" s="134"/>
      <c r="MXH233" s="134"/>
      <c r="MXI233" s="134"/>
      <c r="MXJ233" s="134"/>
      <c r="MXK233" s="134"/>
      <c r="MXL233" s="134"/>
      <c r="MXM233" s="134"/>
      <c r="MXN233" s="134"/>
      <c r="MXO233" s="134"/>
      <c r="MXP233" s="134"/>
      <c r="MXQ233" s="134"/>
      <c r="MXR233" s="134"/>
      <c r="MXS233" s="134"/>
      <c r="MXT233" s="134"/>
      <c r="MXU233" s="134"/>
      <c r="MXV233" s="134"/>
      <c r="MXW233" s="134"/>
      <c r="MXX233" s="134"/>
      <c r="MXY233" s="134"/>
      <c r="MXZ233" s="134"/>
      <c r="MYA233" s="134"/>
      <c r="MYB233" s="134"/>
      <c r="MYC233" s="134"/>
      <c r="MYD233" s="134"/>
      <c r="MYE233" s="134"/>
      <c r="MYF233" s="134"/>
      <c r="MYG233" s="134"/>
      <c r="MYH233" s="134"/>
      <c r="MYI233" s="134"/>
      <c r="MYJ233" s="134"/>
      <c r="MYK233" s="134"/>
      <c r="MYL233" s="134"/>
      <c r="MYM233" s="134"/>
      <c r="MYN233" s="134"/>
      <c r="MYO233" s="134"/>
      <c r="MYP233" s="134"/>
      <c r="MYQ233" s="134"/>
      <c r="MYR233" s="134"/>
      <c r="MYS233" s="134"/>
      <c r="MYT233" s="134"/>
      <c r="MYU233" s="134"/>
      <c r="MYV233" s="134"/>
      <c r="MYW233" s="134"/>
      <c r="MYX233" s="134"/>
      <c r="MYY233" s="134"/>
      <c r="MYZ233" s="134"/>
      <c r="MZA233" s="134"/>
      <c r="MZB233" s="134"/>
      <c r="MZC233" s="134"/>
      <c r="MZD233" s="134"/>
      <c r="MZE233" s="134"/>
      <c r="MZF233" s="134"/>
      <c r="MZG233" s="134"/>
      <c r="MZH233" s="134"/>
      <c r="MZI233" s="134"/>
      <c r="MZJ233" s="134"/>
      <c r="MZK233" s="134"/>
      <c r="MZL233" s="134"/>
      <c r="MZM233" s="134"/>
      <c r="MZN233" s="134"/>
      <c r="MZO233" s="134"/>
      <c r="MZP233" s="134"/>
      <c r="MZQ233" s="134"/>
      <c r="MZR233" s="134"/>
      <c r="MZS233" s="134"/>
      <c r="MZT233" s="134"/>
      <c r="MZU233" s="134"/>
      <c r="MZV233" s="134"/>
      <c r="MZW233" s="134"/>
      <c r="MZX233" s="134"/>
      <c r="MZY233" s="134"/>
      <c r="MZZ233" s="134"/>
      <c r="NAA233" s="134"/>
      <c r="NAB233" s="134"/>
      <c r="NAC233" s="134"/>
      <c r="NAD233" s="134"/>
      <c r="NAE233" s="134"/>
      <c r="NAF233" s="134"/>
      <c r="NAG233" s="134"/>
      <c r="NAH233" s="134"/>
      <c r="NAI233" s="134"/>
      <c r="NAJ233" s="134"/>
      <c r="NAK233" s="134"/>
      <c r="NAL233" s="134"/>
      <c r="NAM233" s="134"/>
      <c r="NAN233" s="134"/>
      <c r="NAO233" s="134"/>
      <c r="NAP233" s="134"/>
      <c r="NAQ233" s="134"/>
      <c r="NAR233" s="134"/>
      <c r="NAS233" s="134"/>
      <c r="NAT233" s="134"/>
      <c r="NAU233" s="134"/>
      <c r="NAV233" s="134"/>
      <c r="NAW233" s="134"/>
      <c r="NAX233" s="134"/>
      <c r="NAY233" s="134"/>
      <c r="NAZ233" s="134"/>
      <c r="NBA233" s="134"/>
      <c r="NBB233" s="134"/>
      <c r="NBC233" s="134"/>
      <c r="NBD233" s="134"/>
      <c r="NBE233" s="134"/>
      <c r="NBF233" s="134"/>
      <c r="NBG233" s="134"/>
      <c r="NBH233" s="134"/>
      <c r="NBI233" s="134"/>
      <c r="NBJ233" s="134"/>
      <c r="NBK233" s="134"/>
      <c r="NBL233" s="134"/>
      <c r="NBM233" s="134"/>
      <c r="NBN233" s="134"/>
      <c r="NBO233" s="134"/>
      <c r="NBP233" s="134"/>
      <c r="NBQ233" s="134"/>
      <c r="NBR233" s="134"/>
      <c r="NBS233" s="134"/>
      <c r="NBT233" s="134"/>
      <c r="NBU233" s="134"/>
      <c r="NBV233" s="134"/>
      <c r="NBW233" s="134"/>
      <c r="NBX233" s="134"/>
      <c r="NBY233" s="134"/>
      <c r="NBZ233" s="134"/>
      <c r="NCA233" s="134"/>
      <c r="NCB233" s="134"/>
      <c r="NCC233" s="134"/>
      <c r="NCD233" s="134"/>
      <c r="NCE233" s="134"/>
      <c r="NCF233" s="134"/>
      <c r="NCG233" s="134"/>
      <c r="NCH233" s="134"/>
      <c r="NCI233" s="134"/>
      <c r="NCJ233" s="134"/>
      <c r="NCK233" s="134"/>
      <c r="NCL233" s="134"/>
      <c r="NCM233" s="134"/>
      <c r="NCN233" s="134"/>
      <c r="NCO233" s="134"/>
      <c r="NCP233" s="134"/>
      <c r="NCQ233" s="134"/>
      <c r="NCR233" s="134"/>
      <c r="NCS233" s="134"/>
      <c r="NCT233" s="134"/>
      <c r="NCU233" s="134"/>
      <c r="NCV233" s="134"/>
      <c r="NCW233" s="134"/>
      <c r="NCX233" s="134"/>
      <c r="NCY233" s="134"/>
      <c r="NCZ233" s="134"/>
      <c r="NDA233" s="134"/>
      <c r="NDB233" s="134"/>
      <c r="NDC233" s="134"/>
      <c r="NDD233" s="134"/>
      <c r="NDE233" s="134"/>
      <c r="NDF233" s="134"/>
      <c r="NDG233" s="134"/>
      <c r="NDH233" s="134"/>
      <c r="NDI233" s="134"/>
      <c r="NDJ233" s="134"/>
      <c r="NDK233" s="134"/>
      <c r="NDL233" s="134"/>
      <c r="NDM233" s="134"/>
      <c r="NDN233" s="134"/>
      <c r="NDO233" s="134"/>
      <c r="NDP233" s="134"/>
      <c r="NDQ233" s="134"/>
      <c r="NDR233" s="134"/>
      <c r="NDS233" s="134"/>
      <c r="NDT233" s="134"/>
      <c r="NDU233" s="134"/>
      <c r="NDV233" s="134"/>
      <c r="NDW233" s="134"/>
      <c r="NDX233" s="134"/>
      <c r="NDY233" s="134"/>
      <c r="NDZ233" s="134"/>
      <c r="NEA233" s="134"/>
      <c r="NEB233" s="134"/>
      <c r="NEC233" s="134"/>
      <c r="NED233" s="134"/>
      <c r="NEE233" s="134"/>
      <c r="NEF233" s="134"/>
      <c r="NEG233" s="134"/>
      <c r="NEH233" s="134"/>
      <c r="NEI233" s="134"/>
      <c r="NEJ233" s="134"/>
      <c r="NEK233" s="134"/>
      <c r="NEL233" s="134"/>
      <c r="NEM233" s="134"/>
      <c r="NEN233" s="134"/>
      <c r="NEO233" s="134"/>
      <c r="NEP233" s="134"/>
      <c r="NEQ233" s="134"/>
      <c r="NER233" s="134"/>
      <c r="NES233" s="134"/>
      <c r="NET233" s="134"/>
      <c r="NEU233" s="134"/>
      <c r="NEV233" s="134"/>
      <c r="NEW233" s="134"/>
      <c r="NEX233" s="134"/>
      <c r="NEY233" s="134"/>
      <c r="NEZ233" s="134"/>
      <c r="NFA233" s="134"/>
      <c r="NFB233" s="134"/>
      <c r="NFC233" s="134"/>
      <c r="NFD233" s="134"/>
      <c r="NFE233" s="134"/>
      <c r="NFF233" s="134"/>
      <c r="NFG233" s="134"/>
      <c r="NFH233" s="134"/>
      <c r="NFI233" s="134"/>
      <c r="NFJ233" s="134"/>
      <c r="NFK233" s="134"/>
      <c r="NFL233" s="134"/>
      <c r="NFM233" s="134"/>
      <c r="NFN233" s="134"/>
      <c r="NFO233" s="134"/>
      <c r="NFP233" s="134"/>
      <c r="NFQ233" s="134"/>
      <c r="NFR233" s="134"/>
      <c r="NFS233" s="134"/>
      <c r="NFT233" s="134"/>
      <c r="NFU233" s="134"/>
      <c r="NFV233" s="134"/>
      <c r="NFW233" s="134"/>
      <c r="NFX233" s="134"/>
      <c r="NFY233" s="134"/>
      <c r="NFZ233" s="134"/>
      <c r="NGA233" s="134"/>
      <c r="NGB233" s="134"/>
      <c r="NGC233" s="134"/>
      <c r="NGD233" s="134"/>
      <c r="NGE233" s="134"/>
      <c r="NGF233" s="134"/>
      <c r="NGG233" s="134"/>
      <c r="NGH233" s="134"/>
      <c r="NGI233" s="134"/>
      <c r="NGJ233" s="134"/>
      <c r="NGK233" s="134"/>
      <c r="NGL233" s="134"/>
      <c r="NGM233" s="134"/>
      <c r="NGN233" s="134"/>
      <c r="NGO233" s="134"/>
      <c r="NGP233" s="134"/>
      <c r="NGQ233" s="134"/>
      <c r="NGR233" s="134"/>
      <c r="NGS233" s="134"/>
      <c r="NGT233" s="134"/>
      <c r="NGU233" s="134"/>
      <c r="NGV233" s="134"/>
      <c r="NGW233" s="134"/>
      <c r="NGX233" s="134"/>
      <c r="NGY233" s="134"/>
      <c r="NGZ233" s="134"/>
      <c r="NHA233" s="134"/>
      <c r="NHB233" s="134"/>
      <c r="NHC233" s="134"/>
      <c r="NHD233" s="134"/>
      <c r="NHE233" s="134"/>
      <c r="NHF233" s="134"/>
      <c r="NHG233" s="134"/>
      <c r="NHH233" s="134"/>
      <c r="NHI233" s="134"/>
      <c r="NHJ233" s="134"/>
      <c r="NHK233" s="134"/>
      <c r="NHL233" s="134"/>
      <c r="NHM233" s="134"/>
      <c r="NHN233" s="134"/>
      <c r="NHO233" s="134"/>
      <c r="NHP233" s="134"/>
      <c r="NHQ233" s="134"/>
      <c r="NHR233" s="134"/>
      <c r="NHS233" s="134"/>
      <c r="NHT233" s="134"/>
      <c r="NHU233" s="134"/>
      <c r="NHV233" s="134"/>
      <c r="NHW233" s="134"/>
      <c r="NHX233" s="134"/>
      <c r="NHY233" s="134"/>
      <c r="NHZ233" s="134"/>
      <c r="NIA233" s="134"/>
      <c r="NIB233" s="134"/>
      <c r="NIC233" s="134"/>
      <c r="NID233" s="134"/>
      <c r="NIE233" s="134"/>
      <c r="NIF233" s="134"/>
      <c r="NIG233" s="134"/>
      <c r="NIH233" s="134"/>
      <c r="NII233" s="134"/>
      <c r="NIJ233" s="134"/>
      <c r="NIK233" s="134"/>
      <c r="NIL233" s="134"/>
      <c r="NIM233" s="134"/>
      <c r="NIN233" s="134"/>
      <c r="NIO233" s="134"/>
      <c r="NIP233" s="134"/>
      <c r="NIQ233" s="134"/>
      <c r="NIR233" s="134"/>
      <c r="NIS233" s="134"/>
      <c r="NIT233" s="134"/>
      <c r="NIU233" s="134"/>
      <c r="NIV233" s="134"/>
      <c r="NIW233" s="134"/>
      <c r="NIX233" s="134"/>
      <c r="NIY233" s="134"/>
      <c r="NIZ233" s="134"/>
      <c r="NJA233" s="134"/>
      <c r="NJB233" s="134"/>
      <c r="NJC233" s="134"/>
      <c r="NJD233" s="134"/>
      <c r="NJE233" s="134"/>
      <c r="NJF233" s="134"/>
      <c r="NJG233" s="134"/>
      <c r="NJH233" s="134"/>
      <c r="NJI233" s="134"/>
      <c r="NJJ233" s="134"/>
      <c r="NJK233" s="134"/>
      <c r="NJL233" s="134"/>
      <c r="NJM233" s="134"/>
      <c r="NJN233" s="134"/>
      <c r="NJO233" s="134"/>
      <c r="NJP233" s="134"/>
      <c r="NJQ233" s="134"/>
      <c r="NJR233" s="134"/>
      <c r="NJS233" s="134"/>
      <c r="NJT233" s="134"/>
      <c r="NJU233" s="134"/>
      <c r="NJV233" s="134"/>
      <c r="NJW233" s="134"/>
      <c r="NJX233" s="134"/>
      <c r="NJY233" s="134"/>
      <c r="NJZ233" s="134"/>
      <c r="NKA233" s="134"/>
      <c r="NKB233" s="134"/>
      <c r="NKC233" s="134"/>
      <c r="NKD233" s="134"/>
      <c r="NKE233" s="134"/>
      <c r="NKF233" s="134"/>
      <c r="NKG233" s="134"/>
      <c r="NKH233" s="134"/>
      <c r="NKI233" s="134"/>
      <c r="NKJ233" s="134"/>
      <c r="NKK233" s="134"/>
      <c r="NKL233" s="134"/>
      <c r="NKM233" s="134"/>
      <c r="NKN233" s="134"/>
      <c r="NKO233" s="134"/>
      <c r="NKP233" s="134"/>
      <c r="NKQ233" s="134"/>
      <c r="NKR233" s="134"/>
      <c r="NKS233" s="134"/>
      <c r="NKT233" s="134"/>
      <c r="NKU233" s="134"/>
      <c r="NKV233" s="134"/>
      <c r="NKW233" s="134"/>
      <c r="NKX233" s="134"/>
      <c r="NKY233" s="134"/>
      <c r="NKZ233" s="134"/>
      <c r="NLA233" s="134"/>
      <c r="NLB233" s="134"/>
      <c r="NLC233" s="134"/>
      <c r="NLD233" s="134"/>
      <c r="NLE233" s="134"/>
      <c r="NLF233" s="134"/>
      <c r="NLG233" s="134"/>
      <c r="NLH233" s="134"/>
      <c r="NLI233" s="134"/>
      <c r="NLJ233" s="134"/>
      <c r="NLK233" s="134"/>
      <c r="NLL233" s="134"/>
      <c r="NLM233" s="134"/>
      <c r="NLN233" s="134"/>
      <c r="NLO233" s="134"/>
      <c r="NLP233" s="134"/>
      <c r="NLQ233" s="134"/>
      <c r="NLR233" s="134"/>
      <c r="NLS233" s="134"/>
      <c r="NLT233" s="134"/>
      <c r="NLU233" s="134"/>
      <c r="NLV233" s="134"/>
      <c r="NLW233" s="134"/>
      <c r="NLX233" s="134"/>
      <c r="NLY233" s="134"/>
      <c r="NLZ233" s="134"/>
      <c r="NMA233" s="134"/>
      <c r="NMB233" s="134"/>
      <c r="NMC233" s="134"/>
      <c r="NMD233" s="134"/>
      <c r="NME233" s="134"/>
      <c r="NMF233" s="134"/>
      <c r="NMG233" s="134"/>
      <c r="NMH233" s="134"/>
      <c r="NMI233" s="134"/>
      <c r="NMJ233" s="134"/>
      <c r="NMK233" s="134"/>
      <c r="NML233" s="134"/>
      <c r="NMM233" s="134"/>
      <c r="NMN233" s="134"/>
      <c r="NMO233" s="134"/>
      <c r="NMP233" s="134"/>
      <c r="NMQ233" s="134"/>
      <c r="NMR233" s="134"/>
      <c r="NMS233" s="134"/>
      <c r="NMT233" s="134"/>
      <c r="NMU233" s="134"/>
      <c r="NMV233" s="134"/>
      <c r="NMW233" s="134"/>
      <c r="NMX233" s="134"/>
      <c r="NMY233" s="134"/>
      <c r="NMZ233" s="134"/>
      <c r="NNA233" s="134"/>
      <c r="NNB233" s="134"/>
      <c r="NNC233" s="134"/>
      <c r="NND233" s="134"/>
      <c r="NNE233" s="134"/>
      <c r="NNF233" s="134"/>
      <c r="NNG233" s="134"/>
      <c r="NNH233" s="134"/>
      <c r="NNI233" s="134"/>
      <c r="NNJ233" s="134"/>
      <c r="NNK233" s="134"/>
      <c r="NNL233" s="134"/>
      <c r="NNM233" s="134"/>
      <c r="NNN233" s="134"/>
      <c r="NNO233" s="134"/>
      <c r="NNP233" s="134"/>
      <c r="NNQ233" s="134"/>
      <c r="NNR233" s="134"/>
      <c r="NNS233" s="134"/>
      <c r="NNT233" s="134"/>
      <c r="NNU233" s="134"/>
      <c r="NNV233" s="134"/>
      <c r="NNW233" s="134"/>
      <c r="NNX233" s="134"/>
      <c r="NNY233" s="134"/>
      <c r="NNZ233" s="134"/>
      <c r="NOA233" s="134"/>
      <c r="NOB233" s="134"/>
      <c r="NOC233" s="134"/>
      <c r="NOD233" s="134"/>
      <c r="NOE233" s="134"/>
      <c r="NOF233" s="134"/>
      <c r="NOG233" s="134"/>
      <c r="NOH233" s="134"/>
      <c r="NOI233" s="134"/>
      <c r="NOJ233" s="134"/>
      <c r="NOK233" s="134"/>
      <c r="NOL233" s="134"/>
      <c r="NOM233" s="134"/>
      <c r="NON233" s="134"/>
      <c r="NOO233" s="134"/>
      <c r="NOP233" s="134"/>
      <c r="NOQ233" s="134"/>
      <c r="NOR233" s="134"/>
      <c r="NOS233" s="134"/>
      <c r="NOT233" s="134"/>
      <c r="NOU233" s="134"/>
      <c r="NOV233" s="134"/>
      <c r="NOW233" s="134"/>
      <c r="NOX233" s="134"/>
      <c r="NOY233" s="134"/>
      <c r="NOZ233" s="134"/>
      <c r="NPA233" s="134"/>
      <c r="NPB233" s="134"/>
      <c r="NPC233" s="134"/>
      <c r="NPD233" s="134"/>
      <c r="NPE233" s="134"/>
      <c r="NPF233" s="134"/>
      <c r="NPG233" s="134"/>
      <c r="NPH233" s="134"/>
      <c r="NPI233" s="134"/>
      <c r="NPJ233" s="134"/>
      <c r="NPK233" s="134"/>
      <c r="NPL233" s="134"/>
      <c r="NPM233" s="134"/>
      <c r="NPN233" s="134"/>
      <c r="NPO233" s="134"/>
      <c r="NPP233" s="134"/>
      <c r="NPQ233" s="134"/>
      <c r="NPR233" s="134"/>
      <c r="NPS233" s="134"/>
      <c r="NPT233" s="134"/>
      <c r="NPU233" s="134"/>
      <c r="NPV233" s="134"/>
      <c r="NPW233" s="134"/>
      <c r="NPX233" s="134"/>
      <c r="NPY233" s="134"/>
      <c r="NPZ233" s="134"/>
      <c r="NQA233" s="134"/>
      <c r="NQB233" s="134"/>
      <c r="NQC233" s="134"/>
      <c r="NQD233" s="134"/>
      <c r="NQE233" s="134"/>
      <c r="NQF233" s="134"/>
      <c r="NQG233" s="134"/>
      <c r="NQH233" s="134"/>
      <c r="NQI233" s="134"/>
      <c r="NQJ233" s="134"/>
      <c r="NQK233" s="134"/>
      <c r="NQL233" s="134"/>
      <c r="NQM233" s="134"/>
      <c r="NQN233" s="134"/>
      <c r="NQO233" s="134"/>
      <c r="NQP233" s="134"/>
      <c r="NQQ233" s="134"/>
      <c r="NQR233" s="134"/>
      <c r="NQS233" s="134"/>
      <c r="NQT233" s="134"/>
      <c r="NQU233" s="134"/>
      <c r="NQV233" s="134"/>
      <c r="NQW233" s="134"/>
      <c r="NQX233" s="134"/>
      <c r="NQY233" s="134"/>
      <c r="NQZ233" s="134"/>
      <c r="NRA233" s="134"/>
      <c r="NRB233" s="134"/>
      <c r="NRC233" s="134"/>
      <c r="NRD233" s="134"/>
      <c r="NRE233" s="134"/>
      <c r="NRF233" s="134"/>
      <c r="NRG233" s="134"/>
      <c r="NRH233" s="134"/>
      <c r="NRI233" s="134"/>
      <c r="NRJ233" s="134"/>
      <c r="NRK233" s="134"/>
      <c r="NRL233" s="134"/>
      <c r="NRM233" s="134"/>
      <c r="NRN233" s="134"/>
      <c r="NRO233" s="134"/>
      <c r="NRP233" s="134"/>
      <c r="NRQ233" s="134"/>
      <c r="NRR233" s="134"/>
      <c r="NRS233" s="134"/>
      <c r="NRT233" s="134"/>
      <c r="NRU233" s="134"/>
      <c r="NRV233" s="134"/>
      <c r="NRW233" s="134"/>
      <c r="NRX233" s="134"/>
      <c r="NRY233" s="134"/>
      <c r="NRZ233" s="134"/>
      <c r="NSA233" s="134"/>
      <c r="NSB233" s="134"/>
      <c r="NSC233" s="134"/>
      <c r="NSD233" s="134"/>
      <c r="NSE233" s="134"/>
      <c r="NSF233" s="134"/>
      <c r="NSG233" s="134"/>
      <c r="NSH233" s="134"/>
      <c r="NSI233" s="134"/>
      <c r="NSJ233" s="134"/>
      <c r="NSK233" s="134"/>
      <c r="NSL233" s="134"/>
      <c r="NSM233" s="134"/>
      <c r="NSN233" s="134"/>
      <c r="NSO233" s="134"/>
      <c r="NSP233" s="134"/>
      <c r="NSQ233" s="134"/>
      <c r="NSR233" s="134"/>
      <c r="NSS233" s="134"/>
      <c r="NST233" s="134"/>
      <c r="NSU233" s="134"/>
      <c r="NSV233" s="134"/>
      <c r="NSW233" s="134"/>
      <c r="NSX233" s="134"/>
      <c r="NSY233" s="134"/>
      <c r="NSZ233" s="134"/>
      <c r="NTA233" s="134"/>
      <c r="NTB233" s="134"/>
      <c r="NTC233" s="134"/>
      <c r="NTD233" s="134"/>
      <c r="NTE233" s="134"/>
      <c r="NTF233" s="134"/>
      <c r="NTG233" s="134"/>
      <c r="NTH233" s="134"/>
      <c r="NTI233" s="134"/>
      <c r="NTJ233" s="134"/>
      <c r="NTK233" s="134"/>
      <c r="NTL233" s="134"/>
      <c r="NTM233" s="134"/>
      <c r="NTN233" s="134"/>
      <c r="NTO233" s="134"/>
      <c r="NTP233" s="134"/>
      <c r="NTQ233" s="134"/>
      <c r="NTR233" s="134"/>
      <c r="NTS233" s="134"/>
      <c r="NTT233" s="134"/>
      <c r="NTU233" s="134"/>
      <c r="NTV233" s="134"/>
      <c r="NTW233" s="134"/>
      <c r="NTX233" s="134"/>
      <c r="NTY233" s="134"/>
      <c r="NTZ233" s="134"/>
      <c r="NUA233" s="134"/>
      <c r="NUB233" s="134"/>
      <c r="NUC233" s="134"/>
      <c r="NUD233" s="134"/>
      <c r="NUE233" s="134"/>
      <c r="NUF233" s="134"/>
      <c r="NUG233" s="134"/>
      <c r="NUH233" s="134"/>
      <c r="NUI233" s="134"/>
      <c r="NUJ233" s="134"/>
      <c r="NUK233" s="134"/>
      <c r="NUL233" s="134"/>
      <c r="NUM233" s="134"/>
      <c r="NUN233" s="134"/>
      <c r="NUO233" s="134"/>
      <c r="NUP233" s="134"/>
      <c r="NUQ233" s="134"/>
      <c r="NUR233" s="134"/>
      <c r="NUS233" s="134"/>
      <c r="NUT233" s="134"/>
      <c r="NUU233" s="134"/>
      <c r="NUV233" s="134"/>
      <c r="NUW233" s="134"/>
      <c r="NUX233" s="134"/>
      <c r="NUY233" s="134"/>
      <c r="NUZ233" s="134"/>
      <c r="NVA233" s="134"/>
      <c r="NVB233" s="134"/>
      <c r="NVC233" s="134"/>
      <c r="NVD233" s="134"/>
      <c r="NVE233" s="134"/>
      <c r="NVF233" s="134"/>
      <c r="NVG233" s="134"/>
      <c r="NVH233" s="134"/>
      <c r="NVI233" s="134"/>
      <c r="NVJ233" s="134"/>
      <c r="NVK233" s="134"/>
      <c r="NVL233" s="134"/>
      <c r="NVM233" s="134"/>
      <c r="NVN233" s="134"/>
      <c r="NVO233" s="134"/>
      <c r="NVP233" s="134"/>
      <c r="NVQ233" s="134"/>
      <c r="NVR233" s="134"/>
      <c r="NVS233" s="134"/>
      <c r="NVT233" s="134"/>
      <c r="NVU233" s="134"/>
      <c r="NVV233" s="134"/>
      <c r="NVW233" s="134"/>
      <c r="NVX233" s="134"/>
      <c r="NVY233" s="134"/>
      <c r="NVZ233" s="134"/>
      <c r="NWA233" s="134"/>
      <c r="NWB233" s="134"/>
      <c r="NWC233" s="134"/>
      <c r="NWD233" s="134"/>
      <c r="NWE233" s="134"/>
      <c r="NWF233" s="134"/>
      <c r="NWG233" s="134"/>
      <c r="NWH233" s="134"/>
      <c r="NWI233" s="134"/>
      <c r="NWJ233" s="134"/>
      <c r="NWK233" s="134"/>
      <c r="NWL233" s="134"/>
      <c r="NWM233" s="134"/>
      <c r="NWN233" s="134"/>
      <c r="NWO233" s="134"/>
      <c r="NWP233" s="134"/>
      <c r="NWQ233" s="134"/>
      <c r="NWR233" s="134"/>
      <c r="NWS233" s="134"/>
      <c r="NWT233" s="134"/>
      <c r="NWU233" s="134"/>
      <c r="NWV233" s="134"/>
      <c r="NWW233" s="134"/>
      <c r="NWX233" s="134"/>
      <c r="NWY233" s="134"/>
      <c r="NWZ233" s="134"/>
      <c r="NXA233" s="134"/>
      <c r="NXB233" s="134"/>
      <c r="NXC233" s="134"/>
      <c r="NXD233" s="134"/>
      <c r="NXE233" s="134"/>
      <c r="NXF233" s="134"/>
      <c r="NXG233" s="134"/>
      <c r="NXH233" s="134"/>
      <c r="NXI233" s="134"/>
      <c r="NXJ233" s="134"/>
      <c r="NXK233" s="134"/>
      <c r="NXL233" s="134"/>
      <c r="NXM233" s="134"/>
      <c r="NXN233" s="134"/>
      <c r="NXO233" s="134"/>
      <c r="NXP233" s="134"/>
      <c r="NXQ233" s="134"/>
      <c r="NXR233" s="134"/>
      <c r="NXS233" s="134"/>
      <c r="NXT233" s="134"/>
      <c r="NXU233" s="134"/>
      <c r="NXV233" s="134"/>
      <c r="NXW233" s="134"/>
      <c r="NXX233" s="134"/>
      <c r="NXY233" s="134"/>
      <c r="NXZ233" s="134"/>
      <c r="NYA233" s="134"/>
      <c r="NYB233" s="134"/>
      <c r="NYC233" s="134"/>
      <c r="NYD233" s="134"/>
      <c r="NYE233" s="134"/>
      <c r="NYF233" s="134"/>
      <c r="NYG233" s="134"/>
      <c r="NYH233" s="134"/>
      <c r="NYI233" s="134"/>
      <c r="NYJ233" s="134"/>
      <c r="NYK233" s="134"/>
      <c r="NYL233" s="134"/>
      <c r="NYM233" s="134"/>
      <c r="NYN233" s="134"/>
      <c r="NYO233" s="134"/>
      <c r="NYP233" s="134"/>
      <c r="NYQ233" s="134"/>
      <c r="NYR233" s="134"/>
      <c r="NYS233" s="134"/>
      <c r="NYT233" s="134"/>
      <c r="NYU233" s="134"/>
      <c r="NYV233" s="134"/>
      <c r="NYW233" s="134"/>
      <c r="NYX233" s="134"/>
      <c r="NYY233" s="134"/>
      <c r="NYZ233" s="134"/>
      <c r="NZA233" s="134"/>
      <c r="NZB233" s="134"/>
      <c r="NZC233" s="134"/>
      <c r="NZD233" s="134"/>
      <c r="NZE233" s="134"/>
      <c r="NZF233" s="134"/>
      <c r="NZG233" s="134"/>
      <c r="NZH233" s="134"/>
      <c r="NZI233" s="134"/>
      <c r="NZJ233" s="134"/>
      <c r="NZK233" s="134"/>
      <c r="NZL233" s="134"/>
      <c r="NZM233" s="134"/>
      <c r="NZN233" s="134"/>
      <c r="NZO233" s="134"/>
      <c r="NZP233" s="134"/>
      <c r="NZQ233" s="134"/>
      <c r="NZR233" s="134"/>
      <c r="NZS233" s="134"/>
      <c r="NZT233" s="134"/>
      <c r="NZU233" s="134"/>
      <c r="NZV233" s="134"/>
      <c r="NZW233" s="134"/>
      <c r="NZX233" s="134"/>
      <c r="NZY233" s="134"/>
      <c r="NZZ233" s="134"/>
      <c r="OAA233" s="134"/>
      <c r="OAB233" s="134"/>
      <c r="OAC233" s="134"/>
      <c r="OAD233" s="134"/>
      <c r="OAE233" s="134"/>
      <c r="OAF233" s="134"/>
      <c r="OAG233" s="134"/>
      <c r="OAH233" s="134"/>
      <c r="OAI233" s="134"/>
      <c r="OAJ233" s="134"/>
      <c r="OAK233" s="134"/>
      <c r="OAL233" s="134"/>
      <c r="OAM233" s="134"/>
      <c r="OAN233" s="134"/>
      <c r="OAO233" s="134"/>
      <c r="OAP233" s="134"/>
      <c r="OAQ233" s="134"/>
      <c r="OAR233" s="134"/>
      <c r="OAS233" s="134"/>
      <c r="OAT233" s="134"/>
      <c r="OAU233" s="134"/>
      <c r="OAV233" s="134"/>
      <c r="OAW233" s="134"/>
      <c r="OAX233" s="134"/>
      <c r="OAY233" s="134"/>
      <c r="OAZ233" s="134"/>
      <c r="OBA233" s="134"/>
      <c r="OBB233" s="134"/>
      <c r="OBC233" s="134"/>
      <c r="OBD233" s="134"/>
      <c r="OBE233" s="134"/>
      <c r="OBF233" s="134"/>
      <c r="OBG233" s="134"/>
      <c r="OBH233" s="134"/>
      <c r="OBI233" s="134"/>
      <c r="OBJ233" s="134"/>
      <c r="OBK233" s="134"/>
      <c r="OBL233" s="134"/>
      <c r="OBM233" s="134"/>
      <c r="OBN233" s="134"/>
      <c r="OBO233" s="134"/>
      <c r="OBP233" s="134"/>
      <c r="OBQ233" s="134"/>
      <c r="OBR233" s="134"/>
      <c r="OBS233" s="134"/>
      <c r="OBT233" s="134"/>
      <c r="OBU233" s="134"/>
      <c r="OBV233" s="134"/>
      <c r="OBW233" s="134"/>
      <c r="OBX233" s="134"/>
      <c r="OBY233" s="134"/>
      <c r="OBZ233" s="134"/>
      <c r="OCA233" s="134"/>
      <c r="OCB233" s="134"/>
      <c r="OCC233" s="134"/>
      <c r="OCD233" s="134"/>
      <c r="OCE233" s="134"/>
      <c r="OCF233" s="134"/>
      <c r="OCG233" s="134"/>
      <c r="OCH233" s="134"/>
      <c r="OCI233" s="134"/>
      <c r="OCJ233" s="134"/>
      <c r="OCK233" s="134"/>
      <c r="OCL233" s="134"/>
      <c r="OCM233" s="134"/>
      <c r="OCN233" s="134"/>
      <c r="OCO233" s="134"/>
      <c r="OCP233" s="134"/>
      <c r="OCQ233" s="134"/>
      <c r="OCR233" s="134"/>
      <c r="OCS233" s="134"/>
      <c r="OCT233" s="134"/>
      <c r="OCU233" s="134"/>
      <c r="OCV233" s="134"/>
      <c r="OCW233" s="134"/>
      <c r="OCX233" s="134"/>
      <c r="OCY233" s="134"/>
      <c r="OCZ233" s="134"/>
      <c r="ODA233" s="134"/>
      <c r="ODB233" s="134"/>
      <c r="ODC233" s="134"/>
      <c r="ODD233" s="134"/>
      <c r="ODE233" s="134"/>
      <c r="ODF233" s="134"/>
      <c r="ODG233" s="134"/>
      <c r="ODH233" s="134"/>
      <c r="ODI233" s="134"/>
      <c r="ODJ233" s="134"/>
      <c r="ODK233" s="134"/>
      <c r="ODL233" s="134"/>
      <c r="ODM233" s="134"/>
      <c r="ODN233" s="134"/>
      <c r="ODO233" s="134"/>
      <c r="ODP233" s="134"/>
      <c r="ODQ233" s="134"/>
      <c r="ODR233" s="134"/>
      <c r="ODS233" s="134"/>
      <c r="ODT233" s="134"/>
      <c r="ODU233" s="134"/>
      <c r="ODV233" s="134"/>
      <c r="ODW233" s="134"/>
      <c r="ODX233" s="134"/>
      <c r="ODY233" s="134"/>
      <c r="ODZ233" s="134"/>
      <c r="OEA233" s="134"/>
      <c r="OEB233" s="134"/>
      <c r="OEC233" s="134"/>
      <c r="OED233" s="134"/>
      <c r="OEE233" s="134"/>
      <c r="OEF233" s="134"/>
      <c r="OEG233" s="134"/>
      <c r="OEH233" s="134"/>
      <c r="OEI233" s="134"/>
      <c r="OEJ233" s="134"/>
      <c r="OEK233" s="134"/>
      <c r="OEL233" s="134"/>
      <c r="OEM233" s="134"/>
      <c r="OEN233" s="134"/>
      <c r="OEO233" s="134"/>
      <c r="OEP233" s="134"/>
      <c r="OEQ233" s="134"/>
      <c r="OER233" s="134"/>
      <c r="OES233" s="134"/>
      <c r="OET233" s="134"/>
      <c r="OEU233" s="134"/>
      <c r="OEV233" s="134"/>
      <c r="OEW233" s="134"/>
      <c r="OEX233" s="134"/>
      <c r="OEY233" s="134"/>
      <c r="OEZ233" s="134"/>
      <c r="OFA233" s="134"/>
      <c r="OFB233" s="134"/>
      <c r="OFC233" s="134"/>
      <c r="OFD233" s="134"/>
      <c r="OFE233" s="134"/>
      <c r="OFF233" s="134"/>
      <c r="OFG233" s="134"/>
      <c r="OFH233" s="134"/>
      <c r="OFI233" s="134"/>
      <c r="OFJ233" s="134"/>
      <c r="OFK233" s="134"/>
      <c r="OFL233" s="134"/>
      <c r="OFM233" s="134"/>
      <c r="OFN233" s="134"/>
      <c r="OFO233" s="134"/>
      <c r="OFP233" s="134"/>
      <c r="OFQ233" s="134"/>
      <c r="OFR233" s="134"/>
      <c r="OFS233" s="134"/>
      <c r="OFT233" s="134"/>
      <c r="OFU233" s="134"/>
      <c r="OFV233" s="134"/>
      <c r="OFW233" s="134"/>
      <c r="OFX233" s="134"/>
      <c r="OFY233" s="134"/>
      <c r="OFZ233" s="134"/>
      <c r="OGA233" s="134"/>
      <c r="OGB233" s="134"/>
      <c r="OGC233" s="134"/>
      <c r="OGD233" s="134"/>
      <c r="OGE233" s="134"/>
      <c r="OGF233" s="134"/>
      <c r="OGG233" s="134"/>
      <c r="OGH233" s="134"/>
      <c r="OGI233" s="134"/>
      <c r="OGJ233" s="134"/>
      <c r="OGK233" s="134"/>
      <c r="OGL233" s="134"/>
      <c r="OGM233" s="134"/>
      <c r="OGN233" s="134"/>
      <c r="OGO233" s="134"/>
      <c r="OGP233" s="134"/>
      <c r="OGQ233" s="134"/>
      <c r="OGR233" s="134"/>
      <c r="OGS233" s="134"/>
      <c r="OGT233" s="134"/>
      <c r="OGU233" s="134"/>
      <c r="OGV233" s="134"/>
      <c r="OGW233" s="134"/>
      <c r="OGX233" s="134"/>
      <c r="OGY233" s="134"/>
      <c r="OGZ233" s="134"/>
      <c r="OHA233" s="134"/>
      <c r="OHB233" s="134"/>
      <c r="OHC233" s="134"/>
      <c r="OHD233" s="134"/>
      <c r="OHE233" s="134"/>
      <c r="OHF233" s="134"/>
      <c r="OHG233" s="134"/>
      <c r="OHH233" s="134"/>
      <c r="OHI233" s="134"/>
      <c r="OHJ233" s="134"/>
      <c r="OHK233" s="134"/>
      <c r="OHL233" s="134"/>
      <c r="OHM233" s="134"/>
      <c r="OHN233" s="134"/>
      <c r="OHO233" s="134"/>
      <c r="OHP233" s="134"/>
      <c r="OHQ233" s="134"/>
      <c r="OHR233" s="134"/>
      <c r="OHS233" s="134"/>
      <c r="OHT233" s="134"/>
      <c r="OHU233" s="134"/>
      <c r="OHV233" s="134"/>
      <c r="OHW233" s="134"/>
      <c r="OHX233" s="134"/>
      <c r="OHY233" s="134"/>
      <c r="OHZ233" s="134"/>
      <c r="OIA233" s="134"/>
      <c r="OIB233" s="134"/>
      <c r="OIC233" s="134"/>
      <c r="OID233" s="134"/>
      <c r="OIE233" s="134"/>
      <c r="OIF233" s="134"/>
      <c r="OIG233" s="134"/>
      <c r="OIH233" s="134"/>
      <c r="OII233" s="134"/>
      <c r="OIJ233" s="134"/>
      <c r="OIK233" s="134"/>
      <c r="OIL233" s="134"/>
      <c r="OIM233" s="134"/>
      <c r="OIN233" s="134"/>
      <c r="OIO233" s="134"/>
      <c r="OIP233" s="134"/>
      <c r="OIQ233" s="134"/>
      <c r="OIR233" s="134"/>
      <c r="OIS233" s="134"/>
      <c r="OIT233" s="134"/>
      <c r="OIU233" s="134"/>
      <c r="OIV233" s="134"/>
      <c r="OIW233" s="134"/>
      <c r="OIX233" s="134"/>
      <c r="OIY233" s="134"/>
      <c r="OIZ233" s="134"/>
      <c r="OJA233" s="134"/>
      <c r="OJB233" s="134"/>
      <c r="OJC233" s="134"/>
      <c r="OJD233" s="134"/>
      <c r="OJE233" s="134"/>
      <c r="OJF233" s="134"/>
      <c r="OJG233" s="134"/>
      <c r="OJH233" s="134"/>
      <c r="OJI233" s="134"/>
      <c r="OJJ233" s="134"/>
      <c r="OJK233" s="134"/>
      <c r="OJL233" s="134"/>
      <c r="OJM233" s="134"/>
      <c r="OJN233" s="134"/>
      <c r="OJO233" s="134"/>
      <c r="OJP233" s="134"/>
      <c r="OJQ233" s="134"/>
      <c r="OJR233" s="134"/>
      <c r="OJS233" s="134"/>
      <c r="OJT233" s="134"/>
      <c r="OJU233" s="134"/>
      <c r="OJV233" s="134"/>
      <c r="OJW233" s="134"/>
      <c r="OJX233" s="134"/>
      <c r="OJY233" s="134"/>
      <c r="OJZ233" s="134"/>
      <c r="OKA233" s="134"/>
      <c r="OKB233" s="134"/>
      <c r="OKC233" s="134"/>
      <c r="OKD233" s="134"/>
      <c r="OKE233" s="134"/>
      <c r="OKF233" s="134"/>
      <c r="OKG233" s="134"/>
      <c r="OKH233" s="134"/>
      <c r="OKI233" s="134"/>
      <c r="OKJ233" s="134"/>
      <c r="OKK233" s="134"/>
      <c r="OKL233" s="134"/>
      <c r="OKM233" s="134"/>
      <c r="OKN233" s="134"/>
      <c r="OKO233" s="134"/>
      <c r="OKP233" s="134"/>
      <c r="OKQ233" s="134"/>
      <c r="OKR233" s="134"/>
      <c r="OKS233" s="134"/>
      <c r="OKT233" s="134"/>
      <c r="OKU233" s="134"/>
      <c r="OKV233" s="134"/>
      <c r="OKW233" s="134"/>
      <c r="OKX233" s="134"/>
      <c r="OKY233" s="134"/>
      <c r="OKZ233" s="134"/>
      <c r="OLA233" s="134"/>
      <c r="OLB233" s="134"/>
      <c r="OLC233" s="134"/>
      <c r="OLD233" s="134"/>
      <c r="OLE233" s="134"/>
      <c r="OLF233" s="134"/>
      <c r="OLG233" s="134"/>
      <c r="OLH233" s="134"/>
      <c r="OLI233" s="134"/>
      <c r="OLJ233" s="134"/>
      <c r="OLK233" s="134"/>
      <c r="OLL233" s="134"/>
      <c r="OLM233" s="134"/>
      <c r="OLN233" s="134"/>
      <c r="OLO233" s="134"/>
      <c r="OLP233" s="134"/>
      <c r="OLQ233" s="134"/>
      <c r="OLR233" s="134"/>
      <c r="OLS233" s="134"/>
      <c r="OLT233" s="134"/>
      <c r="OLU233" s="134"/>
      <c r="OLV233" s="134"/>
      <c r="OLW233" s="134"/>
      <c r="OLX233" s="134"/>
      <c r="OLY233" s="134"/>
      <c r="OLZ233" s="134"/>
      <c r="OMA233" s="134"/>
      <c r="OMB233" s="134"/>
      <c r="OMC233" s="134"/>
      <c r="OMD233" s="134"/>
      <c r="OME233" s="134"/>
      <c r="OMF233" s="134"/>
      <c r="OMG233" s="134"/>
      <c r="OMH233" s="134"/>
      <c r="OMI233" s="134"/>
      <c r="OMJ233" s="134"/>
      <c r="OMK233" s="134"/>
      <c r="OML233" s="134"/>
      <c r="OMM233" s="134"/>
      <c r="OMN233" s="134"/>
      <c r="OMO233" s="134"/>
      <c r="OMP233" s="134"/>
      <c r="OMQ233" s="134"/>
      <c r="OMR233" s="134"/>
      <c r="OMS233" s="134"/>
      <c r="OMT233" s="134"/>
      <c r="OMU233" s="134"/>
      <c r="OMV233" s="134"/>
      <c r="OMW233" s="134"/>
      <c r="OMX233" s="134"/>
      <c r="OMY233" s="134"/>
      <c r="OMZ233" s="134"/>
      <c r="ONA233" s="134"/>
      <c r="ONB233" s="134"/>
      <c r="ONC233" s="134"/>
      <c r="OND233" s="134"/>
      <c r="ONE233" s="134"/>
      <c r="ONF233" s="134"/>
      <c r="ONG233" s="134"/>
      <c r="ONH233" s="134"/>
      <c r="ONI233" s="134"/>
      <c r="ONJ233" s="134"/>
      <c r="ONK233" s="134"/>
      <c r="ONL233" s="134"/>
      <c r="ONM233" s="134"/>
      <c r="ONN233" s="134"/>
      <c r="ONO233" s="134"/>
      <c r="ONP233" s="134"/>
      <c r="ONQ233" s="134"/>
      <c r="ONR233" s="134"/>
      <c r="ONS233" s="134"/>
      <c r="ONT233" s="134"/>
      <c r="ONU233" s="134"/>
      <c r="ONV233" s="134"/>
      <c r="ONW233" s="134"/>
      <c r="ONX233" s="134"/>
      <c r="ONY233" s="134"/>
      <c r="ONZ233" s="134"/>
      <c r="OOA233" s="134"/>
      <c r="OOB233" s="134"/>
      <c r="OOC233" s="134"/>
      <c r="OOD233" s="134"/>
      <c r="OOE233" s="134"/>
      <c r="OOF233" s="134"/>
      <c r="OOG233" s="134"/>
      <c r="OOH233" s="134"/>
      <c r="OOI233" s="134"/>
      <c r="OOJ233" s="134"/>
      <c r="OOK233" s="134"/>
      <c r="OOL233" s="134"/>
      <c r="OOM233" s="134"/>
      <c r="OON233" s="134"/>
      <c r="OOO233" s="134"/>
      <c r="OOP233" s="134"/>
      <c r="OOQ233" s="134"/>
      <c r="OOR233" s="134"/>
      <c r="OOS233" s="134"/>
      <c r="OOT233" s="134"/>
      <c r="OOU233" s="134"/>
      <c r="OOV233" s="134"/>
      <c r="OOW233" s="134"/>
      <c r="OOX233" s="134"/>
      <c r="OOY233" s="134"/>
      <c r="OOZ233" s="134"/>
      <c r="OPA233" s="134"/>
      <c r="OPB233" s="134"/>
      <c r="OPC233" s="134"/>
      <c r="OPD233" s="134"/>
      <c r="OPE233" s="134"/>
      <c r="OPF233" s="134"/>
      <c r="OPG233" s="134"/>
      <c r="OPH233" s="134"/>
      <c r="OPI233" s="134"/>
      <c r="OPJ233" s="134"/>
      <c r="OPK233" s="134"/>
      <c r="OPL233" s="134"/>
      <c r="OPM233" s="134"/>
      <c r="OPN233" s="134"/>
      <c r="OPO233" s="134"/>
      <c r="OPP233" s="134"/>
      <c r="OPQ233" s="134"/>
      <c r="OPR233" s="134"/>
      <c r="OPS233" s="134"/>
      <c r="OPT233" s="134"/>
      <c r="OPU233" s="134"/>
      <c r="OPV233" s="134"/>
      <c r="OPW233" s="134"/>
      <c r="OPX233" s="134"/>
      <c r="OPY233" s="134"/>
      <c r="OPZ233" s="134"/>
      <c r="OQA233" s="134"/>
      <c r="OQB233" s="134"/>
      <c r="OQC233" s="134"/>
      <c r="OQD233" s="134"/>
      <c r="OQE233" s="134"/>
      <c r="OQF233" s="134"/>
      <c r="OQG233" s="134"/>
      <c r="OQH233" s="134"/>
      <c r="OQI233" s="134"/>
      <c r="OQJ233" s="134"/>
      <c r="OQK233" s="134"/>
      <c r="OQL233" s="134"/>
      <c r="OQM233" s="134"/>
      <c r="OQN233" s="134"/>
      <c r="OQO233" s="134"/>
      <c r="OQP233" s="134"/>
      <c r="OQQ233" s="134"/>
      <c r="OQR233" s="134"/>
      <c r="OQS233" s="134"/>
      <c r="OQT233" s="134"/>
      <c r="OQU233" s="134"/>
      <c r="OQV233" s="134"/>
      <c r="OQW233" s="134"/>
      <c r="OQX233" s="134"/>
      <c r="OQY233" s="134"/>
      <c r="OQZ233" s="134"/>
      <c r="ORA233" s="134"/>
      <c r="ORB233" s="134"/>
      <c r="ORC233" s="134"/>
      <c r="ORD233" s="134"/>
      <c r="ORE233" s="134"/>
      <c r="ORF233" s="134"/>
      <c r="ORG233" s="134"/>
      <c r="ORH233" s="134"/>
      <c r="ORI233" s="134"/>
      <c r="ORJ233" s="134"/>
      <c r="ORK233" s="134"/>
      <c r="ORL233" s="134"/>
      <c r="ORM233" s="134"/>
      <c r="ORN233" s="134"/>
      <c r="ORO233" s="134"/>
      <c r="ORP233" s="134"/>
      <c r="ORQ233" s="134"/>
      <c r="ORR233" s="134"/>
      <c r="ORS233" s="134"/>
      <c r="ORT233" s="134"/>
      <c r="ORU233" s="134"/>
      <c r="ORV233" s="134"/>
      <c r="ORW233" s="134"/>
      <c r="ORX233" s="134"/>
      <c r="ORY233" s="134"/>
      <c r="ORZ233" s="134"/>
      <c r="OSA233" s="134"/>
      <c r="OSB233" s="134"/>
      <c r="OSC233" s="134"/>
      <c r="OSD233" s="134"/>
      <c r="OSE233" s="134"/>
      <c r="OSF233" s="134"/>
      <c r="OSG233" s="134"/>
      <c r="OSH233" s="134"/>
      <c r="OSI233" s="134"/>
      <c r="OSJ233" s="134"/>
      <c r="OSK233" s="134"/>
      <c r="OSL233" s="134"/>
      <c r="OSM233" s="134"/>
      <c r="OSN233" s="134"/>
      <c r="OSO233" s="134"/>
      <c r="OSP233" s="134"/>
      <c r="OSQ233" s="134"/>
      <c r="OSR233" s="134"/>
      <c r="OSS233" s="134"/>
      <c r="OST233" s="134"/>
      <c r="OSU233" s="134"/>
      <c r="OSV233" s="134"/>
      <c r="OSW233" s="134"/>
      <c r="OSX233" s="134"/>
      <c r="OSY233" s="134"/>
      <c r="OSZ233" s="134"/>
      <c r="OTA233" s="134"/>
      <c r="OTB233" s="134"/>
      <c r="OTC233" s="134"/>
      <c r="OTD233" s="134"/>
      <c r="OTE233" s="134"/>
      <c r="OTF233" s="134"/>
      <c r="OTG233" s="134"/>
      <c r="OTH233" s="134"/>
      <c r="OTI233" s="134"/>
      <c r="OTJ233" s="134"/>
      <c r="OTK233" s="134"/>
      <c r="OTL233" s="134"/>
      <c r="OTM233" s="134"/>
      <c r="OTN233" s="134"/>
      <c r="OTO233" s="134"/>
      <c r="OTP233" s="134"/>
      <c r="OTQ233" s="134"/>
      <c r="OTR233" s="134"/>
      <c r="OTS233" s="134"/>
      <c r="OTT233" s="134"/>
      <c r="OTU233" s="134"/>
      <c r="OTV233" s="134"/>
      <c r="OTW233" s="134"/>
      <c r="OTX233" s="134"/>
      <c r="OTY233" s="134"/>
      <c r="OTZ233" s="134"/>
      <c r="OUA233" s="134"/>
      <c r="OUB233" s="134"/>
      <c r="OUC233" s="134"/>
      <c r="OUD233" s="134"/>
      <c r="OUE233" s="134"/>
      <c r="OUF233" s="134"/>
      <c r="OUG233" s="134"/>
      <c r="OUH233" s="134"/>
      <c r="OUI233" s="134"/>
      <c r="OUJ233" s="134"/>
      <c r="OUK233" s="134"/>
      <c r="OUL233" s="134"/>
      <c r="OUM233" s="134"/>
      <c r="OUN233" s="134"/>
      <c r="OUO233" s="134"/>
      <c r="OUP233" s="134"/>
      <c r="OUQ233" s="134"/>
      <c r="OUR233" s="134"/>
      <c r="OUS233" s="134"/>
      <c r="OUT233" s="134"/>
      <c r="OUU233" s="134"/>
      <c r="OUV233" s="134"/>
      <c r="OUW233" s="134"/>
      <c r="OUX233" s="134"/>
      <c r="OUY233" s="134"/>
      <c r="OUZ233" s="134"/>
      <c r="OVA233" s="134"/>
      <c r="OVB233" s="134"/>
      <c r="OVC233" s="134"/>
      <c r="OVD233" s="134"/>
      <c r="OVE233" s="134"/>
      <c r="OVF233" s="134"/>
      <c r="OVG233" s="134"/>
      <c r="OVH233" s="134"/>
      <c r="OVI233" s="134"/>
      <c r="OVJ233" s="134"/>
      <c r="OVK233" s="134"/>
      <c r="OVL233" s="134"/>
      <c r="OVM233" s="134"/>
      <c r="OVN233" s="134"/>
      <c r="OVO233" s="134"/>
      <c r="OVP233" s="134"/>
      <c r="OVQ233" s="134"/>
      <c r="OVR233" s="134"/>
      <c r="OVS233" s="134"/>
      <c r="OVT233" s="134"/>
      <c r="OVU233" s="134"/>
      <c r="OVV233" s="134"/>
      <c r="OVW233" s="134"/>
      <c r="OVX233" s="134"/>
      <c r="OVY233" s="134"/>
      <c r="OVZ233" s="134"/>
      <c r="OWA233" s="134"/>
      <c r="OWB233" s="134"/>
      <c r="OWC233" s="134"/>
      <c r="OWD233" s="134"/>
      <c r="OWE233" s="134"/>
      <c r="OWF233" s="134"/>
      <c r="OWG233" s="134"/>
      <c r="OWH233" s="134"/>
      <c r="OWI233" s="134"/>
      <c r="OWJ233" s="134"/>
      <c r="OWK233" s="134"/>
      <c r="OWL233" s="134"/>
      <c r="OWM233" s="134"/>
      <c r="OWN233" s="134"/>
      <c r="OWO233" s="134"/>
      <c r="OWP233" s="134"/>
      <c r="OWQ233" s="134"/>
      <c r="OWR233" s="134"/>
      <c r="OWS233" s="134"/>
      <c r="OWT233" s="134"/>
      <c r="OWU233" s="134"/>
      <c r="OWV233" s="134"/>
      <c r="OWW233" s="134"/>
      <c r="OWX233" s="134"/>
      <c r="OWY233" s="134"/>
      <c r="OWZ233" s="134"/>
      <c r="OXA233" s="134"/>
      <c r="OXB233" s="134"/>
      <c r="OXC233" s="134"/>
      <c r="OXD233" s="134"/>
      <c r="OXE233" s="134"/>
      <c r="OXF233" s="134"/>
      <c r="OXG233" s="134"/>
      <c r="OXH233" s="134"/>
      <c r="OXI233" s="134"/>
      <c r="OXJ233" s="134"/>
      <c r="OXK233" s="134"/>
      <c r="OXL233" s="134"/>
      <c r="OXM233" s="134"/>
      <c r="OXN233" s="134"/>
      <c r="OXO233" s="134"/>
      <c r="OXP233" s="134"/>
      <c r="OXQ233" s="134"/>
      <c r="OXR233" s="134"/>
      <c r="OXS233" s="134"/>
      <c r="OXT233" s="134"/>
      <c r="OXU233" s="134"/>
      <c r="OXV233" s="134"/>
      <c r="OXW233" s="134"/>
      <c r="OXX233" s="134"/>
      <c r="OXY233" s="134"/>
      <c r="OXZ233" s="134"/>
      <c r="OYA233" s="134"/>
      <c r="OYB233" s="134"/>
      <c r="OYC233" s="134"/>
      <c r="OYD233" s="134"/>
      <c r="OYE233" s="134"/>
      <c r="OYF233" s="134"/>
      <c r="OYG233" s="134"/>
      <c r="OYH233" s="134"/>
      <c r="OYI233" s="134"/>
      <c r="OYJ233" s="134"/>
      <c r="OYK233" s="134"/>
      <c r="OYL233" s="134"/>
      <c r="OYM233" s="134"/>
      <c r="OYN233" s="134"/>
      <c r="OYO233" s="134"/>
      <c r="OYP233" s="134"/>
      <c r="OYQ233" s="134"/>
      <c r="OYR233" s="134"/>
      <c r="OYS233" s="134"/>
      <c r="OYT233" s="134"/>
      <c r="OYU233" s="134"/>
      <c r="OYV233" s="134"/>
      <c r="OYW233" s="134"/>
      <c r="OYX233" s="134"/>
      <c r="OYY233" s="134"/>
      <c r="OYZ233" s="134"/>
      <c r="OZA233" s="134"/>
      <c r="OZB233" s="134"/>
      <c r="OZC233" s="134"/>
      <c r="OZD233" s="134"/>
      <c r="OZE233" s="134"/>
      <c r="OZF233" s="134"/>
      <c r="OZG233" s="134"/>
      <c r="OZH233" s="134"/>
      <c r="OZI233" s="134"/>
      <c r="OZJ233" s="134"/>
      <c r="OZK233" s="134"/>
      <c r="OZL233" s="134"/>
      <c r="OZM233" s="134"/>
      <c r="OZN233" s="134"/>
      <c r="OZO233" s="134"/>
      <c r="OZP233" s="134"/>
      <c r="OZQ233" s="134"/>
      <c r="OZR233" s="134"/>
      <c r="OZS233" s="134"/>
      <c r="OZT233" s="134"/>
      <c r="OZU233" s="134"/>
      <c r="OZV233" s="134"/>
      <c r="OZW233" s="134"/>
      <c r="OZX233" s="134"/>
      <c r="OZY233" s="134"/>
      <c r="OZZ233" s="134"/>
      <c r="PAA233" s="134"/>
      <c r="PAB233" s="134"/>
      <c r="PAC233" s="134"/>
      <c r="PAD233" s="134"/>
      <c r="PAE233" s="134"/>
      <c r="PAF233" s="134"/>
      <c r="PAG233" s="134"/>
      <c r="PAH233" s="134"/>
      <c r="PAI233" s="134"/>
      <c r="PAJ233" s="134"/>
      <c r="PAK233" s="134"/>
      <c r="PAL233" s="134"/>
      <c r="PAM233" s="134"/>
      <c r="PAN233" s="134"/>
      <c r="PAO233" s="134"/>
      <c r="PAP233" s="134"/>
      <c r="PAQ233" s="134"/>
      <c r="PAR233" s="134"/>
      <c r="PAS233" s="134"/>
      <c r="PAT233" s="134"/>
      <c r="PAU233" s="134"/>
      <c r="PAV233" s="134"/>
      <c r="PAW233" s="134"/>
      <c r="PAX233" s="134"/>
      <c r="PAY233" s="134"/>
      <c r="PAZ233" s="134"/>
      <c r="PBA233" s="134"/>
      <c r="PBB233" s="134"/>
      <c r="PBC233" s="134"/>
      <c r="PBD233" s="134"/>
      <c r="PBE233" s="134"/>
      <c r="PBF233" s="134"/>
      <c r="PBG233" s="134"/>
      <c r="PBH233" s="134"/>
      <c r="PBI233" s="134"/>
      <c r="PBJ233" s="134"/>
      <c r="PBK233" s="134"/>
      <c r="PBL233" s="134"/>
      <c r="PBM233" s="134"/>
      <c r="PBN233" s="134"/>
      <c r="PBO233" s="134"/>
      <c r="PBP233" s="134"/>
      <c r="PBQ233" s="134"/>
      <c r="PBR233" s="134"/>
      <c r="PBS233" s="134"/>
      <c r="PBT233" s="134"/>
      <c r="PBU233" s="134"/>
      <c r="PBV233" s="134"/>
      <c r="PBW233" s="134"/>
      <c r="PBX233" s="134"/>
      <c r="PBY233" s="134"/>
      <c r="PBZ233" s="134"/>
      <c r="PCA233" s="134"/>
      <c r="PCB233" s="134"/>
      <c r="PCC233" s="134"/>
      <c r="PCD233" s="134"/>
      <c r="PCE233" s="134"/>
      <c r="PCF233" s="134"/>
      <c r="PCG233" s="134"/>
      <c r="PCH233" s="134"/>
      <c r="PCI233" s="134"/>
      <c r="PCJ233" s="134"/>
      <c r="PCK233" s="134"/>
      <c r="PCL233" s="134"/>
      <c r="PCM233" s="134"/>
      <c r="PCN233" s="134"/>
      <c r="PCO233" s="134"/>
      <c r="PCP233" s="134"/>
      <c r="PCQ233" s="134"/>
      <c r="PCR233" s="134"/>
      <c r="PCS233" s="134"/>
      <c r="PCT233" s="134"/>
      <c r="PCU233" s="134"/>
      <c r="PCV233" s="134"/>
      <c r="PCW233" s="134"/>
      <c r="PCX233" s="134"/>
      <c r="PCY233" s="134"/>
      <c r="PCZ233" s="134"/>
      <c r="PDA233" s="134"/>
      <c r="PDB233" s="134"/>
      <c r="PDC233" s="134"/>
      <c r="PDD233" s="134"/>
      <c r="PDE233" s="134"/>
      <c r="PDF233" s="134"/>
      <c r="PDG233" s="134"/>
      <c r="PDH233" s="134"/>
      <c r="PDI233" s="134"/>
      <c r="PDJ233" s="134"/>
      <c r="PDK233" s="134"/>
      <c r="PDL233" s="134"/>
      <c r="PDM233" s="134"/>
      <c r="PDN233" s="134"/>
      <c r="PDO233" s="134"/>
      <c r="PDP233" s="134"/>
      <c r="PDQ233" s="134"/>
      <c r="PDR233" s="134"/>
      <c r="PDS233" s="134"/>
      <c r="PDT233" s="134"/>
      <c r="PDU233" s="134"/>
      <c r="PDV233" s="134"/>
      <c r="PDW233" s="134"/>
      <c r="PDX233" s="134"/>
      <c r="PDY233" s="134"/>
      <c r="PDZ233" s="134"/>
      <c r="PEA233" s="134"/>
      <c r="PEB233" s="134"/>
      <c r="PEC233" s="134"/>
      <c r="PED233" s="134"/>
      <c r="PEE233" s="134"/>
      <c r="PEF233" s="134"/>
      <c r="PEG233" s="134"/>
      <c r="PEH233" s="134"/>
      <c r="PEI233" s="134"/>
      <c r="PEJ233" s="134"/>
      <c r="PEK233" s="134"/>
      <c r="PEL233" s="134"/>
      <c r="PEM233" s="134"/>
      <c r="PEN233" s="134"/>
      <c r="PEO233" s="134"/>
      <c r="PEP233" s="134"/>
      <c r="PEQ233" s="134"/>
      <c r="PER233" s="134"/>
      <c r="PES233" s="134"/>
      <c r="PET233" s="134"/>
      <c r="PEU233" s="134"/>
      <c r="PEV233" s="134"/>
      <c r="PEW233" s="134"/>
      <c r="PEX233" s="134"/>
      <c r="PEY233" s="134"/>
      <c r="PEZ233" s="134"/>
      <c r="PFA233" s="134"/>
      <c r="PFB233" s="134"/>
      <c r="PFC233" s="134"/>
      <c r="PFD233" s="134"/>
      <c r="PFE233" s="134"/>
      <c r="PFF233" s="134"/>
      <c r="PFG233" s="134"/>
      <c r="PFH233" s="134"/>
      <c r="PFI233" s="134"/>
      <c r="PFJ233" s="134"/>
      <c r="PFK233" s="134"/>
      <c r="PFL233" s="134"/>
      <c r="PFM233" s="134"/>
      <c r="PFN233" s="134"/>
      <c r="PFO233" s="134"/>
      <c r="PFP233" s="134"/>
      <c r="PFQ233" s="134"/>
      <c r="PFR233" s="134"/>
      <c r="PFS233" s="134"/>
      <c r="PFT233" s="134"/>
      <c r="PFU233" s="134"/>
      <c r="PFV233" s="134"/>
      <c r="PFW233" s="134"/>
      <c r="PFX233" s="134"/>
      <c r="PFY233" s="134"/>
      <c r="PFZ233" s="134"/>
      <c r="PGA233" s="134"/>
      <c r="PGB233" s="134"/>
      <c r="PGC233" s="134"/>
      <c r="PGD233" s="134"/>
      <c r="PGE233" s="134"/>
      <c r="PGF233" s="134"/>
      <c r="PGG233" s="134"/>
      <c r="PGH233" s="134"/>
      <c r="PGI233" s="134"/>
      <c r="PGJ233" s="134"/>
      <c r="PGK233" s="134"/>
      <c r="PGL233" s="134"/>
      <c r="PGM233" s="134"/>
      <c r="PGN233" s="134"/>
      <c r="PGO233" s="134"/>
      <c r="PGP233" s="134"/>
      <c r="PGQ233" s="134"/>
      <c r="PGR233" s="134"/>
      <c r="PGS233" s="134"/>
      <c r="PGT233" s="134"/>
      <c r="PGU233" s="134"/>
      <c r="PGV233" s="134"/>
      <c r="PGW233" s="134"/>
      <c r="PGX233" s="134"/>
      <c r="PGY233" s="134"/>
      <c r="PGZ233" s="134"/>
      <c r="PHA233" s="134"/>
      <c r="PHB233" s="134"/>
      <c r="PHC233" s="134"/>
      <c r="PHD233" s="134"/>
      <c r="PHE233" s="134"/>
      <c r="PHF233" s="134"/>
      <c r="PHG233" s="134"/>
      <c r="PHH233" s="134"/>
      <c r="PHI233" s="134"/>
      <c r="PHJ233" s="134"/>
      <c r="PHK233" s="134"/>
      <c r="PHL233" s="134"/>
      <c r="PHM233" s="134"/>
      <c r="PHN233" s="134"/>
      <c r="PHO233" s="134"/>
      <c r="PHP233" s="134"/>
      <c r="PHQ233" s="134"/>
      <c r="PHR233" s="134"/>
      <c r="PHS233" s="134"/>
      <c r="PHT233" s="134"/>
      <c r="PHU233" s="134"/>
      <c r="PHV233" s="134"/>
      <c r="PHW233" s="134"/>
      <c r="PHX233" s="134"/>
      <c r="PHY233" s="134"/>
      <c r="PHZ233" s="134"/>
      <c r="PIA233" s="134"/>
      <c r="PIB233" s="134"/>
      <c r="PIC233" s="134"/>
      <c r="PID233" s="134"/>
      <c r="PIE233" s="134"/>
      <c r="PIF233" s="134"/>
      <c r="PIG233" s="134"/>
      <c r="PIH233" s="134"/>
      <c r="PII233" s="134"/>
      <c r="PIJ233" s="134"/>
      <c r="PIK233" s="134"/>
      <c r="PIL233" s="134"/>
      <c r="PIM233" s="134"/>
      <c r="PIN233" s="134"/>
      <c r="PIO233" s="134"/>
      <c r="PIP233" s="134"/>
      <c r="PIQ233" s="134"/>
      <c r="PIR233" s="134"/>
      <c r="PIS233" s="134"/>
      <c r="PIT233" s="134"/>
      <c r="PIU233" s="134"/>
      <c r="PIV233" s="134"/>
      <c r="PIW233" s="134"/>
      <c r="PIX233" s="134"/>
      <c r="PIY233" s="134"/>
      <c r="PIZ233" s="134"/>
      <c r="PJA233" s="134"/>
      <c r="PJB233" s="134"/>
      <c r="PJC233" s="134"/>
      <c r="PJD233" s="134"/>
      <c r="PJE233" s="134"/>
      <c r="PJF233" s="134"/>
      <c r="PJG233" s="134"/>
      <c r="PJH233" s="134"/>
      <c r="PJI233" s="134"/>
      <c r="PJJ233" s="134"/>
      <c r="PJK233" s="134"/>
      <c r="PJL233" s="134"/>
      <c r="PJM233" s="134"/>
      <c r="PJN233" s="134"/>
      <c r="PJO233" s="134"/>
      <c r="PJP233" s="134"/>
      <c r="PJQ233" s="134"/>
      <c r="PJR233" s="134"/>
      <c r="PJS233" s="134"/>
      <c r="PJT233" s="134"/>
      <c r="PJU233" s="134"/>
      <c r="PJV233" s="134"/>
      <c r="PJW233" s="134"/>
      <c r="PJX233" s="134"/>
      <c r="PJY233" s="134"/>
      <c r="PJZ233" s="134"/>
      <c r="PKA233" s="134"/>
      <c r="PKB233" s="134"/>
      <c r="PKC233" s="134"/>
      <c r="PKD233" s="134"/>
      <c r="PKE233" s="134"/>
      <c r="PKF233" s="134"/>
      <c r="PKG233" s="134"/>
      <c r="PKH233" s="134"/>
      <c r="PKI233" s="134"/>
      <c r="PKJ233" s="134"/>
      <c r="PKK233" s="134"/>
      <c r="PKL233" s="134"/>
      <c r="PKM233" s="134"/>
      <c r="PKN233" s="134"/>
      <c r="PKO233" s="134"/>
      <c r="PKP233" s="134"/>
      <c r="PKQ233" s="134"/>
      <c r="PKR233" s="134"/>
      <c r="PKS233" s="134"/>
      <c r="PKT233" s="134"/>
      <c r="PKU233" s="134"/>
      <c r="PKV233" s="134"/>
      <c r="PKW233" s="134"/>
      <c r="PKX233" s="134"/>
      <c r="PKY233" s="134"/>
      <c r="PKZ233" s="134"/>
      <c r="PLA233" s="134"/>
      <c r="PLB233" s="134"/>
      <c r="PLC233" s="134"/>
      <c r="PLD233" s="134"/>
      <c r="PLE233" s="134"/>
      <c r="PLF233" s="134"/>
      <c r="PLG233" s="134"/>
      <c r="PLH233" s="134"/>
      <c r="PLI233" s="134"/>
      <c r="PLJ233" s="134"/>
      <c r="PLK233" s="134"/>
      <c r="PLL233" s="134"/>
      <c r="PLM233" s="134"/>
      <c r="PLN233" s="134"/>
      <c r="PLO233" s="134"/>
      <c r="PLP233" s="134"/>
      <c r="PLQ233" s="134"/>
      <c r="PLR233" s="134"/>
      <c r="PLS233" s="134"/>
      <c r="PLT233" s="134"/>
      <c r="PLU233" s="134"/>
      <c r="PLV233" s="134"/>
      <c r="PLW233" s="134"/>
      <c r="PLX233" s="134"/>
      <c r="PLY233" s="134"/>
      <c r="PLZ233" s="134"/>
      <c r="PMA233" s="134"/>
      <c r="PMB233" s="134"/>
      <c r="PMC233" s="134"/>
      <c r="PMD233" s="134"/>
      <c r="PME233" s="134"/>
      <c r="PMF233" s="134"/>
      <c r="PMG233" s="134"/>
      <c r="PMH233" s="134"/>
      <c r="PMI233" s="134"/>
      <c r="PMJ233" s="134"/>
      <c r="PMK233" s="134"/>
      <c r="PML233" s="134"/>
      <c r="PMM233" s="134"/>
      <c r="PMN233" s="134"/>
      <c r="PMO233" s="134"/>
      <c r="PMP233" s="134"/>
      <c r="PMQ233" s="134"/>
      <c r="PMR233" s="134"/>
      <c r="PMS233" s="134"/>
      <c r="PMT233" s="134"/>
      <c r="PMU233" s="134"/>
      <c r="PMV233" s="134"/>
      <c r="PMW233" s="134"/>
      <c r="PMX233" s="134"/>
      <c r="PMY233" s="134"/>
      <c r="PMZ233" s="134"/>
      <c r="PNA233" s="134"/>
      <c r="PNB233" s="134"/>
      <c r="PNC233" s="134"/>
      <c r="PND233" s="134"/>
      <c r="PNE233" s="134"/>
      <c r="PNF233" s="134"/>
      <c r="PNG233" s="134"/>
      <c r="PNH233" s="134"/>
      <c r="PNI233" s="134"/>
      <c r="PNJ233" s="134"/>
      <c r="PNK233" s="134"/>
      <c r="PNL233" s="134"/>
      <c r="PNM233" s="134"/>
      <c r="PNN233" s="134"/>
      <c r="PNO233" s="134"/>
      <c r="PNP233" s="134"/>
      <c r="PNQ233" s="134"/>
      <c r="PNR233" s="134"/>
      <c r="PNS233" s="134"/>
      <c r="PNT233" s="134"/>
      <c r="PNU233" s="134"/>
      <c r="PNV233" s="134"/>
      <c r="PNW233" s="134"/>
      <c r="PNX233" s="134"/>
      <c r="PNY233" s="134"/>
      <c r="PNZ233" s="134"/>
      <c r="POA233" s="134"/>
      <c r="POB233" s="134"/>
      <c r="POC233" s="134"/>
      <c r="POD233" s="134"/>
      <c r="POE233" s="134"/>
      <c r="POF233" s="134"/>
      <c r="POG233" s="134"/>
      <c r="POH233" s="134"/>
      <c r="POI233" s="134"/>
      <c r="POJ233" s="134"/>
      <c r="POK233" s="134"/>
      <c r="POL233" s="134"/>
      <c r="POM233" s="134"/>
      <c r="PON233" s="134"/>
      <c r="POO233" s="134"/>
      <c r="POP233" s="134"/>
      <c r="POQ233" s="134"/>
      <c r="POR233" s="134"/>
      <c r="POS233" s="134"/>
      <c r="POT233" s="134"/>
      <c r="POU233" s="134"/>
      <c r="POV233" s="134"/>
      <c r="POW233" s="134"/>
      <c r="POX233" s="134"/>
      <c r="POY233" s="134"/>
      <c r="POZ233" s="134"/>
      <c r="PPA233" s="134"/>
      <c r="PPB233" s="134"/>
      <c r="PPC233" s="134"/>
      <c r="PPD233" s="134"/>
      <c r="PPE233" s="134"/>
      <c r="PPF233" s="134"/>
      <c r="PPG233" s="134"/>
      <c r="PPH233" s="134"/>
      <c r="PPI233" s="134"/>
      <c r="PPJ233" s="134"/>
      <c r="PPK233" s="134"/>
      <c r="PPL233" s="134"/>
      <c r="PPM233" s="134"/>
      <c r="PPN233" s="134"/>
      <c r="PPO233" s="134"/>
      <c r="PPP233" s="134"/>
      <c r="PPQ233" s="134"/>
      <c r="PPR233" s="134"/>
      <c r="PPS233" s="134"/>
      <c r="PPT233" s="134"/>
      <c r="PPU233" s="134"/>
      <c r="PPV233" s="134"/>
      <c r="PPW233" s="134"/>
      <c r="PPX233" s="134"/>
      <c r="PPY233" s="134"/>
      <c r="PPZ233" s="134"/>
      <c r="PQA233" s="134"/>
      <c r="PQB233" s="134"/>
      <c r="PQC233" s="134"/>
      <c r="PQD233" s="134"/>
      <c r="PQE233" s="134"/>
      <c r="PQF233" s="134"/>
      <c r="PQG233" s="134"/>
      <c r="PQH233" s="134"/>
      <c r="PQI233" s="134"/>
      <c r="PQJ233" s="134"/>
      <c r="PQK233" s="134"/>
      <c r="PQL233" s="134"/>
      <c r="PQM233" s="134"/>
      <c r="PQN233" s="134"/>
      <c r="PQO233" s="134"/>
      <c r="PQP233" s="134"/>
      <c r="PQQ233" s="134"/>
      <c r="PQR233" s="134"/>
      <c r="PQS233" s="134"/>
      <c r="PQT233" s="134"/>
      <c r="PQU233" s="134"/>
      <c r="PQV233" s="134"/>
      <c r="PQW233" s="134"/>
      <c r="PQX233" s="134"/>
      <c r="PQY233" s="134"/>
      <c r="PQZ233" s="134"/>
      <c r="PRA233" s="134"/>
      <c r="PRB233" s="134"/>
      <c r="PRC233" s="134"/>
      <c r="PRD233" s="134"/>
      <c r="PRE233" s="134"/>
      <c r="PRF233" s="134"/>
      <c r="PRG233" s="134"/>
      <c r="PRH233" s="134"/>
      <c r="PRI233" s="134"/>
      <c r="PRJ233" s="134"/>
      <c r="PRK233" s="134"/>
      <c r="PRL233" s="134"/>
      <c r="PRM233" s="134"/>
      <c r="PRN233" s="134"/>
      <c r="PRO233" s="134"/>
      <c r="PRP233" s="134"/>
      <c r="PRQ233" s="134"/>
      <c r="PRR233" s="134"/>
      <c r="PRS233" s="134"/>
      <c r="PRT233" s="134"/>
      <c r="PRU233" s="134"/>
      <c r="PRV233" s="134"/>
      <c r="PRW233" s="134"/>
      <c r="PRX233" s="134"/>
      <c r="PRY233" s="134"/>
      <c r="PRZ233" s="134"/>
      <c r="PSA233" s="134"/>
      <c r="PSB233" s="134"/>
      <c r="PSC233" s="134"/>
      <c r="PSD233" s="134"/>
      <c r="PSE233" s="134"/>
      <c r="PSF233" s="134"/>
      <c r="PSG233" s="134"/>
      <c r="PSH233" s="134"/>
      <c r="PSI233" s="134"/>
      <c r="PSJ233" s="134"/>
      <c r="PSK233" s="134"/>
      <c r="PSL233" s="134"/>
      <c r="PSM233" s="134"/>
      <c r="PSN233" s="134"/>
      <c r="PSO233" s="134"/>
      <c r="PSP233" s="134"/>
      <c r="PSQ233" s="134"/>
      <c r="PSR233" s="134"/>
      <c r="PSS233" s="134"/>
      <c r="PST233" s="134"/>
      <c r="PSU233" s="134"/>
      <c r="PSV233" s="134"/>
      <c r="PSW233" s="134"/>
      <c r="PSX233" s="134"/>
      <c r="PSY233" s="134"/>
      <c r="PSZ233" s="134"/>
      <c r="PTA233" s="134"/>
      <c r="PTB233" s="134"/>
      <c r="PTC233" s="134"/>
      <c r="PTD233" s="134"/>
      <c r="PTE233" s="134"/>
      <c r="PTF233" s="134"/>
      <c r="PTG233" s="134"/>
      <c r="PTH233" s="134"/>
      <c r="PTI233" s="134"/>
      <c r="PTJ233" s="134"/>
      <c r="PTK233" s="134"/>
      <c r="PTL233" s="134"/>
      <c r="PTM233" s="134"/>
      <c r="PTN233" s="134"/>
      <c r="PTO233" s="134"/>
      <c r="PTP233" s="134"/>
      <c r="PTQ233" s="134"/>
      <c r="PTR233" s="134"/>
      <c r="PTS233" s="134"/>
      <c r="PTT233" s="134"/>
      <c r="PTU233" s="134"/>
      <c r="PTV233" s="134"/>
      <c r="PTW233" s="134"/>
      <c r="PTX233" s="134"/>
      <c r="PTY233" s="134"/>
      <c r="PTZ233" s="134"/>
      <c r="PUA233" s="134"/>
      <c r="PUB233" s="134"/>
      <c r="PUC233" s="134"/>
      <c r="PUD233" s="134"/>
      <c r="PUE233" s="134"/>
      <c r="PUF233" s="134"/>
      <c r="PUG233" s="134"/>
      <c r="PUH233" s="134"/>
      <c r="PUI233" s="134"/>
      <c r="PUJ233" s="134"/>
      <c r="PUK233" s="134"/>
      <c r="PUL233" s="134"/>
      <c r="PUM233" s="134"/>
      <c r="PUN233" s="134"/>
      <c r="PUO233" s="134"/>
      <c r="PUP233" s="134"/>
      <c r="PUQ233" s="134"/>
      <c r="PUR233" s="134"/>
      <c r="PUS233" s="134"/>
      <c r="PUT233" s="134"/>
      <c r="PUU233" s="134"/>
      <c r="PUV233" s="134"/>
      <c r="PUW233" s="134"/>
      <c r="PUX233" s="134"/>
      <c r="PUY233" s="134"/>
      <c r="PUZ233" s="134"/>
      <c r="PVA233" s="134"/>
      <c r="PVB233" s="134"/>
      <c r="PVC233" s="134"/>
      <c r="PVD233" s="134"/>
      <c r="PVE233" s="134"/>
      <c r="PVF233" s="134"/>
      <c r="PVG233" s="134"/>
      <c r="PVH233" s="134"/>
      <c r="PVI233" s="134"/>
      <c r="PVJ233" s="134"/>
      <c r="PVK233" s="134"/>
      <c r="PVL233" s="134"/>
      <c r="PVM233" s="134"/>
      <c r="PVN233" s="134"/>
      <c r="PVO233" s="134"/>
      <c r="PVP233" s="134"/>
      <c r="PVQ233" s="134"/>
      <c r="PVR233" s="134"/>
      <c r="PVS233" s="134"/>
      <c r="PVT233" s="134"/>
      <c r="PVU233" s="134"/>
      <c r="PVV233" s="134"/>
      <c r="PVW233" s="134"/>
      <c r="PVX233" s="134"/>
      <c r="PVY233" s="134"/>
      <c r="PVZ233" s="134"/>
      <c r="PWA233" s="134"/>
      <c r="PWB233" s="134"/>
      <c r="PWC233" s="134"/>
      <c r="PWD233" s="134"/>
      <c r="PWE233" s="134"/>
      <c r="PWF233" s="134"/>
      <c r="PWG233" s="134"/>
      <c r="PWH233" s="134"/>
      <c r="PWI233" s="134"/>
      <c r="PWJ233" s="134"/>
      <c r="PWK233" s="134"/>
      <c r="PWL233" s="134"/>
      <c r="PWM233" s="134"/>
      <c r="PWN233" s="134"/>
      <c r="PWO233" s="134"/>
      <c r="PWP233" s="134"/>
      <c r="PWQ233" s="134"/>
      <c r="PWR233" s="134"/>
      <c r="PWS233" s="134"/>
      <c r="PWT233" s="134"/>
      <c r="PWU233" s="134"/>
      <c r="PWV233" s="134"/>
      <c r="PWW233" s="134"/>
      <c r="PWX233" s="134"/>
      <c r="PWY233" s="134"/>
      <c r="PWZ233" s="134"/>
      <c r="PXA233" s="134"/>
      <c r="PXB233" s="134"/>
      <c r="PXC233" s="134"/>
      <c r="PXD233" s="134"/>
      <c r="PXE233" s="134"/>
      <c r="PXF233" s="134"/>
      <c r="PXG233" s="134"/>
      <c r="PXH233" s="134"/>
      <c r="PXI233" s="134"/>
      <c r="PXJ233" s="134"/>
      <c r="PXK233" s="134"/>
      <c r="PXL233" s="134"/>
      <c r="PXM233" s="134"/>
      <c r="PXN233" s="134"/>
      <c r="PXO233" s="134"/>
      <c r="PXP233" s="134"/>
      <c r="PXQ233" s="134"/>
      <c r="PXR233" s="134"/>
      <c r="PXS233" s="134"/>
      <c r="PXT233" s="134"/>
      <c r="PXU233" s="134"/>
      <c r="PXV233" s="134"/>
      <c r="PXW233" s="134"/>
      <c r="PXX233" s="134"/>
      <c r="PXY233" s="134"/>
      <c r="PXZ233" s="134"/>
      <c r="PYA233" s="134"/>
      <c r="PYB233" s="134"/>
      <c r="PYC233" s="134"/>
      <c r="PYD233" s="134"/>
      <c r="PYE233" s="134"/>
      <c r="PYF233" s="134"/>
      <c r="PYG233" s="134"/>
      <c r="PYH233" s="134"/>
      <c r="PYI233" s="134"/>
      <c r="PYJ233" s="134"/>
      <c r="PYK233" s="134"/>
      <c r="PYL233" s="134"/>
      <c r="PYM233" s="134"/>
      <c r="PYN233" s="134"/>
      <c r="PYO233" s="134"/>
      <c r="PYP233" s="134"/>
      <c r="PYQ233" s="134"/>
      <c r="PYR233" s="134"/>
      <c r="PYS233" s="134"/>
      <c r="PYT233" s="134"/>
      <c r="PYU233" s="134"/>
      <c r="PYV233" s="134"/>
      <c r="PYW233" s="134"/>
      <c r="PYX233" s="134"/>
      <c r="PYY233" s="134"/>
      <c r="PYZ233" s="134"/>
      <c r="PZA233" s="134"/>
      <c r="PZB233" s="134"/>
      <c r="PZC233" s="134"/>
      <c r="PZD233" s="134"/>
      <c r="PZE233" s="134"/>
      <c r="PZF233" s="134"/>
      <c r="PZG233" s="134"/>
      <c r="PZH233" s="134"/>
      <c r="PZI233" s="134"/>
      <c r="PZJ233" s="134"/>
      <c r="PZK233" s="134"/>
      <c r="PZL233" s="134"/>
      <c r="PZM233" s="134"/>
      <c r="PZN233" s="134"/>
      <c r="PZO233" s="134"/>
      <c r="PZP233" s="134"/>
      <c r="PZQ233" s="134"/>
      <c r="PZR233" s="134"/>
      <c r="PZS233" s="134"/>
      <c r="PZT233" s="134"/>
      <c r="PZU233" s="134"/>
      <c r="PZV233" s="134"/>
      <c r="PZW233" s="134"/>
      <c r="PZX233" s="134"/>
      <c r="PZY233" s="134"/>
      <c r="PZZ233" s="134"/>
      <c r="QAA233" s="134"/>
      <c r="QAB233" s="134"/>
      <c r="QAC233" s="134"/>
      <c r="QAD233" s="134"/>
      <c r="QAE233" s="134"/>
      <c r="QAF233" s="134"/>
      <c r="QAG233" s="134"/>
      <c r="QAH233" s="134"/>
      <c r="QAI233" s="134"/>
      <c r="QAJ233" s="134"/>
      <c r="QAK233" s="134"/>
      <c r="QAL233" s="134"/>
      <c r="QAM233" s="134"/>
      <c r="QAN233" s="134"/>
      <c r="QAO233" s="134"/>
      <c r="QAP233" s="134"/>
      <c r="QAQ233" s="134"/>
      <c r="QAR233" s="134"/>
      <c r="QAS233" s="134"/>
      <c r="QAT233" s="134"/>
      <c r="QAU233" s="134"/>
      <c r="QAV233" s="134"/>
      <c r="QAW233" s="134"/>
      <c r="QAX233" s="134"/>
      <c r="QAY233" s="134"/>
      <c r="QAZ233" s="134"/>
      <c r="QBA233" s="134"/>
      <c r="QBB233" s="134"/>
      <c r="QBC233" s="134"/>
      <c r="QBD233" s="134"/>
      <c r="QBE233" s="134"/>
      <c r="QBF233" s="134"/>
      <c r="QBG233" s="134"/>
      <c r="QBH233" s="134"/>
      <c r="QBI233" s="134"/>
      <c r="QBJ233" s="134"/>
      <c r="QBK233" s="134"/>
      <c r="QBL233" s="134"/>
      <c r="QBM233" s="134"/>
      <c r="QBN233" s="134"/>
      <c r="QBO233" s="134"/>
      <c r="QBP233" s="134"/>
      <c r="QBQ233" s="134"/>
      <c r="QBR233" s="134"/>
      <c r="QBS233" s="134"/>
      <c r="QBT233" s="134"/>
      <c r="QBU233" s="134"/>
      <c r="QBV233" s="134"/>
      <c r="QBW233" s="134"/>
      <c r="QBX233" s="134"/>
      <c r="QBY233" s="134"/>
      <c r="QBZ233" s="134"/>
      <c r="QCA233" s="134"/>
      <c r="QCB233" s="134"/>
      <c r="QCC233" s="134"/>
      <c r="QCD233" s="134"/>
      <c r="QCE233" s="134"/>
      <c r="QCF233" s="134"/>
      <c r="QCG233" s="134"/>
      <c r="QCH233" s="134"/>
      <c r="QCI233" s="134"/>
      <c r="QCJ233" s="134"/>
      <c r="QCK233" s="134"/>
      <c r="QCL233" s="134"/>
      <c r="QCM233" s="134"/>
      <c r="QCN233" s="134"/>
      <c r="QCO233" s="134"/>
      <c r="QCP233" s="134"/>
      <c r="QCQ233" s="134"/>
      <c r="QCR233" s="134"/>
      <c r="QCS233" s="134"/>
      <c r="QCT233" s="134"/>
      <c r="QCU233" s="134"/>
      <c r="QCV233" s="134"/>
      <c r="QCW233" s="134"/>
      <c r="QCX233" s="134"/>
      <c r="QCY233" s="134"/>
      <c r="QCZ233" s="134"/>
      <c r="QDA233" s="134"/>
      <c r="QDB233" s="134"/>
      <c r="QDC233" s="134"/>
      <c r="QDD233" s="134"/>
      <c r="QDE233" s="134"/>
      <c r="QDF233" s="134"/>
      <c r="QDG233" s="134"/>
      <c r="QDH233" s="134"/>
      <c r="QDI233" s="134"/>
      <c r="QDJ233" s="134"/>
      <c r="QDK233" s="134"/>
      <c r="QDL233" s="134"/>
      <c r="QDM233" s="134"/>
      <c r="QDN233" s="134"/>
      <c r="QDO233" s="134"/>
      <c r="QDP233" s="134"/>
      <c r="QDQ233" s="134"/>
      <c r="QDR233" s="134"/>
      <c r="QDS233" s="134"/>
      <c r="QDT233" s="134"/>
      <c r="QDU233" s="134"/>
      <c r="QDV233" s="134"/>
      <c r="QDW233" s="134"/>
      <c r="QDX233" s="134"/>
      <c r="QDY233" s="134"/>
      <c r="QDZ233" s="134"/>
      <c r="QEA233" s="134"/>
      <c r="QEB233" s="134"/>
      <c r="QEC233" s="134"/>
      <c r="QED233" s="134"/>
      <c r="QEE233" s="134"/>
      <c r="QEF233" s="134"/>
      <c r="QEG233" s="134"/>
      <c r="QEH233" s="134"/>
      <c r="QEI233" s="134"/>
      <c r="QEJ233" s="134"/>
      <c r="QEK233" s="134"/>
      <c r="QEL233" s="134"/>
      <c r="QEM233" s="134"/>
      <c r="QEN233" s="134"/>
      <c r="QEO233" s="134"/>
      <c r="QEP233" s="134"/>
      <c r="QEQ233" s="134"/>
      <c r="QER233" s="134"/>
      <c r="QES233" s="134"/>
      <c r="QET233" s="134"/>
      <c r="QEU233" s="134"/>
      <c r="QEV233" s="134"/>
      <c r="QEW233" s="134"/>
      <c r="QEX233" s="134"/>
      <c r="QEY233" s="134"/>
      <c r="QEZ233" s="134"/>
      <c r="QFA233" s="134"/>
      <c r="QFB233" s="134"/>
      <c r="QFC233" s="134"/>
      <c r="QFD233" s="134"/>
      <c r="QFE233" s="134"/>
      <c r="QFF233" s="134"/>
      <c r="QFG233" s="134"/>
      <c r="QFH233" s="134"/>
      <c r="QFI233" s="134"/>
      <c r="QFJ233" s="134"/>
      <c r="QFK233" s="134"/>
      <c r="QFL233" s="134"/>
      <c r="QFM233" s="134"/>
      <c r="QFN233" s="134"/>
      <c r="QFO233" s="134"/>
      <c r="QFP233" s="134"/>
      <c r="QFQ233" s="134"/>
      <c r="QFR233" s="134"/>
      <c r="QFS233" s="134"/>
      <c r="QFT233" s="134"/>
      <c r="QFU233" s="134"/>
      <c r="QFV233" s="134"/>
      <c r="QFW233" s="134"/>
      <c r="QFX233" s="134"/>
      <c r="QFY233" s="134"/>
      <c r="QFZ233" s="134"/>
      <c r="QGA233" s="134"/>
      <c r="QGB233" s="134"/>
      <c r="QGC233" s="134"/>
      <c r="QGD233" s="134"/>
      <c r="QGE233" s="134"/>
      <c r="QGF233" s="134"/>
      <c r="QGG233" s="134"/>
      <c r="QGH233" s="134"/>
      <c r="QGI233" s="134"/>
      <c r="QGJ233" s="134"/>
      <c r="QGK233" s="134"/>
      <c r="QGL233" s="134"/>
      <c r="QGM233" s="134"/>
      <c r="QGN233" s="134"/>
      <c r="QGO233" s="134"/>
      <c r="QGP233" s="134"/>
      <c r="QGQ233" s="134"/>
      <c r="QGR233" s="134"/>
      <c r="QGS233" s="134"/>
      <c r="QGT233" s="134"/>
      <c r="QGU233" s="134"/>
      <c r="QGV233" s="134"/>
      <c r="QGW233" s="134"/>
      <c r="QGX233" s="134"/>
      <c r="QGY233" s="134"/>
      <c r="QGZ233" s="134"/>
      <c r="QHA233" s="134"/>
      <c r="QHB233" s="134"/>
      <c r="QHC233" s="134"/>
      <c r="QHD233" s="134"/>
      <c r="QHE233" s="134"/>
      <c r="QHF233" s="134"/>
      <c r="QHG233" s="134"/>
      <c r="QHH233" s="134"/>
      <c r="QHI233" s="134"/>
      <c r="QHJ233" s="134"/>
      <c r="QHK233" s="134"/>
      <c r="QHL233" s="134"/>
      <c r="QHM233" s="134"/>
      <c r="QHN233" s="134"/>
      <c r="QHO233" s="134"/>
      <c r="QHP233" s="134"/>
      <c r="QHQ233" s="134"/>
      <c r="QHR233" s="134"/>
      <c r="QHS233" s="134"/>
      <c r="QHT233" s="134"/>
      <c r="QHU233" s="134"/>
      <c r="QHV233" s="134"/>
      <c r="QHW233" s="134"/>
      <c r="QHX233" s="134"/>
      <c r="QHY233" s="134"/>
      <c r="QHZ233" s="134"/>
      <c r="QIA233" s="134"/>
      <c r="QIB233" s="134"/>
      <c r="QIC233" s="134"/>
      <c r="QID233" s="134"/>
      <c r="QIE233" s="134"/>
      <c r="QIF233" s="134"/>
      <c r="QIG233" s="134"/>
      <c r="QIH233" s="134"/>
      <c r="QII233" s="134"/>
      <c r="QIJ233" s="134"/>
      <c r="QIK233" s="134"/>
      <c r="QIL233" s="134"/>
      <c r="QIM233" s="134"/>
      <c r="QIN233" s="134"/>
      <c r="QIO233" s="134"/>
      <c r="QIP233" s="134"/>
      <c r="QIQ233" s="134"/>
      <c r="QIR233" s="134"/>
      <c r="QIS233" s="134"/>
      <c r="QIT233" s="134"/>
      <c r="QIU233" s="134"/>
      <c r="QIV233" s="134"/>
      <c r="QIW233" s="134"/>
      <c r="QIX233" s="134"/>
      <c r="QIY233" s="134"/>
      <c r="QIZ233" s="134"/>
      <c r="QJA233" s="134"/>
      <c r="QJB233" s="134"/>
      <c r="QJC233" s="134"/>
      <c r="QJD233" s="134"/>
      <c r="QJE233" s="134"/>
      <c r="QJF233" s="134"/>
      <c r="QJG233" s="134"/>
      <c r="QJH233" s="134"/>
      <c r="QJI233" s="134"/>
      <c r="QJJ233" s="134"/>
      <c r="QJK233" s="134"/>
      <c r="QJL233" s="134"/>
      <c r="QJM233" s="134"/>
      <c r="QJN233" s="134"/>
      <c r="QJO233" s="134"/>
      <c r="QJP233" s="134"/>
      <c r="QJQ233" s="134"/>
      <c r="QJR233" s="134"/>
      <c r="QJS233" s="134"/>
      <c r="QJT233" s="134"/>
      <c r="QJU233" s="134"/>
      <c r="QJV233" s="134"/>
      <c r="QJW233" s="134"/>
      <c r="QJX233" s="134"/>
      <c r="QJY233" s="134"/>
      <c r="QJZ233" s="134"/>
      <c r="QKA233" s="134"/>
      <c r="QKB233" s="134"/>
      <c r="QKC233" s="134"/>
      <c r="QKD233" s="134"/>
      <c r="QKE233" s="134"/>
      <c r="QKF233" s="134"/>
      <c r="QKG233" s="134"/>
      <c r="QKH233" s="134"/>
      <c r="QKI233" s="134"/>
      <c r="QKJ233" s="134"/>
      <c r="QKK233" s="134"/>
      <c r="QKL233" s="134"/>
      <c r="QKM233" s="134"/>
      <c r="QKN233" s="134"/>
      <c r="QKO233" s="134"/>
      <c r="QKP233" s="134"/>
      <c r="QKQ233" s="134"/>
      <c r="QKR233" s="134"/>
      <c r="QKS233" s="134"/>
      <c r="QKT233" s="134"/>
      <c r="QKU233" s="134"/>
      <c r="QKV233" s="134"/>
      <c r="QKW233" s="134"/>
      <c r="QKX233" s="134"/>
      <c r="QKY233" s="134"/>
      <c r="QKZ233" s="134"/>
      <c r="QLA233" s="134"/>
      <c r="QLB233" s="134"/>
      <c r="QLC233" s="134"/>
      <c r="QLD233" s="134"/>
      <c r="QLE233" s="134"/>
      <c r="QLF233" s="134"/>
      <c r="QLG233" s="134"/>
      <c r="QLH233" s="134"/>
      <c r="QLI233" s="134"/>
      <c r="QLJ233" s="134"/>
      <c r="QLK233" s="134"/>
      <c r="QLL233" s="134"/>
      <c r="QLM233" s="134"/>
      <c r="QLN233" s="134"/>
      <c r="QLO233" s="134"/>
      <c r="QLP233" s="134"/>
      <c r="QLQ233" s="134"/>
      <c r="QLR233" s="134"/>
      <c r="QLS233" s="134"/>
      <c r="QLT233" s="134"/>
      <c r="QLU233" s="134"/>
      <c r="QLV233" s="134"/>
      <c r="QLW233" s="134"/>
      <c r="QLX233" s="134"/>
      <c r="QLY233" s="134"/>
      <c r="QLZ233" s="134"/>
      <c r="QMA233" s="134"/>
      <c r="QMB233" s="134"/>
      <c r="QMC233" s="134"/>
      <c r="QMD233" s="134"/>
      <c r="QME233" s="134"/>
      <c r="QMF233" s="134"/>
      <c r="QMG233" s="134"/>
      <c r="QMH233" s="134"/>
      <c r="QMI233" s="134"/>
      <c r="QMJ233" s="134"/>
      <c r="QMK233" s="134"/>
      <c r="QML233" s="134"/>
      <c r="QMM233" s="134"/>
      <c r="QMN233" s="134"/>
      <c r="QMO233" s="134"/>
      <c r="QMP233" s="134"/>
      <c r="QMQ233" s="134"/>
      <c r="QMR233" s="134"/>
      <c r="QMS233" s="134"/>
      <c r="QMT233" s="134"/>
      <c r="QMU233" s="134"/>
      <c r="QMV233" s="134"/>
      <c r="QMW233" s="134"/>
      <c r="QMX233" s="134"/>
      <c r="QMY233" s="134"/>
      <c r="QMZ233" s="134"/>
      <c r="QNA233" s="134"/>
      <c r="QNB233" s="134"/>
      <c r="QNC233" s="134"/>
      <c r="QND233" s="134"/>
      <c r="QNE233" s="134"/>
      <c r="QNF233" s="134"/>
      <c r="QNG233" s="134"/>
      <c r="QNH233" s="134"/>
      <c r="QNI233" s="134"/>
      <c r="QNJ233" s="134"/>
      <c r="QNK233" s="134"/>
      <c r="QNL233" s="134"/>
      <c r="QNM233" s="134"/>
      <c r="QNN233" s="134"/>
      <c r="QNO233" s="134"/>
      <c r="QNP233" s="134"/>
      <c r="QNQ233" s="134"/>
      <c r="QNR233" s="134"/>
      <c r="QNS233" s="134"/>
      <c r="QNT233" s="134"/>
      <c r="QNU233" s="134"/>
      <c r="QNV233" s="134"/>
      <c r="QNW233" s="134"/>
      <c r="QNX233" s="134"/>
      <c r="QNY233" s="134"/>
      <c r="QNZ233" s="134"/>
      <c r="QOA233" s="134"/>
      <c r="QOB233" s="134"/>
      <c r="QOC233" s="134"/>
      <c r="QOD233" s="134"/>
      <c r="QOE233" s="134"/>
      <c r="QOF233" s="134"/>
      <c r="QOG233" s="134"/>
      <c r="QOH233" s="134"/>
      <c r="QOI233" s="134"/>
      <c r="QOJ233" s="134"/>
      <c r="QOK233" s="134"/>
      <c r="QOL233" s="134"/>
      <c r="QOM233" s="134"/>
      <c r="QON233" s="134"/>
      <c r="QOO233" s="134"/>
      <c r="QOP233" s="134"/>
      <c r="QOQ233" s="134"/>
      <c r="QOR233" s="134"/>
      <c r="QOS233" s="134"/>
      <c r="QOT233" s="134"/>
      <c r="QOU233" s="134"/>
      <c r="QOV233" s="134"/>
      <c r="QOW233" s="134"/>
      <c r="QOX233" s="134"/>
      <c r="QOY233" s="134"/>
      <c r="QOZ233" s="134"/>
      <c r="QPA233" s="134"/>
      <c r="QPB233" s="134"/>
      <c r="QPC233" s="134"/>
      <c r="QPD233" s="134"/>
      <c r="QPE233" s="134"/>
      <c r="QPF233" s="134"/>
      <c r="QPG233" s="134"/>
      <c r="QPH233" s="134"/>
      <c r="QPI233" s="134"/>
      <c r="QPJ233" s="134"/>
      <c r="QPK233" s="134"/>
      <c r="QPL233" s="134"/>
      <c r="QPM233" s="134"/>
      <c r="QPN233" s="134"/>
      <c r="QPO233" s="134"/>
      <c r="QPP233" s="134"/>
      <c r="QPQ233" s="134"/>
      <c r="QPR233" s="134"/>
      <c r="QPS233" s="134"/>
      <c r="QPT233" s="134"/>
      <c r="QPU233" s="134"/>
      <c r="QPV233" s="134"/>
      <c r="QPW233" s="134"/>
      <c r="QPX233" s="134"/>
      <c r="QPY233" s="134"/>
      <c r="QPZ233" s="134"/>
      <c r="QQA233" s="134"/>
      <c r="QQB233" s="134"/>
      <c r="QQC233" s="134"/>
      <c r="QQD233" s="134"/>
      <c r="QQE233" s="134"/>
      <c r="QQF233" s="134"/>
      <c r="QQG233" s="134"/>
      <c r="QQH233" s="134"/>
      <c r="QQI233" s="134"/>
      <c r="QQJ233" s="134"/>
      <c r="QQK233" s="134"/>
      <c r="QQL233" s="134"/>
      <c r="QQM233" s="134"/>
      <c r="QQN233" s="134"/>
      <c r="QQO233" s="134"/>
      <c r="QQP233" s="134"/>
      <c r="QQQ233" s="134"/>
      <c r="QQR233" s="134"/>
      <c r="QQS233" s="134"/>
      <c r="QQT233" s="134"/>
      <c r="QQU233" s="134"/>
      <c r="QQV233" s="134"/>
      <c r="QQW233" s="134"/>
      <c r="QQX233" s="134"/>
      <c r="QQY233" s="134"/>
      <c r="QQZ233" s="134"/>
      <c r="QRA233" s="134"/>
      <c r="QRB233" s="134"/>
      <c r="QRC233" s="134"/>
      <c r="QRD233" s="134"/>
      <c r="QRE233" s="134"/>
      <c r="QRF233" s="134"/>
      <c r="QRG233" s="134"/>
      <c r="QRH233" s="134"/>
      <c r="QRI233" s="134"/>
      <c r="QRJ233" s="134"/>
      <c r="QRK233" s="134"/>
      <c r="QRL233" s="134"/>
      <c r="QRM233" s="134"/>
      <c r="QRN233" s="134"/>
      <c r="QRO233" s="134"/>
      <c r="QRP233" s="134"/>
      <c r="QRQ233" s="134"/>
      <c r="QRR233" s="134"/>
      <c r="QRS233" s="134"/>
      <c r="QRT233" s="134"/>
      <c r="QRU233" s="134"/>
      <c r="QRV233" s="134"/>
      <c r="QRW233" s="134"/>
      <c r="QRX233" s="134"/>
      <c r="QRY233" s="134"/>
      <c r="QRZ233" s="134"/>
      <c r="QSA233" s="134"/>
      <c r="QSB233" s="134"/>
      <c r="QSC233" s="134"/>
      <c r="QSD233" s="134"/>
      <c r="QSE233" s="134"/>
      <c r="QSF233" s="134"/>
      <c r="QSG233" s="134"/>
      <c r="QSH233" s="134"/>
      <c r="QSI233" s="134"/>
      <c r="QSJ233" s="134"/>
      <c r="QSK233" s="134"/>
      <c r="QSL233" s="134"/>
      <c r="QSM233" s="134"/>
      <c r="QSN233" s="134"/>
      <c r="QSO233" s="134"/>
      <c r="QSP233" s="134"/>
      <c r="QSQ233" s="134"/>
      <c r="QSR233" s="134"/>
      <c r="QSS233" s="134"/>
      <c r="QST233" s="134"/>
      <c r="QSU233" s="134"/>
      <c r="QSV233" s="134"/>
      <c r="QSW233" s="134"/>
      <c r="QSX233" s="134"/>
      <c r="QSY233" s="134"/>
      <c r="QSZ233" s="134"/>
      <c r="QTA233" s="134"/>
      <c r="QTB233" s="134"/>
      <c r="QTC233" s="134"/>
      <c r="QTD233" s="134"/>
      <c r="QTE233" s="134"/>
      <c r="QTF233" s="134"/>
      <c r="QTG233" s="134"/>
      <c r="QTH233" s="134"/>
      <c r="QTI233" s="134"/>
      <c r="QTJ233" s="134"/>
      <c r="QTK233" s="134"/>
      <c r="QTL233" s="134"/>
      <c r="QTM233" s="134"/>
      <c r="QTN233" s="134"/>
      <c r="QTO233" s="134"/>
      <c r="QTP233" s="134"/>
      <c r="QTQ233" s="134"/>
      <c r="QTR233" s="134"/>
      <c r="QTS233" s="134"/>
      <c r="QTT233" s="134"/>
      <c r="QTU233" s="134"/>
      <c r="QTV233" s="134"/>
      <c r="QTW233" s="134"/>
      <c r="QTX233" s="134"/>
      <c r="QTY233" s="134"/>
      <c r="QTZ233" s="134"/>
      <c r="QUA233" s="134"/>
      <c r="QUB233" s="134"/>
      <c r="QUC233" s="134"/>
      <c r="QUD233" s="134"/>
      <c r="QUE233" s="134"/>
      <c r="QUF233" s="134"/>
      <c r="QUG233" s="134"/>
      <c r="QUH233" s="134"/>
      <c r="QUI233" s="134"/>
      <c r="QUJ233" s="134"/>
      <c r="QUK233" s="134"/>
      <c r="QUL233" s="134"/>
      <c r="QUM233" s="134"/>
      <c r="QUN233" s="134"/>
      <c r="QUO233" s="134"/>
      <c r="QUP233" s="134"/>
      <c r="QUQ233" s="134"/>
      <c r="QUR233" s="134"/>
      <c r="QUS233" s="134"/>
      <c r="QUT233" s="134"/>
      <c r="QUU233" s="134"/>
      <c r="QUV233" s="134"/>
      <c r="QUW233" s="134"/>
      <c r="QUX233" s="134"/>
      <c r="QUY233" s="134"/>
      <c r="QUZ233" s="134"/>
      <c r="QVA233" s="134"/>
      <c r="QVB233" s="134"/>
      <c r="QVC233" s="134"/>
      <c r="QVD233" s="134"/>
      <c r="QVE233" s="134"/>
      <c r="QVF233" s="134"/>
      <c r="QVG233" s="134"/>
      <c r="QVH233" s="134"/>
      <c r="QVI233" s="134"/>
      <c r="QVJ233" s="134"/>
      <c r="QVK233" s="134"/>
      <c r="QVL233" s="134"/>
      <c r="QVM233" s="134"/>
      <c r="QVN233" s="134"/>
      <c r="QVO233" s="134"/>
      <c r="QVP233" s="134"/>
      <c r="QVQ233" s="134"/>
      <c r="QVR233" s="134"/>
      <c r="QVS233" s="134"/>
      <c r="QVT233" s="134"/>
      <c r="QVU233" s="134"/>
      <c r="QVV233" s="134"/>
      <c r="QVW233" s="134"/>
      <c r="QVX233" s="134"/>
      <c r="QVY233" s="134"/>
      <c r="QVZ233" s="134"/>
      <c r="QWA233" s="134"/>
      <c r="QWB233" s="134"/>
      <c r="QWC233" s="134"/>
      <c r="QWD233" s="134"/>
      <c r="QWE233" s="134"/>
      <c r="QWF233" s="134"/>
      <c r="QWG233" s="134"/>
      <c r="QWH233" s="134"/>
      <c r="QWI233" s="134"/>
      <c r="QWJ233" s="134"/>
      <c r="QWK233" s="134"/>
      <c r="QWL233" s="134"/>
      <c r="QWM233" s="134"/>
      <c r="QWN233" s="134"/>
      <c r="QWO233" s="134"/>
      <c r="QWP233" s="134"/>
      <c r="QWQ233" s="134"/>
      <c r="QWR233" s="134"/>
      <c r="QWS233" s="134"/>
      <c r="QWT233" s="134"/>
      <c r="QWU233" s="134"/>
      <c r="QWV233" s="134"/>
      <c r="QWW233" s="134"/>
      <c r="QWX233" s="134"/>
      <c r="QWY233" s="134"/>
      <c r="QWZ233" s="134"/>
      <c r="QXA233" s="134"/>
      <c r="QXB233" s="134"/>
      <c r="QXC233" s="134"/>
      <c r="QXD233" s="134"/>
      <c r="QXE233" s="134"/>
      <c r="QXF233" s="134"/>
      <c r="QXG233" s="134"/>
      <c r="QXH233" s="134"/>
      <c r="QXI233" s="134"/>
      <c r="QXJ233" s="134"/>
      <c r="QXK233" s="134"/>
      <c r="QXL233" s="134"/>
      <c r="QXM233" s="134"/>
      <c r="QXN233" s="134"/>
      <c r="QXO233" s="134"/>
      <c r="QXP233" s="134"/>
      <c r="QXQ233" s="134"/>
      <c r="QXR233" s="134"/>
      <c r="QXS233" s="134"/>
      <c r="QXT233" s="134"/>
      <c r="QXU233" s="134"/>
      <c r="QXV233" s="134"/>
      <c r="QXW233" s="134"/>
      <c r="QXX233" s="134"/>
      <c r="QXY233" s="134"/>
      <c r="QXZ233" s="134"/>
      <c r="QYA233" s="134"/>
      <c r="QYB233" s="134"/>
      <c r="QYC233" s="134"/>
      <c r="QYD233" s="134"/>
      <c r="QYE233" s="134"/>
      <c r="QYF233" s="134"/>
      <c r="QYG233" s="134"/>
      <c r="QYH233" s="134"/>
      <c r="QYI233" s="134"/>
      <c r="QYJ233" s="134"/>
      <c r="QYK233" s="134"/>
      <c r="QYL233" s="134"/>
      <c r="QYM233" s="134"/>
      <c r="QYN233" s="134"/>
      <c r="QYO233" s="134"/>
      <c r="QYP233" s="134"/>
      <c r="QYQ233" s="134"/>
      <c r="QYR233" s="134"/>
      <c r="QYS233" s="134"/>
      <c r="QYT233" s="134"/>
      <c r="QYU233" s="134"/>
      <c r="QYV233" s="134"/>
      <c r="QYW233" s="134"/>
      <c r="QYX233" s="134"/>
      <c r="QYY233" s="134"/>
      <c r="QYZ233" s="134"/>
      <c r="QZA233" s="134"/>
      <c r="QZB233" s="134"/>
      <c r="QZC233" s="134"/>
      <c r="QZD233" s="134"/>
      <c r="QZE233" s="134"/>
      <c r="QZF233" s="134"/>
      <c r="QZG233" s="134"/>
      <c r="QZH233" s="134"/>
      <c r="QZI233" s="134"/>
      <c r="QZJ233" s="134"/>
      <c r="QZK233" s="134"/>
      <c r="QZL233" s="134"/>
      <c r="QZM233" s="134"/>
      <c r="QZN233" s="134"/>
      <c r="QZO233" s="134"/>
      <c r="QZP233" s="134"/>
      <c r="QZQ233" s="134"/>
      <c r="QZR233" s="134"/>
      <c r="QZS233" s="134"/>
      <c r="QZT233" s="134"/>
      <c r="QZU233" s="134"/>
      <c r="QZV233" s="134"/>
      <c r="QZW233" s="134"/>
      <c r="QZX233" s="134"/>
      <c r="QZY233" s="134"/>
      <c r="QZZ233" s="134"/>
      <c r="RAA233" s="134"/>
      <c r="RAB233" s="134"/>
      <c r="RAC233" s="134"/>
      <c r="RAD233" s="134"/>
      <c r="RAE233" s="134"/>
      <c r="RAF233" s="134"/>
      <c r="RAG233" s="134"/>
      <c r="RAH233" s="134"/>
      <c r="RAI233" s="134"/>
      <c r="RAJ233" s="134"/>
      <c r="RAK233" s="134"/>
      <c r="RAL233" s="134"/>
      <c r="RAM233" s="134"/>
      <c r="RAN233" s="134"/>
      <c r="RAO233" s="134"/>
      <c r="RAP233" s="134"/>
      <c r="RAQ233" s="134"/>
      <c r="RAR233" s="134"/>
      <c r="RAS233" s="134"/>
      <c r="RAT233" s="134"/>
      <c r="RAU233" s="134"/>
      <c r="RAV233" s="134"/>
      <c r="RAW233" s="134"/>
      <c r="RAX233" s="134"/>
      <c r="RAY233" s="134"/>
      <c r="RAZ233" s="134"/>
      <c r="RBA233" s="134"/>
      <c r="RBB233" s="134"/>
      <c r="RBC233" s="134"/>
      <c r="RBD233" s="134"/>
      <c r="RBE233" s="134"/>
      <c r="RBF233" s="134"/>
      <c r="RBG233" s="134"/>
      <c r="RBH233" s="134"/>
      <c r="RBI233" s="134"/>
      <c r="RBJ233" s="134"/>
      <c r="RBK233" s="134"/>
      <c r="RBL233" s="134"/>
      <c r="RBM233" s="134"/>
      <c r="RBN233" s="134"/>
      <c r="RBO233" s="134"/>
      <c r="RBP233" s="134"/>
      <c r="RBQ233" s="134"/>
      <c r="RBR233" s="134"/>
      <c r="RBS233" s="134"/>
      <c r="RBT233" s="134"/>
      <c r="RBU233" s="134"/>
      <c r="RBV233" s="134"/>
      <c r="RBW233" s="134"/>
      <c r="RBX233" s="134"/>
      <c r="RBY233" s="134"/>
      <c r="RBZ233" s="134"/>
      <c r="RCA233" s="134"/>
      <c r="RCB233" s="134"/>
      <c r="RCC233" s="134"/>
      <c r="RCD233" s="134"/>
      <c r="RCE233" s="134"/>
      <c r="RCF233" s="134"/>
      <c r="RCG233" s="134"/>
      <c r="RCH233" s="134"/>
      <c r="RCI233" s="134"/>
      <c r="RCJ233" s="134"/>
      <c r="RCK233" s="134"/>
      <c r="RCL233" s="134"/>
      <c r="RCM233" s="134"/>
      <c r="RCN233" s="134"/>
      <c r="RCO233" s="134"/>
      <c r="RCP233" s="134"/>
      <c r="RCQ233" s="134"/>
      <c r="RCR233" s="134"/>
      <c r="RCS233" s="134"/>
      <c r="RCT233" s="134"/>
      <c r="RCU233" s="134"/>
      <c r="RCV233" s="134"/>
      <c r="RCW233" s="134"/>
      <c r="RCX233" s="134"/>
      <c r="RCY233" s="134"/>
      <c r="RCZ233" s="134"/>
      <c r="RDA233" s="134"/>
      <c r="RDB233" s="134"/>
      <c r="RDC233" s="134"/>
      <c r="RDD233" s="134"/>
      <c r="RDE233" s="134"/>
      <c r="RDF233" s="134"/>
      <c r="RDG233" s="134"/>
      <c r="RDH233" s="134"/>
      <c r="RDI233" s="134"/>
      <c r="RDJ233" s="134"/>
      <c r="RDK233" s="134"/>
      <c r="RDL233" s="134"/>
      <c r="RDM233" s="134"/>
      <c r="RDN233" s="134"/>
      <c r="RDO233" s="134"/>
      <c r="RDP233" s="134"/>
      <c r="RDQ233" s="134"/>
      <c r="RDR233" s="134"/>
      <c r="RDS233" s="134"/>
      <c r="RDT233" s="134"/>
      <c r="RDU233" s="134"/>
      <c r="RDV233" s="134"/>
      <c r="RDW233" s="134"/>
      <c r="RDX233" s="134"/>
      <c r="RDY233" s="134"/>
      <c r="RDZ233" s="134"/>
      <c r="REA233" s="134"/>
      <c r="REB233" s="134"/>
      <c r="REC233" s="134"/>
      <c r="RED233" s="134"/>
      <c r="REE233" s="134"/>
      <c r="REF233" s="134"/>
      <c r="REG233" s="134"/>
      <c r="REH233" s="134"/>
      <c r="REI233" s="134"/>
      <c r="REJ233" s="134"/>
      <c r="REK233" s="134"/>
      <c r="REL233" s="134"/>
      <c r="REM233" s="134"/>
      <c r="REN233" s="134"/>
      <c r="REO233" s="134"/>
      <c r="REP233" s="134"/>
      <c r="REQ233" s="134"/>
      <c r="RER233" s="134"/>
      <c r="RES233" s="134"/>
      <c r="RET233" s="134"/>
      <c r="REU233" s="134"/>
      <c r="REV233" s="134"/>
      <c r="REW233" s="134"/>
      <c r="REX233" s="134"/>
      <c r="REY233" s="134"/>
      <c r="REZ233" s="134"/>
      <c r="RFA233" s="134"/>
      <c r="RFB233" s="134"/>
      <c r="RFC233" s="134"/>
      <c r="RFD233" s="134"/>
      <c r="RFE233" s="134"/>
      <c r="RFF233" s="134"/>
      <c r="RFG233" s="134"/>
      <c r="RFH233" s="134"/>
      <c r="RFI233" s="134"/>
      <c r="RFJ233" s="134"/>
      <c r="RFK233" s="134"/>
      <c r="RFL233" s="134"/>
      <c r="RFM233" s="134"/>
      <c r="RFN233" s="134"/>
      <c r="RFO233" s="134"/>
      <c r="RFP233" s="134"/>
      <c r="RFQ233" s="134"/>
      <c r="RFR233" s="134"/>
      <c r="RFS233" s="134"/>
      <c r="RFT233" s="134"/>
      <c r="RFU233" s="134"/>
      <c r="RFV233" s="134"/>
      <c r="RFW233" s="134"/>
      <c r="RFX233" s="134"/>
      <c r="RFY233" s="134"/>
      <c r="RFZ233" s="134"/>
      <c r="RGA233" s="134"/>
      <c r="RGB233" s="134"/>
      <c r="RGC233" s="134"/>
      <c r="RGD233" s="134"/>
      <c r="RGE233" s="134"/>
      <c r="RGF233" s="134"/>
      <c r="RGG233" s="134"/>
      <c r="RGH233" s="134"/>
      <c r="RGI233" s="134"/>
      <c r="RGJ233" s="134"/>
      <c r="RGK233" s="134"/>
      <c r="RGL233" s="134"/>
      <c r="RGM233" s="134"/>
      <c r="RGN233" s="134"/>
      <c r="RGO233" s="134"/>
      <c r="RGP233" s="134"/>
      <c r="RGQ233" s="134"/>
      <c r="RGR233" s="134"/>
      <c r="RGS233" s="134"/>
      <c r="RGT233" s="134"/>
      <c r="RGU233" s="134"/>
      <c r="RGV233" s="134"/>
      <c r="RGW233" s="134"/>
      <c r="RGX233" s="134"/>
      <c r="RGY233" s="134"/>
      <c r="RGZ233" s="134"/>
      <c r="RHA233" s="134"/>
      <c r="RHB233" s="134"/>
      <c r="RHC233" s="134"/>
      <c r="RHD233" s="134"/>
      <c r="RHE233" s="134"/>
      <c r="RHF233" s="134"/>
      <c r="RHG233" s="134"/>
      <c r="RHH233" s="134"/>
      <c r="RHI233" s="134"/>
      <c r="RHJ233" s="134"/>
      <c r="RHK233" s="134"/>
      <c r="RHL233" s="134"/>
      <c r="RHM233" s="134"/>
      <c r="RHN233" s="134"/>
      <c r="RHO233" s="134"/>
      <c r="RHP233" s="134"/>
      <c r="RHQ233" s="134"/>
      <c r="RHR233" s="134"/>
      <c r="RHS233" s="134"/>
      <c r="RHT233" s="134"/>
      <c r="RHU233" s="134"/>
      <c r="RHV233" s="134"/>
      <c r="RHW233" s="134"/>
      <c r="RHX233" s="134"/>
      <c r="RHY233" s="134"/>
      <c r="RHZ233" s="134"/>
      <c r="RIA233" s="134"/>
      <c r="RIB233" s="134"/>
      <c r="RIC233" s="134"/>
      <c r="RID233" s="134"/>
      <c r="RIE233" s="134"/>
      <c r="RIF233" s="134"/>
      <c r="RIG233" s="134"/>
      <c r="RIH233" s="134"/>
      <c r="RII233" s="134"/>
      <c r="RIJ233" s="134"/>
      <c r="RIK233" s="134"/>
      <c r="RIL233" s="134"/>
      <c r="RIM233" s="134"/>
      <c r="RIN233" s="134"/>
      <c r="RIO233" s="134"/>
      <c r="RIP233" s="134"/>
      <c r="RIQ233" s="134"/>
      <c r="RIR233" s="134"/>
      <c r="RIS233" s="134"/>
      <c r="RIT233" s="134"/>
      <c r="RIU233" s="134"/>
      <c r="RIV233" s="134"/>
      <c r="RIW233" s="134"/>
      <c r="RIX233" s="134"/>
      <c r="RIY233" s="134"/>
      <c r="RIZ233" s="134"/>
      <c r="RJA233" s="134"/>
      <c r="RJB233" s="134"/>
      <c r="RJC233" s="134"/>
      <c r="RJD233" s="134"/>
      <c r="RJE233" s="134"/>
      <c r="RJF233" s="134"/>
      <c r="RJG233" s="134"/>
      <c r="RJH233" s="134"/>
      <c r="RJI233" s="134"/>
      <c r="RJJ233" s="134"/>
      <c r="RJK233" s="134"/>
      <c r="RJL233" s="134"/>
      <c r="RJM233" s="134"/>
      <c r="RJN233" s="134"/>
      <c r="RJO233" s="134"/>
      <c r="RJP233" s="134"/>
      <c r="RJQ233" s="134"/>
      <c r="RJR233" s="134"/>
      <c r="RJS233" s="134"/>
      <c r="RJT233" s="134"/>
      <c r="RJU233" s="134"/>
      <c r="RJV233" s="134"/>
      <c r="RJW233" s="134"/>
      <c r="RJX233" s="134"/>
      <c r="RJY233" s="134"/>
      <c r="RJZ233" s="134"/>
      <c r="RKA233" s="134"/>
      <c r="RKB233" s="134"/>
      <c r="RKC233" s="134"/>
      <c r="RKD233" s="134"/>
      <c r="RKE233" s="134"/>
      <c r="RKF233" s="134"/>
      <c r="RKG233" s="134"/>
      <c r="RKH233" s="134"/>
      <c r="RKI233" s="134"/>
      <c r="RKJ233" s="134"/>
      <c r="RKK233" s="134"/>
      <c r="RKL233" s="134"/>
      <c r="RKM233" s="134"/>
      <c r="RKN233" s="134"/>
      <c r="RKO233" s="134"/>
      <c r="RKP233" s="134"/>
      <c r="RKQ233" s="134"/>
      <c r="RKR233" s="134"/>
      <c r="RKS233" s="134"/>
      <c r="RKT233" s="134"/>
      <c r="RKU233" s="134"/>
      <c r="RKV233" s="134"/>
      <c r="RKW233" s="134"/>
      <c r="RKX233" s="134"/>
      <c r="RKY233" s="134"/>
      <c r="RKZ233" s="134"/>
      <c r="RLA233" s="134"/>
      <c r="RLB233" s="134"/>
      <c r="RLC233" s="134"/>
      <c r="RLD233" s="134"/>
      <c r="RLE233" s="134"/>
      <c r="RLF233" s="134"/>
      <c r="RLG233" s="134"/>
      <c r="RLH233" s="134"/>
      <c r="RLI233" s="134"/>
      <c r="RLJ233" s="134"/>
      <c r="RLK233" s="134"/>
      <c r="RLL233" s="134"/>
      <c r="RLM233" s="134"/>
      <c r="RLN233" s="134"/>
      <c r="RLO233" s="134"/>
      <c r="RLP233" s="134"/>
      <c r="RLQ233" s="134"/>
      <c r="RLR233" s="134"/>
      <c r="RLS233" s="134"/>
      <c r="RLT233" s="134"/>
      <c r="RLU233" s="134"/>
      <c r="RLV233" s="134"/>
      <c r="RLW233" s="134"/>
      <c r="RLX233" s="134"/>
      <c r="RLY233" s="134"/>
      <c r="RLZ233" s="134"/>
      <c r="RMA233" s="134"/>
      <c r="RMB233" s="134"/>
      <c r="RMC233" s="134"/>
      <c r="RMD233" s="134"/>
      <c r="RME233" s="134"/>
      <c r="RMF233" s="134"/>
      <c r="RMG233" s="134"/>
      <c r="RMH233" s="134"/>
      <c r="RMI233" s="134"/>
      <c r="RMJ233" s="134"/>
      <c r="RMK233" s="134"/>
      <c r="RML233" s="134"/>
      <c r="RMM233" s="134"/>
      <c r="RMN233" s="134"/>
      <c r="RMO233" s="134"/>
      <c r="RMP233" s="134"/>
      <c r="RMQ233" s="134"/>
      <c r="RMR233" s="134"/>
      <c r="RMS233" s="134"/>
      <c r="RMT233" s="134"/>
      <c r="RMU233" s="134"/>
      <c r="RMV233" s="134"/>
      <c r="RMW233" s="134"/>
      <c r="RMX233" s="134"/>
      <c r="RMY233" s="134"/>
      <c r="RMZ233" s="134"/>
      <c r="RNA233" s="134"/>
      <c r="RNB233" s="134"/>
      <c r="RNC233" s="134"/>
      <c r="RND233" s="134"/>
      <c r="RNE233" s="134"/>
      <c r="RNF233" s="134"/>
      <c r="RNG233" s="134"/>
      <c r="RNH233" s="134"/>
      <c r="RNI233" s="134"/>
      <c r="RNJ233" s="134"/>
      <c r="RNK233" s="134"/>
      <c r="RNL233" s="134"/>
      <c r="RNM233" s="134"/>
      <c r="RNN233" s="134"/>
      <c r="RNO233" s="134"/>
      <c r="RNP233" s="134"/>
      <c r="RNQ233" s="134"/>
      <c r="RNR233" s="134"/>
      <c r="RNS233" s="134"/>
      <c r="RNT233" s="134"/>
      <c r="RNU233" s="134"/>
      <c r="RNV233" s="134"/>
      <c r="RNW233" s="134"/>
      <c r="RNX233" s="134"/>
      <c r="RNY233" s="134"/>
      <c r="RNZ233" s="134"/>
      <c r="ROA233" s="134"/>
      <c r="ROB233" s="134"/>
      <c r="ROC233" s="134"/>
      <c r="ROD233" s="134"/>
      <c r="ROE233" s="134"/>
      <c r="ROF233" s="134"/>
      <c r="ROG233" s="134"/>
      <c r="ROH233" s="134"/>
      <c r="ROI233" s="134"/>
      <c r="ROJ233" s="134"/>
      <c r="ROK233" s="134"/>
      <c r="ROL233" s="134"/>
      <c r="ROM233" s="134"/>
      <c r="RON233" s="134"/>
      <c r="ROO233" s="134"/>
      <c r="ROP233" s="134"/>
      <c r="ROQ233" s="134"/>
      <c r="ROR233" s="134"/>
      <c r="ROS233" s="134"/>
      <c r="ROT233" s="134"/>
      <c r="ROU233" s="134"/>
      <c r="ROV233" s="134"/>
      <c r="ROW233" s="134"/>
      <c r="ROX233" s="134"/>
      <c r="ROY233" s="134"/>
      <c r="ROZ233" s="134"/>
      <c r="RPA233" s="134"/>
      <c r="RPB233" s="134"/>
      <c r="RPC233" s="134"/>
      <c r="RPD233" s="134"/>
      <c r="RPE233" s="134"/>
      <c r="RPF233" s="134"/>
      <c r="RPG233" s="134"/>
      <c r="RPH233" s="134"/>
      <c r="RPI233" s="134"/>
      <c r="RPJ233" s="134"/>
      <c r="RPK233" s="134"/>
      <c r="RPL233" s="134"/>
      <c r="RPM233" s="134"/>
      <c r="RPN233" s="134"/>
      <c r="RPO233" s="134"/>
      <c r="RPP233" s="134"/>
      <c r="RPQ233" s="134"/>
      <c r="RPR233" s="134"/>
      <c r="RPS233" s="134"/>
      <c r="RPT233" s="134"/>
      <c r="RPU233" s="134"/>
      <c r="RPV233" s="134"/>
      <c r="RPW233" s="134"/>
      <c r="RPX233" s="134"/>
      <c r="RPY233" s="134"/>
      <c r="RPZ233" s="134"/>
      <c r="RQA233" s="134"/>
      <c r="RQB233" s="134"/>
      <c r="RQC233" s="134"/>
      <c r="RQD233" s="134"/>
      <c r="RQE233" s="134"/>
      <c r="RQF233" s="134"/>
      <c r="RQG233" s="134"/>
      <c r="RQH233" s="134"/>
      <c r="RQI233" s="134"/>
      <c r="RQJ233" s="134"/>
      <c r="RQK233" s="134"/>
      <c r="RQL233" s="134"/>
      <c r="RQM233" s="134"/>
      <c r="RQN233" s="134"/>
      <c r="RQO233" s="134"/>
      <c r="RQP233" s="134"/>
      <c r="RQQ233" s="134"/>
      <c r="RQR233" s="134"/>
      <c r="RQS233" s="134"/>
      <c r="RQT233" s="134"/>
      <c r="RQU233" s="134"/>
      <c r="RQV233" s="134"/>
      <c r="RQW233" s="134"/>
      <c r="RQX233" s="134"/>
      <c r="RQY233" s="134"/>
      <c r="RQZ233" s="134"/>
      <c r="RRA233" s="134"/>
      <c r="RRB233" s="134"/>
      <c r="RRC233" s="134"/>
      <c r="RRD233" s="134"/>
      <c r="RRE233" s="134"/>
      <c r="RRF233" s="134"/>
      <c r="RRG233" s="134"/>
      <c r="RRH233" s="134"/>
      <c r="RRI233" s="134"/>
      <c r="RRJ233" s="134"/>
      <c r="RRK233" s="134"/>
      <c r="RRL233" s="134"/>
      <c r="RRM233" s="134"/>
      <c r="RRN233" s="134"/>
      <c r="RRO233" s="134"/>
      <c r="RRP233" s="134"/>
      <c r="RRQ233" s="134"/>
      <c r="RRR233" s="134"/>
      <c r="RRS233" s="134"/>
      <c r="RRT233" s="134"/>
      <c r="RRU233" s="134"/>
      <c r="RRV233" s="134"/>
      <c r="RRW233" s="134"/>
      <c r="RRX233" s="134"/>
      <c r="RRY233" s="134"/>
      <c r="RRZ233" s="134"/>
      <c r="RSA233" s="134"/>
      <c r="RSB233" s="134"/>
      <c r="RSC233" s="134"/>
      <c r="RSD233" s="134"/>
      <c r="RSE233" s="134"/>
      <c r="RSF233" s="134"/>
      <c r="RSG233" s="134"/>
      <c r="RSH233" s="134"/>
      <c r="RSI233" s="134"/>
      <c r="RSJ233" s="134"/>
      <c r="RSK233" s="134"/>
      <c r="RSL233" s="134"/>
      <c r="RSM233" s="134"/>
      <c r="RSN233" s="134"/>
      <c r="RSO233" s="134"/>
      <c r="RSP233" s="134"/>
      <c r="RSQ233" s="134"/>
      <c r="RSR233" s="134"/>
      <c r="RSS233" s="134"/>
      <c r="RST233" s="134"/>
      <c r="RSU233" s="134"/>
      <c r="RSV233" s="134"/>
      <c r="RSW233" s="134"/>
      <c r="RSX233" s="134"/>
      <c r="RSY233" s="134"/>
      <c r="RSZ233" s="134"/>
      <c r="RTA233" s="134"/>
      <c r="RTB233" s="134"/>
      <c r="RTC233" s="134"/>
      <c r="RTD233" s="134"/>
      <c r="RTE233" s="134"/>
      <c r="RTF233" s="134"/>
      <c r="RTG233" s="134"/>
      <c r="RTH233" s="134"/>
      <c r="RTI233" s="134"/>
      <c r="RTJ233" s="134"/>
      <c r="RTK233" s="134"/>
      <c r="RTL233" s="134"/>
      <c r="RTM233" s="134"/>
      <c r="RTN233" s="134"/>
      <c r="RTO233" s="134"/>
      <c r="RTP233" s="134"/>
      <c r="RTQ233" s="134"/>
      <c r="RTR233" s="134"/>
      <c r="RTS233" s="134"/>
      <c r="RTT233" s="134"/>
      <c r="RTU233" s="134"/>
      <c r="RTV233" s="134"/>
      <c r="RTW233" s="134"/>
      <c r="RTX233" s="134"/>
      <c r="RTY233" s="134"/>
      <c r="RTZ233" s="134"/>
      <c r="RUA233" s="134"/>
      <c r="RUB233" s="134"/>
      <c r="RUC233" s="134"/>
      <c r="RUD233" s="134"/>
      <c r="RUE233" s="134"/>
      <c r="RUF233" s="134"/>
      <c r="RUG233" s="134"/>
      <c r="RUH233" s="134"/>
      <c r="RUI233" s="134"/>
      <c r="RUJ233" s="134"/>
      <c r="RUK233" s="134"/>
      <c r="RUL233" s="134"/>
      <c r="RUM233" s="134"/>
      <c r="RUN233" s="134"/>
      <c r="RUO233" s="134"/>
      <c r="RUP233" s="134"/>
      <c r="RUQ233" s="134"/>
      <c r="RUR233" s="134"/>
      <c r="RUS233" s="134"/>
      <c r="RUT233" s="134"/>
      <c r="RUU233" s="134"/>
      <c r="RUV233" s="134"/>
      <c r="RUW233" s="134"/>
      <c r="RUX233" s="134"/>
      <c r="RUY233" s="134"/>
      <c r="RUZ233" s="134"/>
      <c r="RVA233" s="134"/>
      <c r="RVB233" s="134"/>
      <c r="RVC233" s="134"/>
      <c r="RVD233" s="134"/>
      <c r="RVE233" s="134"/>
      <c r="RVF233" s="134"/>
      <c r="RVG233" s="134"/>
      <c r="RVH233" s="134"/>
      <c r="RVI233" s="134"/>
      <c r="RVJ233" s="134"/>
      <c r="RVK233" s="134"/>
      <c r="RVL233" s="134"/>
      <c r="RVM233" s="134"/>
      <c r="RVN233" s="134"/>
      <c r="RVO233" s="134"/>
      <c r="RVP233" s="134"/>
      <c r="RVQ233" s="134"/>
      <c r="RVR233" s="134"/>
      <c r="RVS233" s="134"/>
      <c r="RVT233" s="134"/>
      <c r="RVU233" s="134"/>
      <c r="RVV233" s="134"/>
      <c r="RVW233" s="134"/>
      <c r="RVX233" s="134"/>
      <c r="RVY233" s="134"/>
      <c r="RVZ233" s="134"/>
      <c r="RWA233" s="134"/>
      <c r="RWB233" s="134"/>
      <c r="RWC233" s="134"/>
      <c r="RWD233" s="134"/>
      <c r="RWE233" s="134"/>
      <c r="RWF233" s="134"/>
      <c r="RWG233" s="134"/>
      <c r="RWH233" s="134"/>
      <c r="RWI233" s="134"/>
      <c r="RWJ233" s="134"/>
      <c r="RWK233" s="134"/>
      <c r="RWL233" s="134"/>
      <c r="RWM233" s="134"/>
      <c r="RWN233" s="134"/>
      <c r="RWO233" s="134"/>
      <c r="RWP233" s="134"/>
      <c r="RWQ233" s="134"/>
      <c r="RWR233" s="134"/>
      <c r="RWS233" s="134"/>
      <c r="RWT233" s="134"/>
      <c r="RWU233" s="134"/>
      <c r="RWV233" s="134"/>
      <c r="RWW233" s="134"/>
      <c r="RWX233" s="134"/>
      <c r="RWY233" s="134"/>
      <c r="RWZ233" s="134"/>
      <c r="RXA233" s="134"/>
      <c r="RXB233" s="134"/>
      <c r="RXC233" s="134"/>
      <c r="RXD233" s="134"/>
      <c r="RXE233" s="134"/>
      <c r="RXF233" s="134"/>
      <c r="RXG233" s="134"/>
      <c r="RXH233" s="134"/>
      <c r="RXI233" s="134"/>
      <c r="RXJ233" s="134"/>
      <c r="RXK233" s="134"/>
      <c r="RXL233" s="134"/>
      <c r="RXM233" s="134"/>
      <c r="RXN233" s="134"/>
      <c r="RXO233" s="134"/>
      <c r="RXP233" s="134"/>
      <c r="RXQ233" s="134"/>
      <c r="RXR233" s="134"/>
      <c r="RXS233" s="134"/>
      <c r="RXT233" s="134"/>
      <c r="RXU233" s="134"/>
      <c r="RXV233" s="134"/>
      <c r="RXW233" s="134"/>
      <c r="RXX233" s="134"/>
      <c r="RXY233" s="134"/>
      <c r="RXZ233" s="134"/>
      <c r="RYA233" s="134"/>
      <c r="RYB233" s="134"/>
      <c r="RYC233" s="134"/>
      <c r="RYD233" s="134"/>
      <c r="RYE233" s="134"/>
      <c r="RYF233" s="134"/>
      <c r="RYG233" s="134"/>
      <c r="RYH233" s="134"/>
      <c r="RYI233" s="134"/>
      <c r="RYJ233" s="134"/>
      <c r="RYK233" s="134"/>
      <c r="RYL233" s="134"/>
      <c r="RYM233" s="134"/>
      <c r="RYN233" s="134"/>
      <c r="RYO233" s="134"/>
      <c r="RYP233" s="134"/>
      <c r="RYQ233" s="134"/>
      <c r="RYR233" s="134"/>
      <c r="RYS233" s="134"/>
      <c r="RYT233" s="134"/>
      <c r="RYU233" s="134"/>
      <c r="RYV233" s="134"/>
      <c r="RYW233" s="134"/>
      <c r="RYX233" s="134"/>
      <c r="RYY233" s="134"/>
      <c r="RYZ233" s="134"/>
      <c r="RZA233" s="134"/>
      <c r="RZB233" s="134"/>
      <c r="RZC233" s="134"/>
      <c r="RZD233" s="134"/>
      <c r="RZE233" s="134"/>
      <c r="RZF233" s="134"/>
      <c r="RZG233" s="134"/>
      <c r="RZH233" s="134"/>
      <c r="RZI233" s="134"/>
      <c r="RZJ233" s="134"/>
      <c r="RZK233" s="134"/>
      <c r="RZL233" s="134"/>
      <c r="RZM233" s="134"/>
      <c r="RZN233" s="134"/>
      <c r="RZO233" s="134"/>
      <c r="RZP233" s="134"/>
      <c r="RZQ233" s="134"/>
      <c r="RZR233" s="134"/>
      <c r="RZS233" s="134"/>
      <c r="RZT233" s="134"/>
      <c r="RZU233" s="134"/>
      <c r="RZV233" s="134"/>
      <c r="RZW233" s="134"/>
      <c r="RZX233" s="134"/>
      <c r="RZY233" s="134"/>
      <c r="RZZ233" s="134"/>
      <c r="SAA233" s="134"/>
      <c r="SAB233" s="134"/>
      <c r="SAC233" s="134"/>
      <c r="SAD233" s="134"/>
      <c r="SAE233" s="134"/>
      <c r="SAF233" s="134"/>
      <c r="SAG233" s="134"/>
      <c r="SAH233" s="134"/>
      <c r="SAI233" s="134"/>
      <c r="SAJ233" s="134"/>
      <c r="SAK233" s="134"/>
      <c r="SAL233" s="134"/>
      <c r="SAM233" s="134"/>
      <c r="SAN233" s="134"/>
      <c r="SAO233" s="134"/>
      <c r="SAP233" s="134"/>
      <c r="SAQ233" s="134"/>
      <c r="SAR233" s="134"/>
      <c r="SAS233" s="134"/>
      <c r="SAT233" s="134"/>
      <c r="SAU233" s="134"/>
      <c r="SAV233" s="134"/>
      <c r="SAW233" s="134"/>
      <c r="SAX233" s="134"/>
      <c r="SAY233" s="134"/>
      <c r="SAZ233" s="134"/>
      <c r="SBA233" s="134"/>
      <c r="SBB233" s="134"/>
      <c r="SBC233" s="134"/>
      <c r="SBD233" s="134"/>
      <c r="SBE233" s="134"/>
      <c r="SBF233" s="134"/>
      <c r="SBG233" s="134"/>
      <c r="SBH233" s="134"/>
      <c r="SBI233" s="134"/>
      <c r="SBJ233" s="134"/>
      <c r="SBK233" s="134"/>
      <c r="SBL233" s="134"/>
      <c r="SBM233" s="134"/>
      <c r="SBN233" s="134"/>
      <c r="SBO233" s="134"/>
      <c r="SBP233" s="134"/>
      <c r="SBQ233" s="134"/>
      <c r="SBR233" s="134"/>
      <c r="SBS233" s="134"/>
      <c r="SBT233" s="134"/>
      <c r="SBU233" s="134"/>
      <c r="SBV233" s="134"/>
      <c r="SBW233" s="134"/>
      <c r="SBX233" s="134"/>
      <c r="SBY233" s="134"/>
      <c r="SBZ233" s="134"/>
      <c r="SCA233" s="134"/>
      <c r="SCB233" s="134"/>
      <c r="SCC233" s="134"/>
      <c r="SCD233" s="134"/>
      <c r="SCE233" s="134"/>
      <c r="SCF233" s="134"/>
      <c r="SCG233" s="134"/>
      <c r="SCH233" s="134"/>
      <c r="SCI233" s="134"/>
      <c r="SCJ233" s="134"/>
      <c r="SCK233" s="134"/>
      <c r="SCL233" s="134"/>
      <c r="SCM233" s="134"/>
      <c r="SCN233" s="134"/>
      <c r="SCO233" s="134"/>
      <c r="SCP233" s="134"/>
      <c r="SCQ233" s="134"/>
      <c r="SCR233" s="134"/>
      <c r="SCS233" s="134"/>
      <c r="SCT233" s="134"/>
      <c r="SCU233" s="134"/>
      <c r="SCV233" s="134"/>
      <c r="SCW233" s="134"/>
      <c r="SCX233" s="134"/>
      <c r="SCY233" s="134"/>
      <c r="SCZ233" s="134"/>
      <c r="SDA233" s="134"/>
      <c r="SDB233" s="134"/>
      <c r="SDC233" s="134"/>
      <c r="SDD233" s="134"/>
      <c r="SDE233" s="134"/>
      <c r="SDF233" s="134"/>
      <c r="SDG233" s="134"/>
      <c r="SDH233" s="134"/>
      <c r="SDI233" s="134"/>
      <c r="SDJ233" s="134"/>
      <c r="SDK233" s="134"/>
      <c r="SDL233" s="134"/>
      <c r="SDM233" s="134"/>
      <c r="SDN233" s="134"/>
      <c r="SDO233" s="134"/>
      <c r="SDP233" s="134"/>
      <c r="SDQ233" s="134"/>
      <c r="SDR233" s="134"/>
      <c r="SDS233" s="134"/>
      <c r="SDT233" s="134"/>
      <c r="SDU233" s="134"/>
      <c r="SDV233" s="134"/>
      <c r="SDW233" s="134"/>
      <c r="SDX233" s="134"/>
      <c r="SDY233" s="134"/>
      <c r="SDZ233" s="134"/>
      <c r="SEA233" s="134"/>
      <c r="SEB233" s="134"/>
      <c r="SEC233" s="134"/>
      <c r="SED233" s="134"/>
      <c r="SEE233" s="134"/>
      <c r="SEF233" s="134"/>
      <c r="SEG233" s="134"/>
      <c r="SEH233" s="134"/>
      <c r="SEI233" s="134"/>
      <c r="SEJ233" s="134"/>
      <c r="SEK233" s="134"/>
      <c r="SEL233" s="134"/>
      <c r="SEM233" s="134"/>
      <c r="SEN233" s="134"/>
      <c r="SEO233" s="134"/>
      <c r="SEP233" s="134"/>
      <c r="SEQ233" s="134"/>
      <c r="SER233" s="134"/>
      <c r="SES233" s="134"/>
      <c r="SET233" s="134"/>
      <c r="SEU233" s="134"/>
      <c r="SEV233" s="134"/>
      <c r="SEW233" s="134"/>
      <c r="SEX233" s="134"/>
      <c r="SEY233" s="134"/>
      <c r="SEZ233" s="134"/>
      <c r="SFA233" s="134"/>
      <c r="SFB233" s="134"/>
      <c r="SFC233" s="134"/>
      <c r="SFD233" s="134"/>
      <c r="SFE233" s="134"/>
      <c r="SFF233" s="134"/>
      <c r="SFG233" s="134"/>
      <c r="SFH233" s="134"/>
      <c r="SFI233" s="134"/>
      <c r="SFJ233" s="134"/>
      <c r="SFK233" s="134"/>
      <c r="SFL233" s="134"/>
      <c r="SFM233" s="134"/>
      <c r="SFN233" s="134"/>
      <c r="SFO233" s="134"/>
      <c r="SFP233" s="134"/>
      <c r="SFQ233" s="134"/>
      <c r="SFR233" s="134"/>
      <c r="SFS233" s="134"/>
      <c r="SFT233" s="134"/>
      <c r="SFU233" s="134"/>
      <c r="SFV233" s="134"/>
      <c r="SFW233" s="134"/>
      <c r="SFX233" s="134"/>
      <c r="SFY233" s="134"/>
      <c r="SFZ233" s="134"/>
      <c r="SGA233" s="134"/>
      <c r="SGB233" s="134"/>
      <c r="SGC233" s="134"/>
      <c r="SGD233" s="134"/>
      <c r="SGE233" s="134"/>
      <c r="SGF233" s="134"/>
      <c r="SGG233" s="134"/>
      <c r="SGH233" s="134"/>
      <c r="SGI233" s="134"/>
      <c r="SGJ233" s="134"/>
      <c r="SGK233" s="134"/>
      <c r="SGL233" s="134"/>
      <c r="SGM233" s="134"/>
      <c r="SGN233" s="134"/>
      <c r="SGO233" s="134"/>
      <c r="SGP233" s="134"/>
      <c r="SGQ233" s="134"/>
      <c r="SGR233" s="134"/>
      <c r="SGS233" s="134"/>
      <c r="SGT233" s="134"/>
      <c r="SGU233" s="134"/>
      <c r="SGV233" s="134"/>
      <c r="SGW233" s="134"/>
      <c r="SGX233" s="134"/>
      <c r="SGY233" s="134"/>
      <c r="SGZ233" s="134"/>
      <c r="SHA233" s="134"/>
      <c r="SHB233" s="134"/>
      <c r="SHC233" s="134"/>
      <c r="SHD233" s="134"/>
      <c r="SHE233" s="134"/>
      <c r="SHF233" s="134"/>
      <c r="SHG233" s="134"/>
      <c r="SHH233" s="134"/>
      <c r="SHI233" s="134"/>
      <c r="SHJ233" s="134"/>
      <c r="SHK233" s="134"/>
      <c r="SHL233" s="134"/>
      <c r="SHM233" s="134"/>
      <c r="SHN233" s="134"/>
      <c r="SHO233" s="134"/>
      <c r="SHP233" s="134"/>
      <c r="SHQ233" s="134"/>
      <c r="SHR233" s="134"/>
      <c r="SHS233" s="134"/>
      <c r="SHT233" s="134"/>
      <c r="SHU233" s="134"/>
      <c r="SHV233" s="134"/>
      <c r="SHW233" s="134"/>
      <c r="SHX233" s="134"/>
      <c r="SHY233" s="134"/>
      <c r="SHZ233" s="134"/>
      <c r="SIA233" s="134"/>
      <c r="SIB233" s="134"/>
      <c r="SIC233" s="134"/>
      <c r="SID233" s="134"/>
      <c r="SIE233" s="134"/>
      <c r="SIF233" s="134"/>
      <c r="SIG233" s="134"/>
      <c r="SIH233" s="134"/>
      <c r="SII233" s="134"/>
      <c r="SIJ233" s="134"/>
      <c r="SIK233" s="134"/>
      <c r="SIL233" s="134"/>
      <c r="SIM233" s="134"/>
      <c r="SIN233" s="134"/>
      <c r="SIO233" s="134"/>
      <c r="SIP233" s="134"/>
      <c r="SIQ233" s="134"/>
      <c r="SIR233" s="134"/>
      <c r="SIS233" s="134"/>
      <c r="SIT233" s="134"/>
      <c r="SIU233" s="134"/>
      <c r="SIV233" s="134"/>
      <c r="SIW233" s="134"/>
      <c r="SIX233" s="134"/>
      <c r="SIY233" s="134"/>
      <c r="SIZ233" s="134"/>
      <c r="SJA233" s="134"/>
      <c r="SJB233" s="134"/>
      <c r="SJC233" s="134"/>
      <c r="SJD233" s="134"/>
      <c r="SJE233" s="134"/>
      <c r="SJF233" s="134"/>
      <c r="SJG233" s="134"/>
      <c r="SJH233" s="134"/>
      <c r="SJI233" s="134"/>
      <c r="SJJ233" s="134"/>
      <c r="SJK233" s="134"/>
      <c r="SJL233" s="134"/>
      <c r="SJM233" s="134"/>
      <c r="SJN233" s="134"/>
      <c r="SJO233" s="134"/>
      <c r="SJP233" s="134"/>
      <c r="SJQ233" s="134"/>
      <c r="SJR233" s="134"/>
      <c r="SJS233" s="134"/>
      <c r="SJT233" s="134"/>
      <c r="SJU233" s="134"/>
      <c r="SJV233" s="134"/>
      <c r="SJW233" s="134"/>
      <c r="SJX233" s="134"/>
      <c r="SJY233" s="134"/>
      <c r="SJZ233" s="134"/>
      <c r="SKA233" s="134"/>
      <c r="SKB233" s="134"/>
      <c r="SKC233" s="134"/>
      <c r="SKD233" s="134"/>
      <c r="SKE233" s="134"/>
      <c r="SKF233" s="134"/>
      <c r="SKG233" s="134"/>
      <c r="SKH233" s="134"/>
      <c r="SKI233" s="134"/>
      <c r="SKJ233" s="134"/>
      <c r="SKK233" s="134"/>
      <c r="SKL233" s="134"/>
      <c r="SKM233" s="134"/>
      <c r="SKN233" s="134"/>
      <c r="SKO233" s="134"/>
      <c r="SKP233" s="134"/>
      <c r="SKQ233" s="134"/>
      <c r="SKR233" s="134"/>
      <c r="SKS233" s="134"/>
      <c r="SKT233" s="134"/>
      <c r="SKU233" s="134"/>
      <c r="SKV233" s="134"/>
      <c r="SKW233" s="134"/>
      <c r="SKX233" s="134"/>
      <c r="SKY233" s="134"/>
      <c r="SKZ233" s="134"/>
      <c r="SLA233" s="134"/>
      <c r="SLB233" s="134"/>
      <c r="SLC233" s="134"/>
      <c r="SLD233" s="134"/>
      <c r="SLE233" s="134"/>
      <c r="SLF233" s="134"/>
      <c r="SLG233" s="134"/>
      <c r="SLH233" s="134"/>
      <c r="SLI233" s="134"/>
      <c r="SLJ233" s="134"/>
      <c r="SLK233" s="134"/>
      <c r="SLL233" s="134"/>
      <c r="SLM233" s="134"/>
      <c r="SLN233" s="134"/>
      <c r="SLO233" s="134"/>
      <c r="SLP233" s="134"/>
      <c r="SLQ233" s="134"/>
      <c r="SLR233" s="134"/>
      <c r="SLS233" s="134"/>
      <c r="SLT233" s="134"/>
      <c r="SLU233" s="134"/>
      <c r="SLV233" s="134"/>
      <c r="SLW233" s="134"/>
      <c r="SLX233" s="134"/>
      <c r="SLY233" s="134"/>
      <c r="SLZ233" s="134"/>
      <c r="SMA233" s="134"/>
      <c r="SMB233" s="134"/>
      <c r="SMC233" s="134"/>
      <c r="SMD233" s="134"/>
      <c r="SME233" s="134"/>
      <c r="SMF233" s="134"/>
      <c r="SMG233" s="134"/>
      <c r="SMH233" s="134"/>
      <c r="SMI233" s="134"/>
      <c r="SMJ233" s="134"/>
      <c r="SMK233" s="134"/>
      <c r="SML233" s="134"/>
      <c r="SMM233" s="134"/>
      <c r="SMN233" s="134"/>
      <c r="SMO233" s="134"/>
      <c r="SMP233" s="134"/>
      <c r="SMQ233" s="134"/>
      <c r="SMR233" s="134"/>
      <c r="SMS233" s="134"/>
      <c r="SMT233" s="134"/>
      <c r="SMU233" s="134"/>
      <c r="SMV233" s="134"/>
      <c r="SMW233" s="134"/>
      <c r="SMX233" s="134"/>
      <c r="SMY233" s="134"/>
      <c r="SMZ233" s="134"/>
      <c r="SNA233" s="134"/>
      <c r="SNB233" s="134"/>
      <c r="SNC233" s="134"/>
      <c r="SND233" s="134"/>
      <c r="SNE233" s="134"/>
      <c r="SNF233" s="134"/>
      <c r="SNG233" s="134"/>
      <c r="SNH233" s="134"/>
      <c r="SNI233" s="134"/>
      <c r="SNJ233" s="134"/>
      <c r="SNK233" s="134"/>
      <c r="SNL233" s="134"/>
      <c r="SNM233" s="134"/>
      <c r="SNN233" s="134"/>
      <c r="SNO233" s="134"/>
      <c r="SNP233" s="134"/>
      <c r="SNQ233" s="134"/>
      <c r="SNR233" s="134"/>
      <c r="SNS233" s="134"/>
      <c r="SNT233" s="134"/>
      <c r="SNU233" s="134"/>
      <c r="SNV233" s="134"/>
      <c r="SNW233" s="134"/>
      <c r="SNX233" s="134"/>
      <c r="SNY233" s="134"/>
      <c r="SNZ233" s="134"/>
      <c r="SOA233" s="134"/>
      <c r="SOB233" s="134"/>
      <c r="SOC233" s="134"/>
      <c r="SOD233" s="134"/>
      <c r="SOE233" s="134"/>
      <c r="SOF233" s="134"/>
      <c r="SOG233" s="134"/>
      <c r="SOH233" s="134"/>
      <c r="SOI233" s="134"/>
      <c r="SOJ233" s="134"/>
      <c r="SOK233" s="134"/>
      <c r="SOL233" s="134"/>
      <c r="SOM233" s="134"/>
      <c r="SON233" s="134"/>
      <c r="SOO233" s="134"/>
      <c r="SOP233" s="134"/>
      <c r="SOQ233" s="134"/>
      <c r="SOR233" s="134"/>
      <c r="SOS233" s="134"/>
      <c r="SOT233" s="134"/>
      <c r="SOU233" s="134"/>
      <c r="SOV233" s="134"/>
      <c r="SOW233" s="134"/>
      <c r="SOX233" s="134"/>
      <c r="SOY233" s="134"/>
      <c r="SOZ233" s="134"/>
      <c r="SPA233" s="134"/>
      <c r="SPB233" s="134"/>
      <c r="SPC233" s="134"/>
      <c r="SPD233" s="134"/>
      <c r="SPE233" s="134"/>
      <c r="SPF233" s="134"/>
      <c r="SPG233" s="134"/>
      <c r="SPH233" s="134"/>
      <c r="SPI233" s="134"/>
      <c r="SPJ233" s="134"/>
      <c r="SPK233" s="134"/>
      <c r="SPL233" s="134"/>
      <c r="SPM233" s="134"/>
      <c r="SPN233" s="134"/>
      <c r="SPO233" s="134"/>
      <c r="SPP233" s="134"/>
      <c r="SPQ233" s="134"/>
      <c r="SPR233" s="134"/>
      <c r="SPS233" s="134"/>
      <c r="SPT233" s="134"/>
      <c r="SPU233" s="134"/>
      <c r="SPV233" s="134"/>
      <c r="SPW233" s="134"/>
      <c r="SPX233" s="134"/>
      <c r="SPY233" s="134"/>
      <c r="SPZ233" s="134"/>
      <c r="SQA233" s="134"/>
      <c r="SQB233" s="134"/>
      <c r="SQC233" s="134"/>
      <c r="SQD233" s="134"/>
      <c r="SQE233" s="134"/>
      <c r="SQF233" s="134"/>
      <c r="SQG233" s="134"/>
      <c r="SQH233" s="134"/>
      <c r="SQI233" s="134"/>
      <c r="SQJ233" s="134"/>
      <c r="SQK233" s="134"/>
      <c r="SQL233" s="134"/>
      <c r="SQM233" s="134"/>
      <c r="SQN233" s="134"/>
      <c r="SQO233" s="134"/>
      <c r="SQP233" s="134"/>
      <c r="SQQ233" s="134"/>
      <c r="SQR233" s="134"/>
      <c r="SQS233" s="134"/>
      <c r="SQT233" s="134"/>
      <c r="SQU233" s="134"/>
      <c r="SQV233" s="134"/>
      <c r="SQW233" s="134"/>
      <c r="SQX233" s="134"/>
      <c r="SQY233" s="134"/>
      <c r="SQZ233" s="134"/>
      <c r="SRA233" s="134"/>
      <c r="SRB233" s="134"/>
      <c r="SRC233" s="134"/>
      <c r="SRD233" s="134"/>
      <c r="SRE233" s="134"/>
      <c r="SRF233" s="134"/>
      <c r="SRG233" s="134"/>
      <c r="SRH233" s="134"/>
      <c r="SRI233" s="134"/>
      <c r="SRJ233" s="134"/>
      <c r="SRK233" s="134"/>
      <c r="SRL233" s="134"/>
      <c r="SRM233" s="134"/>
      <c r="SRN233" s="134"/>
      <c r="SRO233" s="134"/>
      <c r="SRP233" s="134"/>
      <c r="SRQ233" s="134"/>
      <c r="SRR233" s="134"/>
      <c r="SRS233" s="134"/>
      <c r="SRT233" s="134"/>
      <c r="SRU233" s="134"/>
      <c r="SRV233" s="134"/>
      <c r="SRW233" s="134"/>
      <c r="SRX233" s="134"/>
      <c r="SRY233" s="134"/>
      <c r="SRZ233" s="134"/>
      <c r="SSA233" s="134"/>
      <c r="SSB233" s="134"/>
      <c r="SSC233" s="134"/>
      <c r="SSD233" s="134"/>
      <c r="SSE233" s="134"/>
      <c r="SSF233" s="134"/>
      <c r="SSG233" s="134"/>
      <c r="SSH233" s="134"/>
      <c r="SSI233" s="134"/>
      <c r="SSJ233" s="134"/>
      <c r="SSK233" s="134"/>
      <c r="SSL233" s="134"/>
      <c r="SSM233" s="134"/>
      <c r="SSN233" s="134"/>
      <c r="SSO233" s="134"/>
      <c r="SSP233" s="134"/>
      <c r="SSQ233" s="134"/>
      <c r="SSR233" s="134"/>
      <c r="SSS233" s="134"/>
      <c r="SST233" s="134"/>
      <c r="SSU233" s="134"/>
      <c r="SSV233" s="134"/>
      <c r="SSW233" s="134"/>
      <c r="SSX233" s="134"/>
      <c r="SSY233" s="134"/>
      <c r="SSZ233" s="134"/>
      <c r="STA233" s="134"/>
      <c r="STB233" s="134"/>
      <c r="STC233" s="134"/>
      <c r="STD233" s="134"/>
      <c r="STE233" s="134"/>
      <c r="STF233" s="134"/>
      <c r="STG233" s="134"/>
      <c r="STH233" s="134"/>
      <c r="STI233" s="134"/>
      <c r="STJ233" s="134"/>
      <c r="STK233" s="134"/>
      <c r="STL233" s="134"/>
      <c r="STM233" s="134"/>
      <c r="STN233" s="134"/>
      <c r="STO233" s="134"/>
      <c r="STP233" s="134"/>
      <c r="STQ233" s="134"/>
      <c r="STR233" s="134"/>
      <c r="STS233" s="134"/>
      <c r="STT233" s="134"/>
      <c r="STU233" s="134"/>
      <c r="STV233" s="134"/>
      <c r="STW233" s="134"/>
      <c r="STX233" s="134"/>
      <c r="STY233" s="134"/>
      <c r="STZ233" s="134"/>
      <c r="SUA233" s="134"/>
      <c r="SUB233" s="134"/>
      <c r="SUC233" s="134"/>
      <c r="SUD233" s="134"/>
      <c r="SUE233" s="134"/>
      <c r="SUF233" s="134"/>
      <c r="SUG233" s="134"/>
      <c r="SUH233" s="134"/>
      <c r="SUI233" s="134"/>
      <c r="SUJ233" s="134"/>
      <c r="SUK233" s="134"/>
      <c r="SUL233" s="134"/>
      <c r="SUM233" s="134"/>
      <c r="SUN233" s="134"/>
      <c r="SUO233" s="134"/>
      <c r="SUP233" s="134"/>
      <c r="SUQ233" s="134"/>
      <c r="SUR233" s="134"/>
      <c r="SUS233" s="134"/>
      <c r="SUT233" s="134"/>
      <c r="SUU233" s="134"/>
      <c r="SUV233" s="134"/>
      <c r="SUW233" s="134"/>
      <c r="SUX233" s="134"/>
      <c r="SUY233" s="134"/>
      <c r="SUZ233" s="134"/>
      <c r="SVA233" s="134"/>
      <c r="SVB233" s="134"/>
      <c r="SVC233" s="134"/>
      <c r="SVD233" s="134"/>
      <c r="SVE233" s="134"/>
      <c r="SVF233" s="134"/>
      <c r="SVG233" s="134"/>
      <c r="SVH233" s="134"/>
      <c r="SVI233" s="134"/>
      <c r="SVJ233" s="134"/>
      <c r="SVK233" s="134"/>
      <c r="SVL233" s="134"/>
      <c r="SVM233" s="134"/>
      <c r="SVN233" s="134"/>
      <c r="SVO233" s="134"/>
      <c r="SVP233" s="134"/>
      <c r="SVQ233" s="134"/>
      <c r="SVR233" s="134"/>
      <c r="SVS233" s="134"/>
      <c r="SVT233" s="134"/>
      <c r="SVU233" s="134"/>
      <c r="SVV233" s="134"/>
      <c r="SVW233" s="134"/>
      <c r="SVX233" s="134"/>
      <c r="SVY233" s="134"/>
      <c r="SVZ233" s="134"/>
      <c r="SWA233" s="134"/>
      <c r="SWB233" s="134"/>
      <c r="SWC233" s="134"/>
      <c r="SWD233" s="134"/>
      <c r="SWE233" s="134"/>
      <c r="SWF233" s="134"/>
      <c r="SWG233" s="134"/>
      <c r="SWH233" s="134"/>
      <c r="SWI233" s="134"/>
      <c r="SWJ233" s="134"/>
      <c r="SWK233" s="134"/>
      <c r="SWL233" s="134"/>
      <c r="SWM233" s="134"/>
      <c r="SWN233" s="134"/>
      <c r="SWO233" s="134"/>
      <c r="SWP233" s="134"/>
      <c r="SWQ233" s="134"/>
      <c r="SWR233" s="134"/>
      <c r="SWS233" s="134"/>
      <c r="SWT233" s="134"/>
      <c r="SWU233" s="134"/>
      <c r="SWV233" s="134"/>
      <c r="SWW233" s="134"/>
      <c r="SWX233" s="134"/>
      <c r="SWY233" s="134"/>
      <c r="SWZ233" s="134"/>
      <c r="SXA233" s="134"/>
      <c r="SXB233" s="134"/>
      <c r="SXC233" s="134"/>
      <c r="SXD233" s="134"/>
      <c r="SXE233" s="134"/>
      <c r="SXF233" s="134"/>
      <c r="SXG233" s="134"/>
      <c r="SXH233" s="134"/>
      <c r="SXI233" s="134"/>
      <c r="SXJ233" s="134"/>
      <c r="SXK233" s="134"/>
      <c r="SXL233" s="134"/>
      <c r="SXM233" s="134"/>
      <c r="SXN233" s="134"/>
      <c r="SXO233" s="134"/>
      <c r="SXP233" s="134"/>
      <c r="SXQ233" s="134"/>
      <c r="SXR233" s="134"/>
      <c r="SXS233" s="134"/>
      <c r="SXT233" s="134"/>
      <c r="SXU233" s="134"/>
      <c r="SXV233" s="134"/>
      <c r="SXW233" s="134"/>
      <c r="SXX233" s="134"/>
      <c r="SXY233" s="134"/>
      <c r="SXZ233" s="134"/>
      <c r="SYA233" s="134"/>
      <c r="SYB233" s="134"/>
      <c r="SYC233" s="134"/>
      <c r="SYD233" s="134"/>
      <c r="SYE233" s="134"/>
      <c r="SYF233" s="134"/>
      <c r="SYG233" s="134"/>
      <c r="SYH233" s="134"/>
      <c r="SYI233" s="134"/>
      <c r="SYJ233" s="134"/>
      <c r="SYK233" s="134"/>
      <c r="SYL233" s="134"/>
      <c r="SYM233" s="134"/>
      <c r="SYN233" s="134"/>
      <c r="SYO233" s="134"/>
      <c r="SYP233" s="134"/>
      <c r="SYQ233" s="134"/>
      <c r="SYR233" s="134"/>
      <c r="SYS233" s="134"/>
      <c r="SYT233" s="134"/>
      <c r="SYU233" s="134"/>
      <c r="SYV233" s="134"/>
      <c r="SYW233" s="134"/>
      <c r="SYX233" s="134"/>
      <c r="SYY233" s="134"/>
      <c r="SYZ233" s="134"/>
      <c r="SZA233" s="134"/>
      <c r="SZB233" s="134"/>
      <c r="SZC233" s="134"/>
      <c r="SZD233" s="134"/>
      <c r="SZE233" s="134"/>
      <c r="SZF233" s="134"/>
      <c r="SZG233" s="134"/>
      <c r="SZH233" s="134"/>
      <c r="SZI233" s="134"/>
      <c r="SZJ233" s="134"/>
      <c r="SZK233" s="134"/>
      <c r="SZL233" s="134"/>
      <c r="SZM233" s="134"/>
      <c r="SZN233" s="134"/>
      <c r="SZO233" s="134"/>
      <c r="SZP233" s="134"/>
      <c r="SZQ233" s="134"/>
      <c r="SZR233" s="134"/>
      <c r="SZS233" s="134"/>
      <c r="SZT233" s="134"/>
      <c r="SZU233" s="134"/>
      <c r="SZV233" s="134"/>
      <c r="SZW233" s="134"/>
      <c r="SZX233" s="134"/>
      <c r="SZY233" s="134"/>
      <c r="SZZ233" s="134"/>
      <c r="TAA233" s="134"/>
      <c r="TAB233" s="134"/>
      <c r="TAC233" s="134"/>
      <c r="TAD233" s="134"/>
      <c r="TAE233" s="134"/>
      <c r="TAF233" s="134"/>
      <c r="TAG233" s="134"/>
      <c r="TAH233" s="134"/>
      <c r="TAI233" s="134"/>
      <c r="TAJ233" s="134"/>
      <c r="TAK233" s="134"/>
      <c r="TAL233" s="134"/>
      <c r="TAM233" s="134"/>
      <c r="TAN233" s="134"/>
      <c r="TAO233" s="134"/>
      <c r="TAP233" s="134"/>
      <c r="TAQ233" s="134"/>
      <c r="TAR233" s="134"/>
      <c r="TAS233" s="134"/>
      <c r="TAT233" s="134"/>
      <c r="TAU233" s="134"/>
      <c r="TAV233" s="134"/>
      <c r="TAW233" s="134"/>
      <c r="TAX233" s="134"/>
      <c r="TAY233" s="134"/>
      <c r="TAZ233" s="134"/>
      <c r="TBA233" s="134"/>
      <c r="TBB233" s="134"/>
      <c r="TBC233" s="134"/>
      <c r="TBD233" s="134"/>
      <c r="TBE233" s="134"/>
      <c r="TBF233" s="134"/>
      <c r="TBG233" s="134"/>
      <c r="TBH233" s="134"/>
      <c r="TBI233" s="134"/>
      <c r="TBJ233" s="134"/>
      <c r="TBK233" s="134"/>
      <c r="TBL233" s="134"/>
      <c r="TBM233" s="134"/>
      <c r="TBN233" s="134"/>
      <c r="TBO233" s="134"/>
      <c r="TBP233" s="134"/>
      <c r="TBQ233" s="134"/>
      <c r="TBR233" s="134"/>
      <c r="TBS233" s="134"/>
      <c r="TBT233" s="134"/>
      <c r="TBU233" s="134"/>
      <c r="TBV233" s="134"/>
      <c r="TBW233" s="134"/>
      <c r="TBX233" s="134"/>
      <c r="TBY233" s="134"/>
      <c r="TBZ233" s="134"/>
      <c r="TCA233" s="134"/>
      <c r="TCB233" s="134"/>
      <c r="TCC233" s="134"/>
      <c r="TCD233" s="134"/>
      <c r="TCE233" s="134"/>
      <c r="TCF233" s="134"/>
      <c r="TCG233" s="134"/>
      <c r="TCH233" s="134"/>
      <c r="TCI233" s="134"/>
      <c r="TCJ233" s="134"/>
      <c r="TCK233" s="134"/>
      <c r="TCL233" s="134"/>
      <c r="TCM233" s="134"/>
      <c r="TCN233" s="134"/>
      <c r="TCO233" s="134"/>
      <c r="TCP233" s="134"/>
      <c r="TCQ233" s="134"/>
      <c r="TCR233" s="134"/>
      <c r="TCS233" s="134"/>
      <c r="TCT233" s="134"/>
      <c r="TCU233" s="134"/>
      <c r="TCV233" s="134"/>
      <c r="TCW233" s="134"/>
      <c r="TCX233" s="134"/>
      <c r="TCY233" s="134"/>
      <c r="TCZ233" s="134"/>
      <c r="TDA233" s="134"/>
      <c r="TDB233" s="134"/>
      <c r="TDC233" s="134"/>
      <c r="TDD233" s="134"/>
      <c r="TDE233" s="134"/>
      <c r="TDF233" s="134"/>
      <c r="TDG233" s="134"/>
      <c r="TDH233" s="134"/>
      <c r="TDI233" s="134"/>
      <c r="TDJ233" s="134"/>
      <c r="TDK233" s="134"/>
      <c r="TDL233" s="134"/>
      <c r="TDM233" s="134"/>
      <c r="TDN233" s="134"/>
      <c r="TDO233" s="134"/>
      <c r="TDP233" s="134"/>
      <c r="TDQ233" s="134"/>
      <c r="TDR233" s="134"/>
      <c r="TDS233" s="134"/>
      <c r="TDT233" s="134"/>
      <c r="TDU233" s="134"/>
      <c r="TDV233" s="134"/>
      <c r="TDW233" s="134"/>
      <c r="TDX233" s="134"/>
      <c r="TDY233" s="134"/>
      <c r="TDZ233" s="134"/>
      <c r="TEA233" s="134"/>
      <c r="TEB233" s="134"/>
      <c r="TEC233" s="134"/>
      <c r="TED233" s="134"/>
      <c r="TEE233" s="134"/>
      <c r="TEF233" s="134"/>
      <c r="TEG233" s="134"/>
      <c r="TEH233" s="134"/>
      <c r="TEI233" s="134"/>
      <c r="TEJ233" s="134"/>
      <c r="TEK233" s="134"/>
      <c r="TEL233" s="134"/>
      <c r="TEM233" s="134"/>
      <c r="TEN233" s="134"/>
      <c r="TEO233" s="134"/>
      <c r="TEP233" s="134"/>
      <c r="TEQ233" s="134"/>
      <c r="TER233" s="134"/>
      <c r="TES233" s="134"/>
      <c r="TET233" s="134"/>
      <c r="TEU233" s="134"/>
      <c r="TEV233" s="134"/>
      <c r="TEW233" s="134"/>
      <c r="TEX233" s="134"/>
      <c r="TEY233" s="134"/>
      <c r="TEZ233" s="134"/>
      <c r="TFA233" s="134"/>
      <c r="TFB233" s="134"/>
      <c r="TFC233" s="134"/>
      <c r="TFD233" s="134"/>
      <c r="TFE233" s="134"/>
      <c r="TFF233" s="134"/>
      <c r="TFG233" s="134"/>
      <c r="TFH233" s="134"/>
      <c r="TFI233" s="134"/>
      <c r="TFJ233" s="134"/>
      <c r="TFK233" s="134"/>
      <c r="TFL233" s="134"/>
      <c r="TFM233" s="134"/>
      <c r="TFN233" s="134"/>
      <c r="TFO233" s="134"/>
      <c r="TFP233" s="134"/>
      <c r="TFQ233" s="134"/>
      <c r="TFR233" s="134"/>
      <c r="TFS233" s="134"/>
      <c r="TFT233" s="134"/>
      <c r="TFU233" s="134"/>
      <c r="TFV233" s="134"/>
      <c r="TFW233" s="134"/>
      <c r="TFX233" s="134"/>
      <c r="TFY233" s="134"/>
      <c r="TFZ233" s="134"/>
      <c r="TGA233" s="134"/>
      <c r="TGB233" s="134"/>
      <c r="TGC233" s="134"/>
      <c r="TGD233" s="134"/>
      <c r="TGE233" s="134"/>
      <c r="TGF233" s="134"/>
      <c r="TGG233" s="134"/>
      <c r="TGH233" s="134"/>
      <c r="TGI233" s="134"/>
      <c r="TGJ233" s="134"/>
      <c r="TGK233" s="134"/>
      <c r="TGL233" s="134"/>
      <c r="TGM233" s="134"/>
      <c r="TGN233" s="134"/>
      <c r="TGO233" s="134"/>
      <c r="TGP233" s="134"/>
      <c r="TGQ233" s="134"/>
      <c r="TGR233" s="134"/>
      <c r="TGS233" s="134"/>
      <c r="TGT233" s="134"/>
      <c r="TGU233" s="134"/>
      <c r="TGV233" s="134"/>
      <c r="TGW233" s="134"/>
      <c r="TGX233" s="134"/>
      <c r="TGY233" s="134"/>
      <c r="TGZ233" s="134"/>
      <c r="THA233" s="134"/>
      <c r="THB233" s="134"/>
      <c r="THC233" s="134"/>
      <c r="THD233" s="134"/>
      <c r="THE233" s="134"/>
      <c r="THF233" s="134"/>
      <c r="THG233" s="134"/>
      <c r="THH233" s="134"/>
      <c r="THI233" s="134"/>
      <c r="THJ233" s="134"/>
      <c r="THK233" s="134"/>
      <c r="THL233" s="134"/>
      <c r="THM233" s="134"/>
      <c r="THN233" s="134"/>
      <c r="THO233" s="134"/>
      <c r="THP233" s="134"/>
      <c r="THQ233" s="134"/>
      <c r="THR233" s="134"/>
      <c r="THS233" s="134"/>
      <c r="THT233" s="134"/>
      <c r="THU233" s="134"/>
      <c r="THV233" s="134"/>
      <c r="THW233" s="134"/>
      <c r="THX233" s="134"/>
      <c r="THY233" s="134"/>
      <c r="THZ233" s="134"/>
      <c r="TIA233" s="134"/>
      <c r="TIB233" s="134"/>
      <c r="TIC233" s="134"/>
      <c r="TID233" s="134"/>
      <c r="TIE233" s="134"/>
      <c r="TIF233" s="134"/>
      <c r="TIG233" s="134"/>
      <c r="TIH233" s="134"/>
      <c r="TII233" s="134"/>
      <c r="TIJ233" s="134"/>
      <c r="TIK233" s="134"/>
      <c r="TIL233" s="134"/>
      <c r="TIM233" s="134"/>
      <c r="TIN233" s="134"/>
      <c r="TIO233" s="134"/>
      <c r="TIP233" s="134"/>
      <c r="TIQ233" s="134"/>
      <c r="TIR233" s="134"/>
      <c r="TIS233" s="134"/>
      <c r="TIT233" s="134"/>
      <c r="TIU233" s="134"/>
      <c r="TIV233" s="134"/>
      <c r="TIW233" s="134"/>
      <c r="TIX233" s="134"/>
      <c r="TIY233" s="134"/>
      <c r="TIZ233" s="134"/>
      <c r="TJA233" s="134"/>
      <c r="TJB233" s="134"/>
      <c r="TJC233" s="134"/>
      <c r="TJD233" s="134"/>
      <c r="TJE233" s="134"/>
      <c r="TJF233" s="134"/>
      <c r="TJG233" s="134"/>
      <c r="TJH233" s="134"/>
      <c r="TJI233" s="134"/>
      <c r="TJJ233" s="134"/>
      <c r="TJK233" s="134"/>
      <c r="TJL233" s="134"/>
      <c r="TJM233" s="134"/>
      <c r="TJN233" s="134"/>
      <c r="TJO233" s="134"/>
      <c r="TJP233" s="134"/>
      <c r="TJQ233" s="134"/>
      <c r="TJR233" s="134"/>
      <c r="TJS233" s="134"/>
      <c r="TJT233" s="134"/>
      <c r="TJU233" s="134"/>
      <c r="TJV233" s="134"/>
      <c r="TJW233" s="134"/>
      <c r="TJX233" s="134"/>
      <c r="TJY233" s="134"/>
      <c r="TJZ233" s="134"/>
      <c r="TKA233" s="134"/>
      <c r="TKB233" s="134"/>
      <c r="TKC233" s="134"/>
      <c r="TKD233" s="134"/>
      <c r="TKE233" s="134"/>
      <c r="TKF233" s="134"/>
      <c r="TKG233" s="134"/>
      <c r="TKH233" s="134"/>
      <c r="TKI233" s="134"/>
      <c r="TKJ233" s="134"/>
      <c r="TKK233" s="134"/>
      <c r="TKL233" s="134"/>
      <c r="TKM233" s="134"/>
      <c r="TKN233" s="134"/>
      <c r="TKO233" s="134"/>
      <c r="TKP233" s="134"/>
      <c r="TKQ233" s="134"/>
      <c r="TKR233" s="134"/>
      <c r="TKS233" s="134"/>
      <c r="TKT233" s="134"/>
      <c r="TKU233" s="134"/>
      <c r="TKV233" s="134"/>
      <c r="TKW233" s="134"/>
      <c r="TKX233" s="134"/>
      <c r="TKY233" s="134"/>
      <c r="TKZ233" s="134"/>
      <c r="TLA233" s="134"/>
      <c r="TLB233" s="134"/>
      <c r="TLC233" s="134"/>
      <c r="TLD233" s="134"/>
      <c r="TLE233" s="134"/>
      <c r="TLF233" s="134"/>
      <c r="TLG233" s="134"/>
      <c r="TLH233" s="134"/>
      <c r="TLI233" s="134"/>
      <c r="TLJ233" s="134"/>
      <c r="TLK233" s="134"/>
      <c r="TLL233" s="134"/>
      <c r="TLM233" s="134"/>
      <c r="TLN233" s="134"/>
      <c r="TLO233" s="134"/>
      <c r="TLP233" s="134"/>
      <c r="TLQ233" s="134"/>
      <c r="TLR233" s="134"/>
      <c r="TLS233" s="134"/>
      <c r="TLT233" s="134"/>
      <c r="TLU233" s="134"/>
      <c r="TLV233" s="134"/>
      <c r="TLW233" s="134"/>
      <c r="TLX233" s="134"/>
      <c r="TLY233" s="134"/>
      <c r="TLZ233" s="134"/>
      <c r="TMA233" s="134"/>
      <c r="TMB233" s="134"/>
      <c r="TMC233" s="134"/>
      <c r="TMD233" s="134"/>
      <c r="TME233" s="134"/>
      <c r="TMF233" s="134"/>
      <c r="TMG233" s="134"/>
      <c r="TMH233" s="134"/>
      <c r="TMI233" s="134"/>
      <c r="TMJ233" s="134"/>
      <c r="TMK233" s="134"/>
      <c r="TML233" s="134"/>
      <c r="TMM233" s="134"/>
      <c r="TMN233" s="134"/>
      <c r="TMO233" s="134"/>
      <c r="TMP233" s="134"/>
      <c r="TMQ233" s="134"/>
      <c r="TMR233" s="134"/>
      <c r="TMS233" s="134"/>
      <c r="TMT233" s="134"/>
      <c r="TMU233" s="134"/>
      <c r="TMV233" s="134"/>
      <c r="TMW233" s="134"/>
      <c r="TMX233" s="134"/>
      <c r="TMY233" s="134"/>
      <c r="TMZ233" s="134"/>
      <c r="TNA233" s="134"/>
      <c r="TNB233" s="134"/>
      <c r="TNC233" s="134"/>
      <c r="TND233" s="134"/>
      <c r="TNE233" s="134"/>
      <c r="TNF233" s="134"/>
      <c r="TNG233" s="134"/>
      <c r="TNH233" s="134"/>
      <c r="TNI233" s="134"/>
      <c r="TNJ233" s="134"/>
      <c r="TNK233" s="134"/>
      <c r="TNL233" s="134"/>
      <c r="TNM233" s="134"/>
      <c r="TNN233" s="134"/>
      <c r="TNO233" s="134"/>
      <c r="TNP233" s="134"/>
      <c r="TNQ233" s="134"/>
      <c r="TNR233" s="134"/>
      <c r="TNS233" s="134"/>
      <c r="TNT233" s="134"/>
      <c r="TNU233" s="134"/>
      <c r="TNV233" s="134"/>
      <c r="TNW233" s="134"/>
      <c r="TNX233" s="134"/>
      <c r="TNY233" s="134"/>
      <c r="TNZ233" s="134"/>
      <c r="TOA233" s="134"/>
      <c r="TOB233" s="134"/>
      <c r="TOC233" s="134"/>
      <c r="TOD233" s="134"/>
      <c r="TOE233" s="134"/>
      <c r="TOF233" s="134"/>
      <c r="TOG233" s="134"/>
      <c r="TOH233" s="134"/>
      <c r="TOI233" s="134"/>
      <c r="TOJ233" s="134"/>
      <c r="TOK233" s="134"/>
      <c r="TOL233" s="134"/>
      <c r="TOM233" s="134"/>
      <c r="TON233" s="134"/>
      <c r="TOO233" s="134"/>
      <c r="TOP233" s="134"/>
      <c r="TOQ233" s="134"/>
      <c r="TOR233" s="134"/>
      <c r="TOS233" s="134"/>
      <c r="TOT233" s="134"/>
      <c r="TOU233" s="134"/>
      <c r="TOV233" s="134"/>
      <c r="TOW233" s="134"/>
      <c r="TOX233" s="134"/>
      <c r="TOY233" s="134"/>
      <c r="TOZ233" s="134"/>
      <c r="TPA233" s="134"/>
      <c r="TPB233" s="134"/>
      <c r="TPC233" s="134"/>
      <c r="TPD233" s="134"/>
      <c r="TPE233" s="134"/>
      <c r="TPF233" s="134"/>
      <c r="TPG233" s="134"/>
      <c r="TPH233" s="134"/>
      <c r="TPI233" s="134"/>
      <c r="TPJ233" s="134"/>
      <c r="TPK233" s="134"/>
      <c r="TPL233" s="134"/>
      <c r="TPM233" s="134"/>
      <c r="TPN233" s="134"/>
      <c r="TPO233" s="134"/>
      <c r="TPP233" s="134"/>
      <c r="TPQ233" s="134"/>
      <c r="TPR233" s="134"/>
      <c r="TPS233" s="134"/>
      <c r="TPT233" s="134"/>
      <c r="TPU233" s="134"/>
      <c r="TPV233" s="134"/>
      <c r="TPW233" s="134"/>
      <c r="TPX233" s="134"/>
      <c r="TPY233" s="134"/>
      <c r="TPZ233" s="134"/>
      <c r="TQA233" s="134"/>
      <c r="TQB233" s="134"/>
      <c r="TQC233" s="134"/>
      <c r="TQD233" s="134"/>
      <c r="TQE233" s="134"/>
      <c r="TQF233" s="134"/>
      <c r="TQG233" s="134"/>
      <c r="TQH233" s="134"/>
      <c r="TQI233" s="134"/>
      <c r="TQJ233" s="134"/>
      <c r="TQK233" s="134"/>
      <c r="TQL233" s="134"/>
      <c r="TQM233" s="134"/>
      <c r="TQN233" s="134"/>
      <c r="TQO233" s="134"/>
      <c r="TQP233" s="134"/>
      <c r="TQQ233" s="134"/>
      <c r="TQR233" s="134"/>
      <c r="TQS233" s="134"/>
      <c r="TQT233" s="134"/>
      <c r="TQU233" s="134"/>
      <c r="TQV233" s="134"/>
      <c r="TQW233" s="134"/>
      <c r="TQX233" s="134"/>
      <c r="TQY233" s="134"/>
      <c r="TQZ233" s="134"/>
      <c r="TRA233" s="134"/>
      <c r="TRB233" s="134"/>
      <c r="TRC233" s="134"/>
      <c r="TRD233" s="134"/>
      <c r="TRE233" s="134"/>
      <c r="TRF233" s="134"/>
      <c r="TRG233" s="134"/>
      <c r="TRH233" s="134"/>
      <c r="TRI233" s="134"/>
      <c r="TRJ233" s="134"/>
      <c r="TRK233" s="134"/>
      <c r="TRL233" s="134"/>
      <c r="TRM233" s="134"/>
      <c r="TRN233" s="134"/>
      <c r="TRO233" s="134"/>
      <c r="TRP233" s="134"/>
      <c r="TRQ233" s="134"/>
      <c r="TRR233" s="134"/>
      <c r="TRS233" s="134"/>
      <c r="TRT233" s="134"/>
      <c r="TRU233" s="134"/>
      <c r="TRV233" s="134"/>
      <c r="TRW233" s="134"/>
      <c r="TRX233" s="134"/>
      <c r="TRY233" s="134"/>
      <c r="TRZ233" s="134"/>
      <c r="TSA233" s="134"/>
      <c r="TSB233" s="134"/>
      <c r="TSC233" s="134"/>
      <c r="TSD233" s="134"/>
      <c r="TSE233" s="134"/>
      <c r="TSF233" s="134"/>
      <c r="TSG233" s="134"/>
      <c r="TSH233" s="134"/>
      <c r="TSI233" s="134"/>
      <c r="TSJ233" s="134"/>
      <c r="TSK233" s="134"/>
      <c r="TSL233" s="134"/>
      <c r="TSM233" s="134"/>
      <c r="TSN233" s="134"/>
      <c r="TSO233" s="134"/>
      <c r="TSP233" s="134"/>
      <c r="TSQ233" s="134"/>
      <c r="TSR233" s="134"/>
      <c r="TSS233" s="134"/>
      <c r="TST233" s="134"/>
      <c r="TSU233" s="134"/>
      <c r="TSV233" s="134"/>
      <c r="TSW233" s="134"/>
      <c r="TSX233" s="134"/>
      <c r="TSY233" s="134"/>
      <c r="TSZ233" s="134"/>
      <c r="TTA233" s="134"/>
      <c r="TTB233" s="134"/>
      <c r="TTC233" s="134"/>
      <c r="TTD233" s="134"/>
      <c r="TTE233" s="134"/>
      <c r="TTF233" s="134"/>
      <c r="TTG233" s="134"/>
      <c r="TTH233" s="134"/>
      <c r="TTI233" s="134"/>
      <c r="TTJ233" s="134"/>
      <c r="TTK233" s="134"/>
      <c r="TTL233" s="134"/>
      <c r="TTM233" s="134"/>
      <c r="TTN233" s="134"/>
      <c r="TTO233" s="134"/>
      <c r="TTP233" s="134"/>
      <c r="TTQ233" s="134"/>
      <c r="TTR233" s="134"/>
      <c r="TTS233" s="134"/>
      <c r="TTT233" s="134"/>
      <c r="TTU233" s="134"/>
      <c r="TTV233" s="134"/>
      <c r="TTW233" s="134"/>
      <c r="TTX233" s="134"/>
      <c r="TTY233" s="134"/>
      <c r="TTZ233" s="134"/>
      <c r="TUA233" s="134"/>
      <c r="TUB233" s="134"/>
      <c r="TUC233" s="134"/>
      <c r="TUD233" s="134"/>
      <c r="TUE233" s="134"/>
      <c r="TUF233" s="134"/>
      <c r="TUG233" s="134"/>
      <c r="TUH233" s="134"/>
      <c r="TUI233" s="134"/>
      <c r="TUJ233" s="134"/>
      <c r="TUK233" s="134"/>
      <c r="TUL233" s="134"/>
      <c r="TUM233" s="134"/>
      <c r="TUN233" s="134"/>
      <c r="TUO233" s="134"/>
      <c r="TUP233" s="134"/>
      <c r="TUQ233" s="134"/>
      <c r="TUR233" s="134"/>
      <c r="TUS233" s="134"/>
      <c r="TUT233" s="134"/>
      <c r="TUU233" s="134"/>
      <c r="TUV233" s="134"/>
      <c r="TUW233" s="134"/>
      <c r="TUX233" s="134"/>
      <c r="TUY233" s="134"/>
      <c r="TUZ233" s="134"/>
      <c r="TVA233" s="134"/>
      <c r="TVB233" s="134"/>
      <c r="TVC233" s="134"/>
      <c r="TVD233" s="134"/>
      <c r="TVE233" s="134"/>
      <c r="TVF233" s="134"/>
      <c r="TVG233" s="134"/>
      <c r="TVH233" s="134"/>
      <c r="TVI233" s="134"/>
      <c r="TVJ233" s="134"/>
      <c r="TVK233" s="134"/>
      <c r="TVL233" s="134"/>
      <c r="TVM233" s="134"/>
      <c r="TVN233" s="134"/>
      <c r="TVO233" s="134"/>
      <c r="TVP233" s="134"/>
      <c r="TVQ233" s="134"/>
      <c r="TVR233" s="134"/>
      <c r="TVS233" s="134"/>
      <c r="TVT233" s="134"/>
      <c r="TVU233" s="134"/>
      <c r="TVV233" s="134"/>
      <c r="TVW233" s="134"/>
      <c r="TVX233" s="134"/>
      <c r="TVY233" s="134"/>
      <c r="TVZ233" s="134"/>
      <c r="TWA233" s="134"/>
      <c r="TWB233" s="134"/>
      <c r="TWC233" s="134"/>
      <c r="TWD233" s="134"/>
      <c r="TWE233" s="134"/>
      <c r="TWF233" s="134"/>
      <c r="TWG233" s="134"/>
      <c r="TWH233" s="134"/>
      <c r="TWI233" s="134"/>
      <c r="TWJ233" s="134"/>
      <c r="TWK233" s="134"/>
      <c r="TWL233" s="134"/>
      <c r="TWM233" s="134"/>
      <c r="TWN233" s="134"/>
      <c r="TWO233" s="134"/>
      <c r="TWP233" s="134"/>
      <c r="TWQ233" s="134"/>
      <c r="TWR233" s="134"/>
      <c r="TWS233" s="134"/>
      <c r="TWT233" s="134"/>
      <c r="TWU233" s="134"/>
      <c r="TWV233" s="134"/>
      <c r="TWW233" s="134"/>
      <c r="TWX233" s="134"/>
      <c r="TWY233" s="134"/>
      <c r="TWZ233" s="134"/>
      <c r="TXA233" s="134"/>
      <c r="TXB233" s="134"/>
      <c r="TXC233" s="134"/>
      <c r="TXD233" s="134"/>
      <c r="TXE233" s="134"/>
      <c r="TXF233" s="134"/>
      <c r="TXG233" s="134"/>
      <c r="TXH233" s="134"/>
      <c r="TXI233" s="134"/>
      <c r="TXJ233" s="134"/>
      <c r="TXK233" s="134"/>
      <c r="TXL233" s="134"/>
      <c r="TXM233" s="134"/>
      <c r="TXN233" s="134"/>
      <c r="TXO233" s="134"/>
      <c r="TXP233" s="134"/>
      <c r="TXQ233" s="134"/>
      <c r="TXR233" s="134"/>
      <c r="TXS233" s="134"/>
      <c r="TXT233" s="134"/>
      <c r="TXU233" s="134"/>
      <c r="TXV233" s="134"/>
      <c r="TXW233" s="134"/>
      <c r="TXX233" s="134"/>
      <c r="TXY233" s="134"/>
      <c r="TXZ233" s="134"/>
      <c r="TYA233" s="134"/>
      <c r="TYB233" s="134"/>
      <c r="TYC233" s="134"/>
      <c r="TYD233" s="134"/>
      <c r="TYE233" s="134"/>
      <c r="TYF233" s="134"/>
      <c r="TYG233" s="134"/>
      <c r="TYH233" s="134"/>
      <c r="TYI233" s="134"/>
      <c r="TYJ233" s="134"/>
      <c r="TYK233" s="134"/>
      <c r="TYL233" s="134"/>
      <c r="TYM233" s="134"/>
      <c r="TYN233" s="134"/>
      <c r="TYO233" s="134"/>
      <c r="TYP233" s="134"/>
      <c r="TYQ233" s="134"/>
      <c r="TYR233" s="134"/>
      <c r="TYS233" s="134"/>
      <c r="TYT233" s="134"/>
      <c r="TYU233" s="134"/>
      <c r="TYV233" s="134"/>
      <c r="TYW233" s="134"/>
      <c r="TYX233" s="134"/>
      <c r="TYY233" s="134"/>
      <c r="TYZ233" s="134"/>
      <c r="TZA233" s="134"/>
      <c r="TZB233" s="134"/>
      <c r="TZC233" s="134"/>
      <c r="TZD233" s="134"/>
      <c r="TZE233" s="134"/>
      <c r="TZF233" s="134"/>
      <c r="TZG233" s="134"/>
      <c r="TZH233" s="134"/>
      <c r="TZI233" s="134"/>
      <c r="TZJ233" s="134"/>
      <c r="TZK233" s="134"/>
      <c r="TZL233" s="134"/>
      <c r="TZM233" s="134"/>
      <c r="TZN233" s="134"/>
      <c r="TZO233" s="134"/>
      <c r="TZP233" s="134"/>
      <c r="TZQ233" s="134"/>
      <c r="TZR233" s="134"/>
      <c r="TZS233" s="134"/>
      <c r="TZT233" s="134"/>
      <c r="TZU233" s="134"/>
      <c r="TZV233" s="134"/>
      <c r="TZW233" s="134"/>
      <c r="TZX233" s="134"/>
      <c r="TZY233" s="134"/>
      <c r="TZZ233" s="134"/>
      <c r="UAA233" s="134"/>
      <c r="UAB233" s="134"/>
      <c r="UAC233" s="134"/>
      <c r="UAD233" s="134"/>
      <c r="UAE233" s="134"/>
      <c r="UAF233" s="134"/>
      <c r="UAG233" s="134"/>
      <c r="UAH233" s="134"/>
      <c r="UAI233" s="134"/>
      <c r="UAJ233" s="134"/>
      <c r="UAK233" s="134"/>
      <c r="UAL233" s="134"/>
      <c r="UAM233" s="134"/>
      <c r="UAN233" s="134"/>
      <c r="UAO233" s="134"/>
      <c r="UAP233" s="134"/>
      <c r="UAQ233" s="134"/>
      <c r="UAR233" s="134"/>
      <c r="UAS233" s="134"/>
      <c r="UAT233" s="134"/>
      <c r="UAU233" s="134"/>
      <c r="UAV233" s="134"/>
      <c r="UAW233" s="134"/>
      <c r="UAX233" s="134"/>
      <c r="UAY233" s="134"/>
      <c r="UAZ233" s="134"/>
      <c r="UBA233" s="134"/>
      <c r="UBB233" s="134"/>
      <c r="UBC233" s="134"/>
      <c r="UBD233" s="134"/>
      <c r="UBE233" s="134"/>
      <c r="UBF233" s="134"/>
      <c r="UBG233" s="134"/>
      <c r="UBH233" s="134"/>
      <c r="UBI233" s="134"/>
      <c r="UBJ233" s="134"/>
      <c r="UBK233" s="134"/>
      <c r="UBL233" s="134"/>
      <c r="UBM233" s="134"/>
      <c r="UBN233" s="134"/>
      <c r="UBO233" s="134"/>
      <c r="UBP233" s="134"/>
      <c r="UBQ233" s="134"/>
      <c r="UBR233" s="134"/>
      <c r="UBS233" s="134"/>
      <c r="UBT233" s="134"/>
      <c r="UBU233" s="134"/>
      <c r="UBV233" s="134"/>
      <c r="UBW233" s="134"/>
      <c r="UBX233" s="134"/>
      <c r="UBY233" s="134"/>
      <c r="UBZ233" s="134"/>
      <c r="UCA233" s="134"/>
      <c r="UCB233" s="134"/>
      <c r="UCC233" s="134"/>
      <c r="UCD233" s="134"/>
      <c r="UCE233" s="134"/>
      <c r="UCF233" s="134"/>
      <c r="UCG233" s="134"/>
      <c r="UCH233" s="134"/>
      <c r="UCI233" s="134"/>
      <c r="UCJ233" s="134"/>
      <c r="UCK233" s="134"/>
      <c r="UCL233" s="134"/>
      <c r="UCM233" s="134"/>
      <c r="UCN233" s="134"/>
      <c r="UCO233" s="134"/>
      <c r="UCP233" s="134"/>
      <c r="UCQ233" s="134"/>
      <c r="UCR233" s="134"/>
      <c r="UCS233" s="134"/>
      <c r="UCT233" s="134"/>
      <c r="UCU233" s="134"/>
      <c r="UCV233" s="134"/>
      <c r="UCW233" s="134"/>
      <c r="UCX233" s="134"/>
      <c r="UCY233" s="134"/>
      <c r="UCZ233" s="134"/>
      <c r="UDA233" s="134"/>
      <c r="UDB233" s="134"/>
      <c r="UDC233" s="134"/>
      <c r="UDD233" s="134"/>
      <c r="UDE233" s="134"/>
      <c r="UDF233" s="134"/>
      <c r="UDG233" s="134"/>
      <c r="UDH233" s="134"/>
      <c r="UDI233" s="134"/>
      <c r="UDJ233" s="134"/>
      <c r="UDK233" s="134"/>
      <c r="UDL233" s="134"/>
      <c r="UDM233" s="134"/>
      <c r="UDN233" s="134"/>
      <c r="UDO233" s="134"/>
      <c r="UDP233" s="134"/>
      <c r="UDQ233" s="134"/>
      <c r="UDR233" s="134"/>
      <c r="UDS233" s="134"/>
      <c r="UDT233" s="134"/>
      <c r="UDU233" s="134"/>
      <c r="UDV233" s="134"/>
      <c r="UDW233" s="134"/>
      <c r="UDX233" s="134"/>
      <c r="UDY233" s="134"/>
      <c r="UDZ233" s="134"/>
      <c r="UEA233" s="134"/>
      <c r="UEB233" s="134"/>
      <c r="UEC233" s="134"/>
      <c r="UED233" s="134"/>
      <c r="UEE233" s="134"/>
      <c r="UEF233" s="134"/>
      <c r="UEG233" s="134"/>
      <c r="UEH233" s="134"/>
      <c r="UEI233" s="134"/>
      <c r="UEJ233" s="134"/>
      <c r="UEK233" s="134"/>
      <c r="UEL233" s="134"/>
      <c r="UEM233" s="134"/>
      <c r="UEN233" s="134"/>
      <c r="UEO233" s="134"/>
      <c r="UEP233" s="134"/>
      <c r="UEQ233" s="134"/>
      <c r="UER233" s="134"/>
      <c r="UES233" s="134"/>
      <c r="UET233" s="134"/>
      <c r="UEU233" s="134"/>
      <c r="UEV233" s="134"/>
      <c r="UEW233" s="134"/>
      <c r="UEX233" s="134"/>
      <c r="UEY233" s="134"/>
      <c r="UEZ233" s="134"/>
      <c r="UFA233" s="134"/>
      <c r="UFB233" s="134"/>
      <c r="UFC233" s="134"/>
      <c r="UFD233" s="134"/>
      <c r="UFE233" s="134"/>
      <c r="UFF233" s="134"/>
      <c r="UFG233" s="134"/>
      <c r="UFH233" s="134"/>
      <c r="UFI233" s="134"/>
      <c r="UFJ233" s="134"/>
      <c r="UFK233" s="134"/>
      <c r="UFL233" s="134"/>
      <c r="UFM233" s="134"/>
      <c r="UFN233" s="134"/>
      <c r="UFO233" s="134"/>
      <c r="UFP233" s="134"/>
      <c r="UFQ233" s="134"/>
      <c r="UFR233" s="134"/>
      <c r="UFS233" s="134"/>
      <c r="UFT233" s="134"/>
      <c r="UFU233" s="134"/>
      <c r="UFV233" s="134"/>
      <c r="UFW233" s="134"/>
      <c r="UFX233" s="134"/>
      <c r="UFY233" s="134"/>
      <c r="UFZ233" s="134"/>
      <c r="UGA233" s="134"/>
      <c r="UGB233" s="134"/>
      <c r="UGC233" s="134"/>
      <c r="UGD233" s="134"/>
      <c r="UGE233" s="134"/>
      <c r="UGF233" s="134"/>
      <c r="UGG233" s="134"/>
      <c r="UGH233" s="134"/>
      <c r="UGI233" s="134"/>
      <c r="UGJ233" s="134"/>
      <c r="UGK233" s="134"/>
      <c r="UGL233" s="134"/>
      <c r="UGM233" s="134"/>
      <c r="UGN233" s="134"/>
      <c r="UGO233" s="134"/>
      <c r="UGP233" s="134"/>
      <c r="UGQ233" s="134"/>
      <c r="UGR233" s="134"/>
      <c r="UGS233" s="134"/>
      <c r="UGT233" s="134"/>
      <c r="UGU233" s="134"/>
      <c r="UGV233" s="134"/>
      <c r="UGW233" s="134"/>
      <c r="UGX233" s="134"/>
      <c r="UGY233" s="134"/>
      <c r="UGZ233" s="134"/>
      <c r="UHA233" s="134"/>
      <c r="UHB233" s="134"/>
      <c r="UHC233" s="134"/>
      <c r="UHD233" s="134"/>
      <c r="UHE233" s="134"/>
      <c r="UHF233" s="134"/>
      <c r="UHG233" s="134"/>
      <c r="UHH233" s="134"/>
      <c r="UHI233" s="134"/>
      <c r="UHJ233" s="134"/>
      <c r="UHK233" s="134"/>
      <c r="UHL233" s="134"/>
      <c r="UHM233" s="134"/>
      <c r="UHN233" s="134"/>
      <c r="UHO233" s="134"/>
      <c r="UHP233" s="134"/>
      <c r="UHQ233" s="134"/>
      <c r="UHR233" s="134"/>
      <c r="UHS233" s="134"/>
      <c r="UHT233" s="134"/>
      <c r="UHU233" s="134"/>
      <c r="UHV233" s="134"/>
      <c r="UHW233" s="134"/>
      <c r="UHX233" s="134"/>
      <c r="UHY233" s="134"/>
      <c r="UHZ233" s="134"/>
      <c r="UIA233" s="134"/>
      <c r="UIB233" s="134"/>
      <c r="UIC233" s="134"/>
      <c r="UID233" s="134"/>
      <c r="UIE233" s="134"/>
      <c r="UIF233" s="134"/>
      <c r="UIG233" s="134"/>
      <c r="UIH233" s="134"/>
      <c r="UII233" s="134"/>
      <c r="UIJ233" s="134"/>
      <c r="UIK233" s="134"/>
      <c r="UIL233" s="134"/>
      <c r="UIM233" s="134"/>
      <c r="UIN233" s="134"/>
      <c r="UIO233" s="134"/>
      <c r="UIP233" s="134"/>
      <c r="UIQ233" s="134"/>
      <c r="UIR233" s="134"/>
      <c r="UIS233" s="134"/>
      <c r="UIT233" s="134"/>
      <c r="UIU233" s="134"/>
      <c r="UIV233" s="134"/>
      <c r="UIW233" s="134"/>
      <c r="UIX233" s="134"/>
      <c r="UIY233" s="134"/>
      <c r="UIZ233" s="134"/>
      <c r="UJA233" s="134"/>
      <c r="UJB233" s="134"/>
      <c r="UJC233" s="134"/>
      <c r="UJD233" s="134"/>
      <c r="UJE233" s="134"/>
      <c r="UJF233" s="134"/>
      <c r="UJG233" s="134"/>
      <c r="UJH233" s="134"/>
      <c r="UJI233" s="134"/>
      <c r="UJJ233" s="134"/>
      <c r="UJK233" s="134"/>
      <c r="UJL233" s="134"/>
      <c r="UJM233" s="134"/>
      <c r="UJN233" s="134"/>
      <c r="UJO233" s="134"/>
      <c r="UJP233" s="134"/>
      <c r="UJQ233" s="134"/>
      <c r="UJR233" s="134"/>
      <c r="UJS233" s="134"/>
      <c r="UJT233" s="134"/>
      <c r="UJU233" s="134"/>
      <c r="UJV233" s="134"/>
      <c r="UJW233" s="134"/>
      <c r="UJX233" s="134"/>
      <c r="UJY233" s="134"/>
      <c r="UJZ233" s="134"/>
      <c r="UKA233" s="134"/>
      <c r="UKB233" s="134"/>
      <c r="UKC233" s="134"/>
      <c r="UKD233" s="134"/>
      <c r="UKE233" s="134"/>
      <c r="UKF233" s="134"/>
      <c r="UKG233" s="134"/>
      <c r="UKH233" s="134"/>
      <c r="UKI233" s="134"/>
      <c r="UKJ233" s="134"/>
      <c r="UKK233" s="134"/>
      <c r="UKL233" s="134"/>
      <c r="UKM233" s="134"/>
      <c r="UKN233" s="134"/>
      <c r="UKO233" s="134"/>
      <c r="UKP233" s="134"/>
      <c r="UKQ233" s="134"/>
      <c r="UKR233" s="134"/>
      <c r="UKS233" s="134"/>
      <c r="UKT233" s="134"/>
      <c r="UKU233" s="134"/>
      <c r="UKV233" s="134"/>
      <c r="UKW233" s="134"/>
      <c r="UKX233" s="134"/>
      <c r="UKY233" s="134"/>
      <c r="UKZ233" s="134"/>
      <c r="ULA233" s="134"/>
      <c r="ULB233" s="134"/>
      <c r="ULC233" s="134"/>
      <c r="ULD233" s="134"/>
      <c r="ULE233" s="134"/>
      <c r="ULF233" s="134"/>
      <c r="ULG233" s="134"/>
      <c r="ULH233" s="134"/>
      <c r="ULI233" s="134"/>
      <c r="ULJ233" s="134"/>
      <c r="ULK233" s="134"/>
      <c r="ULL233" s="134"/>
      <c r="ULM233" s="134"/>
      <c r="ULN233" s="134"/>
      <c r="ULO233" s="134"/>
      <c r="ULP233" s="134"/>
      <c r="ULQ233" s="134"/>
      <c r="ULR233" s="134"/>
      <c r="ULS233" s="134"/>
      <c r="ULT233" s="134"/>
      <c r="ULU233" s="134"/>
      <c r="ULV233" s="134"/>
      <c r="ULW233" s="134"/>
      <c r="ULX233" s="134"/>
      <c r="ULY233" s="134"/>
      <c r="ULZ233" s="134"/>
      <c r="UMA233" s="134"/>
      <c r="UMB233" s="134"/>
      <c r="UMC233" s="134"/>
      <c r="UMD233" s="134"/>
      <c r="UME233" s="134"/>
      <c r="UMF233" s="134"/>
      <c r="UMG233" s="134"/>
      <c r="UMH233" s="134"/>
      <c r="UMI233" s="134"/>
      <c r="UMJ233" s="134"/>
      <c r="UMK233" s="134"/>
      <c r="UML233" s="134"/>
      <c r="UMM233" s="134"/>
      <c r="UMN233" s="134"/>
      <c r="UMO233" s="134"/>
      <c r="UMP233" s="134"/>
      <c r="UMQ233" s="134"/>
      <c r="UMR233" s="134"/>
      <c r="UMS233" s="134"/>
      <c r="UMT233" s="134"/>
      <c r="UMU233" s="134"/>
      <c r="UMV233" s="134"/>
      <c r="UMW233" s="134"/>
      <c r="UMX233" s="134"/>
      <c r="UMY233" s="134"/>
      <c r="UMZ233" s="134"/>
      <c r="UNA233" s="134"/>
      <c r="UNB233" s="134"/>
      <c r="UNC233" s="134"/>
      <c r="UND233" s="134"/>
      <c r="UNE233" s="134"/>
      <c r="UNF233" s="134"/>
      <c r="UNG233" s="134"/>
      <c r="UNH233" s="134"/>
      <c r="UNI233" s="134"/>
      <c r="UNJ233" s="134"/>
      <c r="UNK233" s="134"/>
      <c r="UNL233" s="134"/>
      <c r="UNM233" s="134"/>
      <c r="UNN233" s="134"/>
      <c r="UNO233" s="134"/>
      <c r="UNP233" s="134"/>
      <c r="UNQ233" s="134"/>
      <c r="UNR233" s="134"/>
      <c r="UNS233" s="134"/>
      <c r="UNT233" s="134"/>
      <c r="UNU233" s="134"/>
      <c r="UNV233" s="134"/>
      <c r="UNW233" s="134"/>
      <c r="UNX233" s="134"/>
      <c r="UNY233" s="134"/>
      <c r="UNZ233" s="134"/>
      <c r="UOA233" s="134"/>
      <c r="UOB233" s="134"/>
      <c r="UOC233" s="134"/>
      <c r="UOD233" s="134"/>
      <c r="UOE233" s="134"/>
      <c r="UOF233" s="134"/>
      <c r="UOG233" s="134"/>
      <c r="UOH233" s="134"/>
      <c r="UOI233" s="134"/>
      <c r="UOJ233" s="134"/>
      <c r="UOK233" s="134"/>
      <c r="UOL233" s="134"/>
      <c r="UOM233" s="134"/>
      <c r="UON233" s="134"/>
      <c r="UOO233" s="134"/>
      <c r="UOP233" s="134"/>
      <c r="UOQ233" s="134"/>
      <c r="UOR233" s="134"/>
      <c r="UOS233" s="134"/>
      <c r="UOT233" s="134"/>
      <c r="UOU233" s="134"/>
      <c r="UOV233" s="134"/>
      <c r="UOW233" s="134"/>
      <c r="UOX233" s="134"/>
      <c r="UOY233" s="134"/>
      <c r="UOZ233" s="134"/>
      <c r="UPA233" s="134"/>
      <c r="UPB233" s="134"/>
      <c r="UPC233" s="134"/>
      <c r="UPD233" s="134"/>
      <c r="UPE233" s="134"/>
      <c r="UPF233" s="134"/>
      <c r="UPG233" s="134"/>
      <c r="UPH233" s="134"/>
      <c r="UPI233" s="134"/>
      <c r="UPJ233" s="134"/>
      <c r="UPK233" s="134"/>
      <c r="UPL233" s="134"/>
      <c r="UPM233" s="134"/>
      <c r="UPN233" s="134"/>
      <c r="UPO233" s="134"/>
      <c r="UPP233" s="134"/>
      <c r="UPQ233" s="134"/>
      <c r="UPR233" s="134"/>
      <c r="UPS233" s="134"/>
      <c r="UPT233" s="134"/>
      <c r="UPU233" s="134"/>
      <c r="UPV233" s="134"/>
      <c r="UPW233" s="134"/>
      <c r="UPX233" s="134"/>
      <c r="UPY233" s="134"/>
      <c r="UPZ233" s="134"/>
      <c r="UQA233" s="134"/>
      <c r="UQB233" s="134"/>
      <c r="UQC233" s="134"/>
      <c r="UQD233" s="134"/>
      <c r="UQE233" s="134"/>
      <c r="UQF233" s="134"/>
      <c r="UQG233" s="134"/>
      <c r="UQH233" s="134"/>
      <c r="UQI233" s="134"/>
      <c r="UQJ233" s="134"/>
      <c r="UQK233" s="134"/>
      <c r="UQL233" s="134"/>
      <c r="UQM233" s="134"/>
      <c r="UQN233" s="134"/>
      <c r="UQO233" s="134"/>
      <c r="UQP233" s="134"/>
      <c r="UQQ233" s="134"/>
      <c r="UQR233" s="134"/>
      <c r="UQS233" s="134"/>
      <c r="UQT233" s="134"/>
      <c r="UQU233" s="134"/>
      <c r="UQV233" s="134"/>
      <c r="UQW233" s="134"/>
      <c r="UQX233" s="134"/>
      <c r="UQY233" s="134"/>
      <c r="UQZ233" s="134"/>
      <c r="URA233" s="134"/>
      <c r="URB233" s="134"/>
      <c r="URC233" s="134"/>
      <c r="URD233" s="134"/>
      <c r="URE233" s="134"/>
      <c r="URF233" s="134"/>
      <c r="URG233" s="134"/>
      <c r="URH233" s="134"/>
      <c r="URI233" s="134"/>
      <c r="URJ233" s="134"/>
      <c r="URK233" s="134"/>
      <c r="URL233" s="134"/>
      <c r="URM233" s="134"/>
      <c r="URN233" s="134"/>
      <c r="URO233" s="134"/>
      <c r="URP233" s="134"/>
      <c r="URQ233" s="134"/>
      <c r="URR233" s="134"/>
      <c r="URS233" s="134"/>
      <c r="URT233" s="134"/>
      <c r="URU233" s="134"/>
      <c r="URV233" s="134"/>
      <c r="URW233" s="134"/>
      <c r="URX233" s="134"/>
      <c r="URY233" s="134"/>
      <c r="URZ233" s="134"/>
      <c r="USA233" s="134"/>
      <c r="USB233" s="134"/>
      <c r="USC233" s="134"/>
      <c r="USD233" s="134"/>
      <c r="USE233" s="134"/>
      <c r="USF233" s="134"/>
      <c r="USG233" s="134"/>
      <c r="USH233" s="134"/>
      <c r="USI233" s="134"/>
      <c r="USJ233" s="134"/>
      <c r="USK233" s="134"/>
      <c r="USL233" s="134"/>
      <c r="USM233" s="134"/>
      <c r="USN233" s="134"/>
      <c r="USO233" s="134"/>
      <c r="USP233" s="134"/>
      <c r="USQ233" s="134"/>
      <c r="USR233" s="134"/>
      <c r="USS233" s="134"/>
      <c r="UST233" s="134"/>
      <c r="USU233" s="134"/>
      <c r="USV233" s="134"/>
      <c r="USW233" s="134"/>
      <c r="USX233" s="134"/>
      <c r="USY233" s="134"/>
      <c r="USZ233" s="134"/>
      <c r="UTA233" s="134"/>
      <c r="UTB233" s="134"/>
      <c r="UTC233" s="134"/>
      <c r="UTD233" s="134"/>
      <c r="UTE233" s="134"/>
      <c r="UTF233" s="134"/>
      <c r="UTG233" s="134"/>
      <c r="UTH233" s="134"/>
      <c r="UTI233" s="134"/>
      <c r="UTJ233" s="134"/>
      <c r="UTK233" s="134"/>
      <c r="UTL233" s="134"/>
      <c r="UTM233" s="134"/>
      <c r="UTN233" s="134"/>
      <c r="UTO233" s="134"/>
      <c r="UTP233" s="134"/>
      <c r="UTQ233" s="134"/>
      <c r="UTR233" s="134"/>
      <c r="UTS233" s="134"/>
      <c r="UTT233" s="134"/>
      <c r="UTU233" s="134"/>
      <c r="UTV233" s="134"/>
      <c r="UTW233" s="134"/>
      <c r="UTX233" s="134"/>
      <c r="UTY233" s="134"/>
      <c r="UTZ233" s="134"/>
      <c r="UUA233" s="134"/>
      <c r="UUB233" s="134"/>
      <c r="UUC233" s="134"/>
      <c r="UUD233" s="134"/>
      <c r="UUE233" s="134"/>
      <c r="UUF233" s="134"/>
      <c r="UUG233" s="134"/>
      <c r="UUH233" s="134"/>
      <c r="UUI233" s="134"/>
      <c r="UUJ233" s="134"/>
      <c r="UUK233" s="134"/>
      <c r="UUL233" s="134"/>
      <c r="UUM233" s="134"/>
      <c r="UUN233" s="134"/>
      <c r="UUO233" s="134"/>
      <c r="UUP233" s="134"/>
      <c r="UUQ233" s="134"/>
      <c r="UUR233" s="134"/>
      <c r="UUS233" s="134"/>
      <c r="UUT233" s="134"/>
      <c r="UUU233" s="134"/>
      <c r="UUV233" s="134"/>
      <c r="UUW233" s="134"/>
      <c r="UUX233" s="134"/>
      <c r="UUY233" s="134"/>
      <c r="UUZ233" s="134"/>
      <c r="UVA233" s="134"/>
      <c r="UVB233" s="134"/>
      <c r="UVC233" s="134"/>
      <c r="UVD233" s="134"/>
      <c r="UVE233" s="134"/>
      <c r="UVF233" s="134"/>
      <c r="UVG233" s="134"/>
      <c r="UVH233" s="134"/>
      <c r="UVI233" s="134"/>
      <c r="UVJ233" s="134"/>
      <c r="UVK233" s="134"/>
      <c r="UVL233" s="134"/>
      <c r="UVM233" s="134"/>
      <c r="UVN233" s="134"/>
      <c r="UVO233" s="134"/>
      <c r="UVP233" s="134"/>
      <c r="UVQ233" s="134"/>
      <c r="UVR233" s="134"/>
      <c r="UVS233" s="134"/>
      <c r="UVT233" s="134"/>
      <c r="UVU233" s="134"/>
      <c r="UVV233" s="134"/>
      <c r="UVW233" s="134"/>
      <c r="UVX233" s="134"/>
      <c r="UVY233" s="134"/>
      <c r="UVZ233" s="134"/>
      <c r="UWA233" s="134"/>
      <c r="UWB233" s="134"/>
      <c r="UWC233" s="134"/>
      <c r="UWD233" s="134"/>
      <c r="UWE233" s="134"/>
      <c r="UWF233" s="134"/>
      <c r="UWG233" s="134"/>
      <c r="UWH233" s="134"/>
      <c r="UWI233" s="134"/>
      <c r="UWJ233" s="134"/>
      <c r="UWK233" s="134"/>
      <c r="UWL233" s="134"/>
      <c r="UWM233" s="134"/>
      <c r="UWN233" s="134"/>
      <c r="UWO233" s="134"/>
      <c r="UWP233" s="134"/>
      <c r="UWQ233" s="134"/>
      <c r="UWR233" s="134"/>
      <c r="UWS233" s="134"/>
      <c r="UWT233" s="134"/>
      <c r="UWU233" s="134"/>
      <c r="UWV233" s="134"/>
      <c r="UWW233" s="134"/>
      <c r="UWX233" s="134"/>
      <c r="UWY233" s="134"/>
      <c r="UWZ233" s="134"/>
      <c r="UXA233" s="134"/>
      <c r="UXB233" s="134"/>
      <c r="UXC233" s="134"/>
      <c r="UXD233" s="134"/>
      <c r="UXE233" s="134"/>
      <c r="UXF233" s="134"/>
      <c r="UXG233" s="134"/>
      <c r="UXH233" s="134"/>
      <c r="UXI233" s="134"/>
      <c r="UXJ233" s="134"/>
      <c r="UXK233" s="134"/>
      <c r="UXL233" s="134"/>
      <c r="UXM233" s="134"/>
      <c r="UXN233" s="134"/>
      <c r="UXO233" s="134"/>
      <c r="UXP233" s="134"/>
      <c r="UXQ233" s="134"/>
      <c r="UXR233" s="134"/>
      <c r="UXS233" s="134"/>
      <c r="UXT233" s="134"/>
      <c r="UXU233" s="134"/>
      <c r="UXV233" s="134"/>
      <c r="UXW233" s="134"/>
      <c r="UXX233" s="134"/>
      <c r="UXY233" s="134"/>
      <c r="UXZ233" s="134"/>
      <c r="UYA233" s="134"/>
      <c r="UYB233" s="134"/>
      <c r="UYC233" s="134"/>
      <c r="UYD233" s="134"/>
      <c r="UYE233" s="134"/>
      <c r="UYF233" s="134"/>
      <c r="UYG233" s="134"/>
      <c r="UYH233" s="134"/>
      <c r="UYI233" s="134"/>
      <c r="UYJ233" s="134"/>
      <c r="UYK233" s="134"/>
      <c r="UYL233" s="134"/>
      <c r="UYM233" s="134"/>
      <c r="UYN233" s="134"/>
      <c r="UYO233" s="134"/>
      <c r="UYP233" s="134"/>
      <c r="UYQ233" s="134"/>
      <c r="UYR233" s="134"/>
      <c r="UYS233" s="134"/>
      <c r="UYT233" s="134"/>
      <c r="UYU233" s="134"/>
      <c r="UYV233" s="134"/>
      <c r="UYW233" s="134"/>
      <c r="UYX233" s="134"/>
      <c r="UYY233" s="134"/>
      <c r="UYZ233" s="134"/>
      <c r="UZA233" s="134"/>
      <c r="UZB233" s="134"/>
      <c r="UZC233" s="134"/>
      <c r="UZD233" s="134"/>
      <c r="UZE233" s="134"/>
      <c r="UZF233" s="134"/>
      <c r="UZG233" s="134"/>
      <c r="UZH233" s="134"/>
      <c r="UZI233" s="134"/>
      <c r="UZJ233" s="134"/>
      <c r="UZK233" s="134"/>
      <c r="UZL233" s="134"/>
      <c r="UZM233" s="134"/>
      <c r="UZN233" s="134"/>
      <c r="UZO233" s="134"/>
      <c r="UZP233" s="134"/>
      <c r="UZQ233" s="134"/>
      <c r="UZR233" s="134"/>
      <c r="UZS233" s="134"/>
      <c r="UZT233" s="134"/>
      <c r="UZU233" s="134"/>
      <c r="UZV233" s="134"/>
      <c r="UZW233" s="134"/>
      <c r="UZX233" s="134"/>
      <c r="UZY233" s="134"/>
      <c r="UZZ233" s="134"/>
      <c r="VAA233" s="134"/>
      <c r="VAB233" s="134"/>
      <c r="VAC233" s="134"/>
      <c r="VAD233" s="134"/>
      <c r="VAE233" s="134"/>
      <c r="VAF233" s="134"/>
      <c r="VAG233" s="134"/>
      <c r="VAH233" s="134"/>
      <c r="VAI233" s="134"/>
      <c r="VAJ233" s="134"/>
      <c r="VAK233" s="134"/>
      <c r="VAL233" s="134"/>
      <c r="VAM233" s="134"/>
      <c r="VAN233" s="134"/>
      <c r="VAO233" s="134"/>
      <c r="VAP233" s="134"/>
      <c r="VAQ233" s="134"/>
      <c r="VAR233" s="134"/>
      <c r="VAS233" s="134"/>
      <c r="VAT233" s="134"/>
      <c r="VAU233" s="134"/>
      <c r="VAV233" s="134"/>
      <c r="VAW233" s="134"/>
      <c r="VAX233" s="134"/>
      <c r="VAY233" s="134"/>
      <c r="VAZ233" s="134"/>
      <c r="VBA233" s="134"/>
      <c r="VBB233" s="134"/>
      <c r="VBC233" s="134"/>
      <c r="VBD233" s="134"/>
      <c r="VBE233" s="134"/>
      <c r="VBF233" s="134"/>
      <c r="VBG233" s="134"/>
      <c r="VBH233" s="134"/>
      <c r="VBI233" s="134"/>
      <c r="VBJ233" s="134"/>
      <c r="VBK233" s="134"/>
      <c r="VBL233" s="134"/>
      <c r="VBM233" s="134"/>
      <c r="VBN233" s="134"/>
      <c r="VBO233" s="134"/>
      <c r="VBP233" s="134"/>
      <c r="VBQ233" s="134"/>
      <c r="VBR233" s="134"/>
      <c r="VBS233" s="134"/>
      <c r="VBT233" s="134"/>
      <c r="VBU233" s="134"/>
      <c r="VBV233" s="134"/>
      <c r="VBW233" s="134"/>
      <c r="VBX233" s="134"/>
      <c r="VBY233" s="134"/>
      <c r="VBZ233" s="134"/>
      <c r="VCA233" s="134"/>
      <c r="VCB233" s="134"/>
      <c r="VCC233" s="134"/>
      <c r="VCD233" s="134"/>
      <c r="VCE233" s="134"/>
      <c r="VCF233" s="134"/>
      <c r="VCG233" s="134"/>
      <c r="VCH233" s="134"/>
      <c r="VCI233" s="134"/>
      <c r="VCJ233" s="134"/>
      <c r="VCK233" s="134"/>
      <c r="VCL233" s="134"/>
      <c r="VCM233" s="134"/>
      <c r="VCN233" s="134"/>
      <c r="VCO233" s="134"/>
      <c r="VCP233" s="134"/>
      <c r="VCQ233" s="134"/>
      <c r="VCR233" s="134"/>
      <c r="VCS233" s="134"/>
      <c r="VCT233" s="134"/>
      <c r="VCU233" s="134"/>
      <c r="VCV233" s="134"/>
      <c r="VCW233" s="134"/>
      <c r="VCX233" s="134"/>
      <c r="VCY233" s="134"/>
      <c r="VCZ233" s="134"/>
      <c r="VDA233" s="134"/>
      <c r="VDB233" s="134"/>
      <c r="VDC233" s="134"/>
      <c r="VDD233" s="134"/>
      <c r="VDE233" s="134"/>
      <c r="VDF233" s="134"/>
      <c r="VDG233" s="134"/>
      <c r="VDH233" s="134"/>
      <c r="VDI233" s="134"/>
      <c r="VDJ233" s="134"/>
      <c r="VDK233" s="134"/>
      <c r="VDL233" s="134"/>
      <c r="VDM233" s="134"/>
      <c r="VDN233" s="134"/>
      <c r="VDO233" s="134"/>
      <c r="VDP233" s="134"/>
      <c r="VDQ233" s="134"/>
      <c r="VDR233" s="134"/>
      <c r="VDS233" s="134"/>
      <c r="VDT233" s="134"/>
      <c r="VDU233" s="134"/>
      <c r="VDV233" s="134"/>
      <c r="VDW233" s="134"/>
      <c r="VDX233" s="134"/>
      <c r="VDY233" s="134"/>
      <c r="VDZ233" s="134"/>
      <c r="VEA233" s="134"/>
      <c r="VEB233" s="134"/>
      <c r="VEC233" s="134"/>
      <c r="VED233" s="134"/>
      <c r="VEE233" s="134"/>
      <c r="VEF233" s="134"/>
      <c r="VEG233" s="134"/>
      <c r="VEH233" s="134"/>
      <c r="VEI233" s="134"/>
      <c r="VEJ233" s="134"/>
      <c r="VEK233" s="134"/>
      <c r="VEL233" s="134"/>
      <c r="VEM233" s="134"/>
      <c r="VEN233" s="134"/>
      <c r="VEO233" s="134"/>
      <c r="VEP233" s="134"/>
      <c r="VEQ233" s="134"/>
      <c r="VER233" s="134"/>
      <c r="VES233" s="134"/>
      <c r="VET233" s="134"/>
      <c r="VEU233" s="134"/>
      <c r="VEV233" s="134"/>
      <c r="VEW233" s="134"/>
      <c r="VEX233" s="134"/>
      <c r="VEY233" s="134"/>
      <c r="VEZ233" s="134"/>
      <c r="VFA233" s="134"/>
      <c r="VFB233" s="134"/>
      <c r="VFC233" s="134"/>
      <c r="VFD233" s="134"/>
      <c r="VFE233" s="134"/>
      <c r="VFF233" s="134"/>
      <c r="VFG233" s="134"/>
      <c r="VFH233" s="134"/>
      <c r="VFI233" s="134"/>
      <c r="VFJ233" s="134"/>
      <c r="VFK233" s="134"/>
      <c r="VFL233" s="134"/>
      <c r="VFM233" s="134"/>
      <c r="VFN233" s="134"/>
      <c r="VFO233" s="134"/>
      <c r="VFP233" s="134"/>
      <c r="VFQ233" s="134"/>
      <c r="VFR233" s="134"/>
      <c r="VFS233" s="134"/>
      <c r="VFT233" s="134"/>
      <c r="VFU233" s="134"/>
      <c r="VFV233" s="134"/>
      <c r="VFW233" s="134"/>
      <c r="VFX233" s="134"/>
      <c r="VFY233" s="134"/>
      <c r="VFZ233" s="134"/>
      <c r="VGA233" s="134"/>
      <c r="VGB233" s="134"/>
      <c r="VGC233" s="134"/>
      <c r="VGD233" s="134"/>
      <c r="VGE233" s="134"/>
      <c r="VGF233" s="134"/>
      <c r="VGG233" s="134"/>
      <c r="VGH233" s="134"/>
      <c r="VGI233" s="134"/>
      <c r="VGJ233" s="134"/>
      <c r="VGK233" s="134"/>
      <c r="VGL233" s="134"/>
      <c r="VGM233" s="134"/>
      <c r="VGN233" s="134"/>
      <c r="VGO233" s="134"/>
      <c r="VGP233" s="134"/>
      <c r="VGQ233" s="134"/>
      <c r="VGR233" s="134"/>
      <c r="VGS233" s="134"/>
      <c r="VGT233" s="134"/>
      <c r="VGU233" s="134"/>
      <c r="VGV233" s="134"/>
      <c r="VGW233" s="134"/>
      <c r="VGX233" s="134"/>
      <c r="VGY233" s="134"/>
      <c r="VGZ233" s="134"/>
      <c r="VHA233" s="134"/>
      <c r="VHB233" s="134"/>
      <c r="VHC233" s="134"/>
      <c r="VHD233" s="134"/>
      <c r="VHE233" s="134"/>
      <c r="VHF233" s="134"/>
      <c r="VHG233" s="134"/>
      <c r="VHH233" s="134"/>
      <c r="VHI233" s="134"/>
      <c r="VHJ233" s="134"/>
      <c r="VHK233" s="134"/>
      <c r="VHL233" s="134"/>
      <c r="VHM233" s="134"/>
      <c r="VHN233" s="134"/>
      <c r="VHO233" s="134"/>
      <c r="VHP233" s="134"/>
      <c r="VHQ233" s="134"/>
      <c r="VHR233" s="134"/>
      <c r="VHS233" s="134"/>
      <c r="VHT233" s="134"/>
      <c r="VHU233" s="134"/>
      <c r="VHV233" s="134"/>
      <c r="VHW233" s="134"/>
      <c r="VHX233" s="134"/>
      <c r="VHY233" s="134"/>
      <c r="VHZ233" s="134"/>
      <c r="VIA233" s="134"/>
      <c r="VIB233" s="134"/>
      <c r="VIC233" s="134"/>
      <c r="VID233" s="134"/>
      <c r="VIE233" s="134"/>
      <c r="VIF233" s="134"/>
      <c r="VIG233" s="134"/>
      <c r="VIH233" s="134"/>
      <c r="VII233" s="134"/>
      <c r="VIJ233" s="134"/>
      <c r="VIK233" s="134"/>
      <c r="VIL233" s="134"/>
      <c r="VIM233" s="134"/>
      <c r="VIN233" s="134"/>
      <c r="VIO233" s="134"/>
      <c r="VIP233" s="134"/>
      <c r="VIQ233" s="134"/>
      <c r="VIR233" s="134"/>
      <c r="VIS233" s="134"/>
      <c r="VIT233" s="134"/>
      <c r="VIU233" s="134"/>
      <c r="VIV233" s="134"/>
      <c r="VIW233" s="134"/>
      <c r="VIX233" s="134"/>
      <c r="VIY233" s="134"/>
      <c r="VIZ233" s="134"/>
      <c r="VJA233" s="134"/>
      <c r="VJB233" s="134"/>
      <c r="VJC233" s="134"/>
      <c r="VJD233" s="134"/>
      <c r="VJE233" s="134"/>
      <c r="VJF233" s="134"/>
      <c r="VJG233" s="134"/>
      <c r="VJH233" s="134"/>
      <c r="VJI233" s="134"/>
      <c r="VJJ233" s="134"/>
      <c r="VJK233" s="134"/>
      <c r="VJL233" s="134"/>
      <c r="VJM233" s="134"/>
      <c r="VJN233" s="134"/>
      <c r="VJO233" s="134"/>
      <c r="VJP233" s="134"/>
      <c r="VJQ233" s="134"/>
      <c r="VJR233" s="134"/>
      <c r="VJS233" s="134"/>
      <c r="VJT233" s="134"/>
      <c r="VJU233" s="134"/>
      <c r="VJV233" s="134"/>
      <c r="VJW233" s="134"/>
      <c r="VJX233" s="134"/>
      <c r="VJY233" s="134"/>
      <c r="VJZ233" s="134"/>
      <c r="VKA233" s="134"/>
      <c r="VKB233" s="134"/>
      <c r="VKC233" s="134"/>
      <c r="VKD233" s="134"/>
      <c r="VKE233" s="134"/>
      <c r="VKF233" s="134"/>
      <c r="VKG233" s="134"/>
      <c r="VKH233" s="134"/>
      <c r="VKI233" s="134"/>
      <c r="VKJ233" s="134"/>
      <c r="VKK233" s="134"/>
      <c r="VKL233" s="134"/>
      <c r="VKM233" s="134"/>
      <c r="VKN233" s="134"/>
      <c r="VKO233" s="134"/>
      <c r="VKP233" s="134"/>
      <c r="VKQ233" s="134"/>
      <c r="VKR233" s="134"/>
      <c r="VKS233" s="134"/>
      <c r="VKT233" s="134"/>
      <c r="VKU233" s="134"/>
      <c r="VKV233" s="134"/>
      <c r="VKW233" s="134"/>
      <c r="VKX233" s="134"/>
      <c r="VKY233" s="134"/>
      <c r="VKZ233" s="134"/>
      <c r="VLA233" s="134"/>
      <c r="VLB233" s="134"/>
      <c r="VLC233" s="134"/>
      <c r="VLD233" s="134"/>
      <c r="VLE233" s="134"/>
      <c r="VLF233" s="134"/>
      <c r="VLG233" s="134"/>
      <c r="VLH233" s="134"/>
      <c r="VLI233" s="134"/>
      <c r="VLJ233" s="134"/>
      <c r="VLK233" s="134"/>
      <c r="VLL233" s="134"/>
      <c r="VLM233" s="134"/>
      <c r="VLN233" s="134"/>
      <c r="VLO233" s="134"/>
      <c r="VLP233" s="134"/>
      <c r="VLQ233" s="134"/>
      <c r="VLR233" s="134"/>
      <c r="VLS233" s="134"/>
      <c r="VLT233" s="134"/>
      <c r="VLU233" s="134"/>
      <c r="VLV233" s="134"/>
      <c r="VLW233" s="134"/>
      <c r="VLX233" s="134"/>
      <c r="VLY233" s="134"/>
      <c r="VLZ233" s="134"/>
      <c r="VMA233" s="134"/>
      <c r="VMB233" s="134"/>
      <c r="VMC233" s="134"/>
      <c r="VMD233" s="134"/>
      <c r="VME233" s="134"/>
      <c r="VMF233" s="134"/>
      <c r="VMG233" s="134"/>
      <c r="VMH233" s="134"/>
      <c r="VMI233" s="134"/>
      <c r="VMJ233" s="134"/>
      <c r="VMK233" s="134"/>
      <c r="VML233" s="134"/>
      <c r="VMM233" s="134"/>
      <c r="VMN233" s="134"/>
      <c r="VMO233" s="134"/>
      <c r="VMP233" s="134"/>
      <c r="VMQ233" s="134"/>
      <c r="VMR233" s="134"/>
      <c r="VMS233" s="134"/>
      <c r="VMT233" s="134"/>
      <c r="VMU233" s="134"/>
      <c r="VMV233" s="134"/>
      <c r="VMW233" s="134"/>
      <c r="VMX233" s="134"/>
      <c r="VMY233" s="134"/>
      <c r="VMZ233" s="134"/>
      <c r="VNA233" s="134"/>
      <c r="VNB233" s="134"/>
      <c r="VNC233" s="134"/>
      <c r="VND233" s="134"/>
      <c r="VNE233" s="134"/>
      <c r="VNF233" s="134"/>
      <c r="VNG233" s="134"/>
      <c r="VNH233" s="134"/>
      <c r="VNI233" s="134"/>
      <c r="VNJ233" s="134"/>
      <c r="VNK233" s="134"/>
      <c r="VNL233" s="134"/>
      <c r="VNM233" s="134"/>
      <c r="VNN233" s="134"/>
      <c r="VNO233" s="134"/>
      <c r="VNP233" s="134"/>
      <c r="VNQ233" s="134"/>
      <c r="VNR233" s="134"/>
      <c r="VNS233" s="134"/>
      <c r="VNT233" s="134"/>
      <c r="VNU233" s="134"/>
      <c r="VNV233" s="134"/>
      <c r="VNW233" s="134"/>
      <c r="VNX233" s="134"/>
      <c r="VNY233" s="134"/>
      <c r="VNZ233" s="134"/>
      <c r="VOA233" s="134"/>
      <c r="VOB233" s="134"/>
      <c r="VOC233" s="134"/>
      <c r="VOD233" s="134"/>
      <c r="VOE233" s="134"/>
      <c r="VOF233" s="134"/>
      <c r="VOG233" s="134"/>
      <c r="VOH233" s="134"/>
      <c r="VOI233" s="134"/>
      <c r="VOJ233" s="134"/>
      <c r="VOK233" s="134"/>
      <c r="VOL233" s="134"/>
      <c r="VOM233" s="134"/>
      <c r="VON233" s="134"/>
      <c r="VOO233" s="134"/>
      <c r="VOP233" s="134"/>
      <c r="VOQ233" s="134"/>
      <c r="VOR233" s="134"/>
      <c r="VOS233" s="134"/>
      <c r="VOT233" s="134"/>
      <c r="VOU233" s="134"/>
      <c r="VOV233" s="134"/>
      <c r="VOW233" s="134"/>
      <c r="VOX233" s="134"/>
      <c r="VOY233" s="134"/>
      <c r="VOZ233" s="134"/>
      <c r="VPA233" s="134"/>
      <c r="VPB233" s="134"/>
      <c r="VPC233" s="134"/>
      <c r="VPD233" s="134"/>
      <c r="VPE233" s="134"/>
      <c r="VPF233" s="134"/>
      <c r="VPG233" s="134"/>
      <c r="VPH233" s="134"/>
      <c r="VPI233" s="134"/>
      <c r="VPJ233" s="134"/>
      <c r="VPK233" s="134"/>
      <c r="VPL233" s="134"/>
      <c r="VPM233" s="134"/>
      <c r="VPN233" s="134"/>
      <c r="VPO233" s="134"/>
      <c r="VPP233" s="134"/>
      <c r="VPQ233" s="134"/>
      <c r="VPR233" s="134"/>
      <c r="VPS233" s="134"/>
      <c r="VPT233" s="134"/>
      <c r="VPU233" s="134"/>
      <c r="VPV233" s="134"/>
      <c r="VPW233" s="134"/>
      <c r="VPX233" s="134"/>
      <c r="VPY233" s="134"/>
      <c r="VPZ233" s="134"/>
      <c r="VQA233" s="134"/>
      <c r="VQB233" s="134"/>
      <c r="VQC233" s="134"/>
      <c r="VQD233" s="134"/>
      <c r="VQE233" s="134"/>
      <c r="VQF233" s="134"/>
      <c r="VQG233" s="134"/>
      <c r="VQH233" s="134"/>
      <c r="VQI233" s="134"/>
      <c r="VQJ233" s="134"/>
      <c r="VQK233" s="134"/>
      <c r="VQL233" s="134"/>
      <c r="VQM233" s="134"/>
      <c r="VQN233" s="134"/>
      <c r="VQO233" s="134"/>
      <c r="VQP233" s="134"/>
      <c r="VQQ233" s="134"/>
      <c r="VQR233" s="134"/>
      <c r="VQS233" s="134"/>
      <c r="VQT233" s="134"/>
      <c r="VQU233" s="134"/>
      <c r="VQV233" s="134"/>
      <c r="VQW233" s="134"/>
      <c r="VQX233" s="134"/>
      <c r="VQY233" s="134"/>
      <c r="VQZ233" s="134"/>
      <c r="VRA233" s="134"/>
      <c r="VRB233" s="134"/>
      <c r="VRC233" s="134"/>
      <c r="VRD233" s="134"/>
      <c r="VRE233" s="134"/>
      <c r="VRF233" s="134"/>
      <c r="VRG233" s="134"/>
      <c r="VRH233" s="134"/>
      <c r="VRI233" s="134"/>
      <c r="VRJ233" s="134"/>
      <c r="VRK233" s="134"/>
      <c r="VRL233" s="134"/>
      <c r="VRM233" s="134"/>
      <c r="VRN233" s="134"/>
      <c r="VRO233" s="134"/>
      <c r="VRP233" s="134"/>
      <c r="VRQ233" s="134"/>
      <c r="VRR233" s="134"/>
      <c r="VRS233" s="134"/>
      <c r="VRT233" s="134"/>
      <c r="VRU233" s="134"/>
      <c r="VRV233" s="134"/>
      <c r="VRW233" s="134"/>
      <c r="VRX233" s="134"/>
      <c r="VRY233" s="134"/>
      <c r="VRZ233" s="134"/>
      <c r="VSA233" s="134"/>
      <c r="VSB233" s="134"/>
      <c r="VSC233" s="134"/>
      <c r="VSD233" s="134"/>
      <c r="VSE233" s="134"/>
      <c r="VSF233" s="134"/>
      <c r="VSG233" s="134"/>
      <c r="VSH233" s="134"/>
      <c r="VSI233" s="134"/>
      <c r="VSJ233" s="134"/>
      <c r="VSK233" s="134"/>
      <c r="VSL233" s="134"/>
      <c r="VSM233" s="134"/>
      <c r="VSN233" s="134"/>
      <c r="VSO233" s="134"/>
      <c r="VSP233" s="134"/>
      <c r="VSQ233" s="134"/>
      <c r="VSR233" s="134"/>
      <c r="VSS233" s="134"/>
      <c r="VST233" s="134"/>
      <c r="VSU233" s="134"/>
      <c r="VSV233" s="134"/>
      <c r="VSW233" s="134"/>
      <c r="VSX233" s="134"/>
      <c r="VSY233" s="134"/>
      <c r="VSZ233" s="134"/>
      <c r="VTA233" s="134"/>
      <c r="VTB233" s="134"/>
      <c r="VTC233" s="134"/>
      <c r="VTD233" s="134"/>
      <c r="VTE233" s="134"/>
      <c r="VTF233" s="134"/>
      <c r="VTG233" s="134"/>
      <c r="VTH233" s="134"/>
      <c r="VTI233" s="134"/>
      <c r="VTJ233" s="134"/>
      <c r="VTK233" s="134"/>
      <c r="VTL233" s="134"/>
      <c r="VTM233" s="134"/>
      <c r="VTN233" s="134"/>
      <c r="VTO233" s="134"/>
      <c r="VTP233" s="134"/>
      <c r="VTQ233" s="134"/>
      <c r="VTR233" s="134"/>
      <c r="VTS233" s="134"/>
      <c r="VTT233" s="134"/>
      <c r="VTU233" s="134"/>
      <c r="VTV233" s="134"/>
      <c r="VTW233" s="134"/>
      <c r="VTX233" s="134"/>
      <c r="VTY233" s="134"/>
      <c r="VTZ233" s="134"/>
      <c r="VUA233" s="134"/>
      <c r="VUB233" s="134"/>
      <c r="VUC233" s="134"/>
      <c r="VUD233" s="134"/>
      <c r="VUE233" s="134"/>
      <c r="VUF233" s="134"/>
      <c r="VUG233" s="134"/>
      <c r="VUH233" s="134"/>
      <c r="VUI233" s="134"/>
      <c r="VUJ233" s="134"/>
      <c r="VUK233" s="134"/>
      <c r="VUL233" s="134"/>
      <c r="VUM233" s="134"/>
      <c r="VUN233" s="134"/>
      <c r="VUO233" s="134"/>
      <c r="VUP233" s="134"/>
      <c r="VUQ233" s="134"/>
      <c r="VUR233" s="134"/>
      <c r="VUS233" s="134"/>
      <c r="VUT233" s="134"/>
      <c r="VUU233" s="134"/>
      <c r="VUV233" s="134"/>
      <c r="VUW233" s="134"/>
      <c r="VUX233" s="134"/>
      <c r="VUY233" s="134"/>
      <c r="VUZ233" s="134"/>
      <c r="VVA233" s="134"/>
      <c r="VVB233" s="134"/>
      <c r="VVC233" s="134"/>
      <c r="VVD233" s="134"/>
      <c r="VVE233" s="134"/>
      <c r="VVF233" s="134"/>
      <c r="VVG233" s="134"/>
      <c r="VVH233" s="134"/>
      <c r="VVI233" s="134"/>
      <c r="VVJ233" s="134"/>
      <c r="VVK233" s="134"/>
      <c r="VVL233" s="134"/>
      <c r="VVM233" s="134"/>
      <c r="VVN233" s="134"/>
      <c r="VVO233" s="134"/>
      <c r="VVP233" s="134"/>
      <c r="VVQ233" s="134"/>
      <c r="VVR233" s="134"/>
      <c r="VVS233" s="134"/>
      <c r="VVT233" s="134"/>
      <c r="VVU233" s="134"/>
      <c r="VVV233" s="134"/>
      <c r="VVW233" s="134"/>
      <c r="VVX233" s="134"/>
      <c r="VVY233" s="134"/>
      <c r="VVZ233" s="134"/>
      <c r="VWA233" s="134"/>
      <c r="VWB233" s="134"/>
      <c r="VWC233" s="134"/>
      <c r="VWD233" s="134"/>
      <c r="VWE233" s="134"/>
      <c r="VWF233" s="134"/>
      <c r="VWG233" s="134"/>
      <c r="VWH233" s="134"/>
      <c r="VWI233" s="134"/>
      <c r="VWJ233" s="134"/>
      <c r="VWK233" s="134"/>
      <c r="VWL233" s="134"/>
      <c r="VWM233" s="134"/>
      <c r="VWN233" s="134"/>
      <c r="VWO233" s="134"/>
      <c r="VWP233" s="134"/>
      <c r="VWQ233" s="134"/>
      <c r="VWR233" s="134"/>
      <c r="VWS233" s="134"/>
      <c r="VWT233" s="134"/>
      <c r="VWU233" s="134"/>
      <c r="VWV233" s="134"/>
      <c r="VWW233" s="134"/>
      <c r="VWX233" s="134"/>
      <c r="VWY233" s="134"/>
      <c r="VWZ233" s="134"/>
      <c r="VXA233" s="134"/>
      <c r="VXB233" s="134"/>
      <c r="VXC233" s="134"/>
      <c r="VXD233" s="134"/>
      <c r="VXE233" s="134"/>
      <c r="VXF233" s="134"/>
      <c r="VXG233" s="134"/>
      <c r="VXH233" s="134"/>
      <c r="VXI233" s="134"/>
      <c r="VXJ233" s="134"/>
      <c r="VXK233" s="134"/>
      <c r="VXL233" s="134"/>
      <c r="VXM233" s="134"/>
      <c r="VXN233" s="134"/>
      <c r="VXO233" s="134"/>
      <c r="VXP233" s="134"/>
      <c r="VXQ233" s="134"/>
      <c r="VXR233" s="134"/>
      <c r="VXS233" s="134"/>
      <c r="VXT233" s="134"/>
      <c r="VXU233" s="134"/>
      <c r="VXV233" s="134"/>
      <c r="VXW233" s="134"/>
      <c r="VXX233" s="134"/>
      <c r="VXY233" s="134"/>
      <c r="VXZ233" s="134"/>
      <c r="VYA233" s="134"/>
      <c r="VYB233" s="134"/>
      <c r="VYC233" s="134"/>
      <c r="VYD233" s="134"/>
      <c r="VYE233" s="134"/>
      <c r="VYF233" s="134"/>
      <c r="VYG233" s="134"/>
      <c r="VYH233" s="134"/>
      <c r="VYI233" s="134"/>
      <c r="VYJ233" s="134"/>
      <c r="VYK233" s="134"/>
      <c r="VYL233" s="134"/>
      <c r="VYM233" s="134"/>
      <c r="VYN233" s="134"/>
      <c r="VYO233" s="134"/>
      <c r="VYP233" s="134"/>
      <c r="VYQ233" s="134"/>
      <c r="VYR233" s="134"/>
      <c r="VYS233" s="134"/>
      <c r="VYT233" s="134"/>
      <c r="VYU233" s="134"/>
      <c r="VYV233" s="134"/>
      <c r="VYW233" s="134"/>
      <c r="VYX233" s="134"/>
      <c r="VYY233" s="134"/>
      <c r="VYZ233" s="134"/>
      <c r="VZA233" s="134"/>
      <c r="VZB233" s="134"/>
      <c r="VZC233" s="134"/>
      <c r="VZD233" s="134"/>
      <c r="VZE233" s="134"/>
      <c r="VZF233" s="134"/>
      <c r="VZG233" s="134"/>
      <c r="VZH233" s="134"/>
      <c r="VZI233" s="134"/>
      <c r="VZJ233" s="134"/>
      <c r="VZK233" s="134"/>
      <c r="VZL233" s="134"/>
      <c r="VZM233" s="134"/>
      <c r="VZN233" s="134"/>
      <c r="VZO233" s="134"/>
      <c r="VZP233" s="134"/>
      <c r="VZQ233" s="134"/>
      <c r="VZR233" s="134"/>
      <c r="VZS233" s="134"/>
      <c r="VZT233" s="134"/>
      <c r="VZU233" s="134"/>
      <c r="VZV233" s="134"/>
      <c r="VZW233" s="134"/>
      <c r="VZX233" s="134"/>
      <c r="VZY233" s="134"/>
      <c r="VZZ233" s="134"/>
      <c r="WAA233" s="134"/>
      <c r="WAB233" s="134"/>
      <c r="WAC233" s="134"/>
      <c r="WAD233" s="134"/>
      <c r="WAE233" s="134"/>
      <c r="WAF233" s="134"/>
      <c r="WAG233" s="134"/>
      <c r="WAH233" s="134"/>
      <c r="WAI233" s="134"/>
      <c r="WAJ233" s="134"/>
      <c r="WAK233" s="134"/>
      <c r="WAL233" s="134"/>
      <c r="WAM233" s="134"/>
      <c r="WAN233" s="134"/>
      <c r="WAO233" s="134"/>
      <c r="WAP233" s="134"/>
      <c r="WAQ233" s="134"/>
      <c r="WAR233" s="134"/>
      <c r="WAS233" s="134"/>
      <c r="WAT233" s="134"/>
      <c r="WAU233" s="134"/>
      <c r="WAV233" s="134"/>
      <c r="WAW233" s="134"/>
      <c r="WAX233" s="134"/>
      <c r="WAY233" s="134"/>
      <c r="WAZ233" s="134"/>
      <c r="WBA233" s="134"/>
      <c r="WBB233" s="134"/>
      <c r="WBC233" s="134"/>
      <c r="WBD233" s="134"/>
      <c r="WBE233" s="134"/>
      <c r="WBF233" s="134"/>
      <c r="WBG233" s="134"/>
      <c r="WBH233" s="134"/>
      <c r="WBI233" s="134"/>
      <c r="WBJ233" s="134"/>
      <c r="WBK233" s="134"/>
      <c r="WBL233" s="134"/>
      <c r="WBM233" s="134"/>
      <c r="WBN233" s="134"/>
      <c r="WBO233" s="134"/>
      <c r="WBP233" s="134"/>
      <c r="WBQ233" s="134"/>
      <c r="WBR233" s="134"/>
      <c r="WBS233" s="134"/>
      <c r="WBT233" s="134"/>
      <c r="WBU233" s="134"/>
      <c r="WBV233" s="134"/>
      <c r="WBW233" s="134"/>
      <c r="WBX233" s="134"/>
      <c r="WBY233" s="134"/>
      <c r="WBZ233" s="134"/>
      <c r="WCA233" s="134"/>
      <c r="WCB233" s="134"/>
      <c r="WCC233" s="134"/>
      <c r="WCD233" s="134"/>
      <c r="WCE233" s="134"/>
      <c r="WCF233" s="134"/>
      <c r="WCG233" s="134"/>
      <c r="WCH233" s="134"/>
      <c r="WCI233" s="134"/>
      <c r="WCJ233" s="134"/>
      <c r="WCK233" s="134"/>
      <c r="WCL233" s="134"/>
      <c r="WCM233" s="134"/>
      <c r="WCN233" s="134"/>
      <c r="WCO233" s="134"/>
      <c r="WCP233" s="134"/>
      <c r="WCQ233" s="134"/>
      <c r="WCR233" s="134"/>
      <c r="WCS233" s="134"/>
      <c r="WCT233" s="134"/>
      <c r="WCU233" s="134"/>
      <c r="WCV233" s="134"/>
      <c r="WCW233" s="134"/>
      <c r="WCX233" s="134"/>
      <c r="WCY233" s="134"/>
      <c r="WCZ233" s="134"/>
      <c r="WDA233" s="134"/>
      <c r="WDB233" s="134"/>
      <c r="WDC233" s="134"/>
      <c r="WDD233" s="134"/>
      <c r="WDE233" s="134"/>
      <c r="WDF233" s="134"/>
      <c r="WDG233" s="134"/>
      <c r="WDH233" s="134"/>
      <c r="WDI233" s="134"/>
      <c r="WDJ233" s="134"/>
      <c r="WDK233" s="134"/>
      <c r="WDL233" s="134"/>
      <c r="WDM233" s="134"/>
      <c r="WDN233" s="134"/>
      <c r="WDO233" s="134"/>
      <c r="WDP233" s="134"/>
      <c r="WDQ233" s="134"/>
      <c r="WDR233" s="134"/>
      <c r="WDS233" s="134"/>
      <c r="WDT233" s="134"/>
      <c r="WDU233" s="134"/>
      <c r="WDV233" s="134"/>
      <c r="WDW233" s="134"/>
      <c r="WDX233" s="134"/>
      <c r="WDY233" s="134"/>
      <c r="WDZ233" s="134"/>
      <c r="WEA233" s="134"/>
      <c r="WEB233" s="134"/>
      <c r="WEC233" s="134"/>
      <c r="WED233" s="134"/>
      <c r="WEE233" s="134"/>
      <c r="WEF233" s="134"/>
      <c r="WEG233" s="134"/>
      <c r="WEH233" s="134"/>
      <c r="WEI233" s="134"/>
      <c r="WEJ233" s="134"/>
      <c r="WEK233" s="134"/>
      <c r="WEL233" s="134"/>
      <c r="WEM233" s="134"/>
      <c r="WEN233" s="134"/>
      <c r="WEO233" s="134"/>
      <c r="WEP233" s="134"/>
      <c r="WEQ233" s="134"/>
      <c r="WER233" s="134"/>
      <c r="WES233" s="134"/>
      <c r="WET233" s="134"/>
      <c r="WEU233" s="134"/>
      <c r="WEV233" s="134"/>
      <c r="WEW233" s="134"/>
      <c r="WEX233" s="134"/>
      <c r="WEY233" s="134"/>
      <c r="WEZ233" s="134"/>
      <c r="WFA233" s="134"/>
      <c r="WFB233" s="134"/>
      <c r="WFC233" s="134"/>
      <c r="WFD233" s="134"/>
      <c r="WFE233" s="134"/>
      <c r="WFF233" s="134"/>
      <c r="WFG233" s="134"/>
      <c r="WFH233" s="134"/>
      <c r="WFI233" s="134"/>
      <c r="WFJ233" s="134"/>
      <c r="WFK233" s="134"/>
      <c r="WFL233" s="134"/>
      <c r="WFM233" s="134"/>
      <c r="WFN233" s="134"/>
      <c r="WFO233" s="134"/>
      <c r="WFP233" s="134"/>
      <c r="WFQ233" s="134"/>
      <c r="WFR233" s="134"/>
      <c r="WFS233" s="134"/>
      <c r="WFT233" s="134"/>
      <c r="WFU233" s="134"/>
      <c r="WFV233" s="134"/>
      <c r="WFW233" s="134"/>
      <c r="WFX233" s="134"/>
      <c r="WFY233" s="134"/>
      <c r="WFZ233" s="134"/>
      <c r="WGA233" s="134"/>
      <c r="WGB233" s="134"/>
      <c r="WGC233" s="134"/>
      <c r="WGD233" s="134"/>
      <c r="WGE233" s="134"/>
      <c r="WGF233" s="134"/>
      <c r="WGG233" s="134"/>
      <c r="WGH233" s="134"/>
      <c r="WGI233" s="134"/>
      <c r="WGJ233" s="134"/>
      <c r="WGK233" s="134"/>
      <c r="WGL233" s="134"/>
      <c r="WGM233" s="134"/>
      <c r="WGN233" s="134"/>
      <c r="WGO233" s="134"/>
      <c r="WGP233" s="134"/>
      <c r="WGQ233" s="134"/>
      <c r="WGR233" s="134"/>
      <c r="WGS233" s="134"/>
      <c r="WGT233" s="134"/>
      <c r="WGU233" s="134"/>
      <c r="WGV233" s="134"/>
      <c r="WGW233" s="134"/>
      <c r="WGX233" s="134"/>
      <c r="WGY233" s="134"/>
      <c r="WGZ233" s="134"/>
      <c r="WHA233" s="134"/>
      <c r="WHB233" s="134"/>
      <c r="WHC233" s="134"/>
      <c r="WHD233" s="134"/>
      <c r="WHE233" s="134"/>
      <c r="WHF233" s="134"/>
      <c r="WHG233" s="134"/>
      <c r="WHH233" s="134"/>
      <c r="WHI233" s="134"/>
      <c r="WHJ233" s="134"/>
      <c r="WHK233" s="134"/>
      <c r="WHL233" s="134"/>
      <c r="WHM233" s="134"/>
      <c r="WHN233" s="134"/>
      <c r="WHO233" s="134"/>
      <c r="WHP233" s="134"/>
      <c r="WHQ233" s="134"/>
      <c r="WHR233" s="134"/>
      <c r="WHS233" s="134"/>
      <c r="WHT233" s="134"/>
      <c r="WHU233" s="134"/>
      <c r="WHV233" s="134"/>
      <c r="WHW233" s="134"/>
      <c r="WHX233" s="134"/>
      <c r="WHY233" s="134"/>
      <c r="WHZ233" s="134"/>
      <c r="WIA233" s="134"/>
      <c r="WIB233" s="134"/>
      <c r="WIC233" s="134"/>
      <c r="WID233" s="134"/>
      <c r="WIE233" s="134"/>
      <c r="WIF233" s="134"/>
      <c r="WIG233" s="134"/>
      <c r="WIH233" s="134"/>
      <c r="WII233" s="134"/>
      <c r="WIJ233" s="134"/>
      <c r="WIK233" s="134"/>
      <c r="WIL233" s="134"/>
      <c r="WIM233" s="134"/>
      <c r="WIN233" s="134"/>
      <c r="WIO233" s="134"/>
      <c r="WIP233" s="134"/>
      <c r="WIQ233" s="134"/>
      <c r="WIR233" s="134"/>
      <c r="WIS233" s="134"/>
      <c r="WIT233" s="134"/>
      <c r="WIU233" s="134"/>
      <c r="WIV233" s="134"/>
      <c r="WIW233" s="134"/>
      <c r="WIX233" s="134"/>
      <c r="WIY233" s="134"/>
      <c r="WIZ233" s="134"/>
      <c r="WJA233" s="134"/>
      <c r="WJB233" s="134"/>
      <c r="WJC233" s="134"/>
      <c r="WJD233" s="134"/>
      <c r="WJE233" s="134"/>
      <c r="WJF233" s="134"/>
      <c r="WJG233" s="134"/>
      <c r="WJH233" s="134"/>
      <c r="WJI233" s="134"/>
      <c r="WJJ233" s="134"/>
      <c r="WJK233" s="134"/>
      <c r="WJL233" s="134"/>
      <c r="WJM233" s="134"/>
      <c r="WJN233" s="134"/>
      <c r="WJO233" s="134"/>
      <c r="WJP233" s="134"/>
      <c r="WJQ233" s="134"/>
      <c r="WJR233" s="134"/>
      <c r="WJS233" s="134"/>
      <c r="WJT233" s="134"/>
      <c r="WJU233" s="134"/>
      <c r="WJV233" s="134"/>
      <c r="WJW233" s="134"/>
      <c r="WJX233" s="134"/>
      <c r="WJY233" s="134"/>
      <c r="WJZ233" s="134"/>
      <c r="WKA233" s="134"/>
      <c r="WKB233" s="134"/>
      <c r="WKC233" s="134"/>
      <c r="WKD233" s="134"/>
      <c r="WKE233" s="134"/>
      <c r="WKF233" s="134"/>
      <c r="WKG233" s="134"/>
      <c r="WKH233" s="134"/>
      <c r="WKI233" s="134"/>
      <c r="WKJ233" s="134"/>
      <c r="WKK233" s="134"/>
      <c r="WKL233" s="134"/>
      <c r="WKM233" s="134"/>
      <c r="WKN233" s="134"/>
      <c r="WKO233" s="134"/>
      <c r="WKP233" s="134"/>
      <c r="WKQ233" s="134"/>
      <c r="WKR233" s="134"/>
      <c r="WKS233" s="134"/>
      <c r="WKT233" s="134"/>
      <c r="WKU233" s="134"/>
      <c r="WKV233" s="134"/>
      <c r="WKW233" s="134"/>
      <c r="WKX233" s="134"/>
      <c r="WKY233" s="134"/>
      <c r="WKZ233" s="134"/>
      <c r="WLA233" s="134"/>
      <c r="WLB233" s="134"/>
      <c r="WLC233" s="134"/>
      <c r="WLD233" s="134"/>
      <c r="WLE233" s="134"/>
      <c r="WLF233" s="134"/>
      <c r="WLG233" s="134"/>
      <c r="WLH233" s="134"/>
      <c r="WLI233" s="134"/>
      <c r="WLJ233" s="134"/>
      <c r="WLK233" s="134"/>
      <c r="WLL233" s="134"/>
      <c r="WLM233" s="134"/>
      <c r="WLN233" s="134"/>
      <c r="WLO233" s="134"/>
      <c r="WLP233" s="134"/>
      <c r="WLQ233" s="134"/>
      <c r="WLR233" s="134"/>
      <c r="WLS233" s="134"/>
      <c r="WLT233" s="134"/>
      <c r="WLU233" s="134"/>
      <c r="WLV233" s="134"/>
      <c r="WLW233" s="134"/>
      <c r="WLX233" s="134"/>
      <c r="WLY233" s="134"/>
      <c r="WLZ233" s="134"/>
      <c r="WMA233" s="134"/>
      <c r="WMB233" s="134"/>
      <c r="WMC233" s="134"/>
      <c r="WMD233" s="134"/>
      <c r="WME233" s="134"/>
      <c r="WMF233" s="134"/>
      <c r="WMG233" s="134"/>
      <c r="WMH233" s="134"/>
      <c r="WMI233" s="134"/>
      <c r="WMJ233" s="134"/>
      <c r="WMK233" s="134"/>
      <c r="WML233" s="134"/>
      <c r="WMM233" s="134"/>
      <c r="WMN233" s="134"/>
      <c r="WMO233" s="134"/>
      <c r="WMP233" s="134"/>
      <c r="WMQ233" s="134"/>
      <c r="WMR233" s="134"/>
      <c r="WMS233" s="134"/>
      <c r="WMT233" s="134"/>
      <c r="WMU233" s="134"/>
      <c r="WMV233" s="134"/>
      <c r="WMW233" s="134"/>
      <c r="WMX233" s="134"/>
      <c r="WMY233" s="134"/>
      <c r="WMZ233" s="134"/>
      <c r="WNA233" s="134"/>
      <c r="WNB233" s="134"/>
      <c r="WNC233" s="134"/>
      <c r="WND233" s="134"/>
      <c r="WNE233" s="134"/>
      <c r="WNF233" s="134"/>
      <c r="WNG233" s="134"/>
      <c r="WNH233" s="134"/>
      <c r="WNI233" s="134"/>
      <c r="WNJ233" s="134"/>
      <c r="WNK233" s="134"/>
      <c r="WNL233" s="134"/>
      <c r="WNM233" s="134"/>
      <c r="WNN233" s="134"/>
      <c r="WNO233" s="134"/>
      <c r="WNP233" s="134"/>
      <c r="WNQ233" s="134"/>
      <c r="WNR233" s="134"/>
      <c r="WNS233" s="134"/>
      <c r="WNT233" s="134"/>
      <c r="WNU233" s="134"/>
      <c r="WNV233" s="134"/>
      <c r="WNW233" s="134"/>
      <c r="WNX233" s="134"/>
      <c r="WNY233" s="134"/>
      <c r="WNZ233" s="134"/>
      <c r="WOA233" s="134"/>
      <c r="WOB233" s="134"/>
      <c r="WOC233" s="134"/>
      <c r="WOD233" s="134"/>
      <c r="WOE233" s="134"/>
      <c r="WOF233" s="134"/>
      <c r="WOG233" s="134"/>
      <c r="WOH233" s="134"/>
      <c r="WOI233" s="134"/>
      <c r="WOJ233" s="134"/>
      <c r="WOK233" s="134"/>
      <c r="WOL233" s="134"/>
      <c r="WOM233" s="134"/>
      <c r="WON233" s="134"/>
      <c r="WOO233" s="134"/>
      <c r="WOP233" s="134"/>
      <c r="WOQ233" s="134"/>
      <c r="WOR233" s="134"/>
      <c r="WOS233" s="134"/>
      <c r="WOT233" s="134"/>
      <c r="WOU233" s="134"/>
      <c r="WOV233" s="134"/>
      <c r="WOW233" s="134"/>
      <c r="WOX233" s="134"/>
      <c r="WOY233" s="134"/>
      <c r="WOZ233" s="134"/>
      <c r="WPA233" s="134"/>
      <c r="WPB233" s="134"/>
      <c r="WPC233" s="134"/>
      <c r="WPD233" s="134"/>
      <c r="WPE233" s="134"/>
      <c r="WPF233" s="134"/>
      <c r="WPG233" s="134"/>
      <c r="WPH233" s="134"/>
      <c r="WPI233" s="134"/>
      <c r="WPJ233" s="134"/>
      <c r="WPK233" s="134"/>
      <c r="WPL233" s="134"/>
      <c r="WPM233" s="134"/>
      <c r="WPN233" s="134"/>
      <c r="WPO233" s="134"/>
      <c r="WPP233" s="134"/>
      <c r="WPQ233" s="134"/>
      <c r="WPR233" s="134"/>
      <c r="WPS233" s="134"/>
      <c r="WPT233" s="134"/>
      <c r="WPU233" s="134"/>
      <c r="WPV233" s="134"/>
      <c r="WPW233" s="134"/>
      <c r="WPX233" s="134"/>
      <c r="WPY233" s="134"/>
      <c r="WPZ233" s="134"/>
      <c r="WQA233" s="134"/>
      <c r="WQB233" s="134"/>
      <c r="WQC233" s="134"/>
      <c r="WQD233" s="134"/>
      <c r="WQE233" s="134"/>
      <c r="WQF233" s="134"/>
      <c r="WQG233" s="134"/>
      <c r="WQH233" s="134"/>
      <c r="WQI233" s="134"/>
      <c r="WQJ233" s="134"/>
      <c r="WQK233" s="134"/>
      <c r="WQL233" s="134"/>
      <c r="WQM233" s="134"/>
      <c r="WQN233" s="134"/>
      <c r="WQO233" s="134"/>
      <c r="WQP233" s="134"/>
      <c r="WQQ233" s="134"/>
      <c r="WQR233" s="134"/>
      <c r="WQS233" s="134"/>
      <c r="WQT233" s="134"/>
      <c r="WQU233" s="134"/>
      <c r="WQV233" s="134"/>
      <c r="WQW233" s="134"/>
      <c r="WQX233" s="134"/>
      <c r="WQY233" s="134"/>
      <c r="WQZ233" s="134"/>
      <c r="WRA233" s="134"/>
      <c r="WRB233" s="134"/>
      <c r="WRC233" s="134"/>
      <c r="WRD233" s="134"/>
      <c r="WRE233" s="134"/>
      <c r="WRF233" s="134"/>
      <c r="WRG233" s="134"/>
      <c r="WRH233" s="134"/>
      <c r="WRI233" s="134"/>
      <c r="WRJ233" s="134"/>
      <c r="WRK233" s="134"/>
      <c r="WRL233" s="134"/>
      <c r="WRM233" s="134"/>
      <c r="WRN233" s="134"/>
      <c r="WRO233" s="134"/>
      <c r="WRP233" s="134"/>
      <c r="WRQ233" s="134"/>
      <c r="WRR233" s="134"/>
      <c r="WRS233" s="134"/>
      <c r="WRT233" s="134"/>
      <c r="WRU233" s="134"/>
      <c r="WRV233" s="134"/>
      <c r="WRW233" s="134"/>
      <c r="WRX233" s="134"/>
      <c r="WRY233" s="134"/>
      <c r="WRZ233" s="134"/>
      <c r="WSA233" s="134"/>
      <c r="WSB233" s="134"/>
      <c r="WSC233" s="134"/>
      <c r="WSD233" s="134"/>
      <c r="WSE233" s="134"/>
      <c r="WSF233" s="134"/>
      <c r="WSG233" s="134"/>
      <c r="WSH233" s="134"/>
      <c r="WSI233" s="134"/>
      <c r="WSJ233" s="134"/>
      <c r="WSK233" s="134"/>
      <c r="WSL233" s="134"/>
      <c r="WSM233" s="134"/>
      <c r="WSN233" s="134"/>
      <c r="WSO233" s="134"/>
      <c r="WSP233" s="134"/>
      <c r="WSQ233" s="134"/>
      <c r="WSR233" s="134"/>
      <c r="WSS233" s="134"/>
      <c r="WST233" s="134"/>
      <c r="WSU233" s="134"/>
      <c r="WSV233" s="134"/>
      <c r="WSW233" s="134"/>
      <c r="WSX233" s="134"/>
      <c r="WSY233" s="134"/>
      <c r="WSZ233" s="134"/>
      <c r="WTA233" s="134"/>
      <c r="WTB233" s="134"/>
      <c r="WTC233" s="134"/>
      <c r="WTD233" s="134"/>
      <c r="WTE233" s="134"/>
      <c r="WTF233" s="134"/>
      <c r="WTG233" s="134"/>
      <c r="WTH233" s="134"/>
      <c r="WTI233" s="134"/>
      <c r="WTJ233" s="134"/>
      <c r="WTK233" s="134"/>
      <c r="WTL233" s="134"/>
      <c r="WTM233" s="134"/>
      <c r="WTN233" s="134"/>
      <c r="WTO233" s="134"/>
      <c r="WTP233" s="134"/>
      <c r="WTQ233" s="134"/>
      <c r="WTR233" s="134"/>
      <c r="WTS233" s="134"/>
      <c r="WTT233" s="134"/>
      <c r="WTU233" s="134"/>
      <c r="WTV233" s="134"/>
      <c r="WTW233" s="134"/>
      <c r="WTX233" s="134"/>
      <c r="WTY233" s="134"/>
      <c r="WTZ233" s="134"/>
      <c r="WUA233" s="134"/>
      <c r="WUB233" s="134"/>
      <c r="WUC233" s="134"/>
      <c r="WUD233" s="134"/>
      <c r="WUE233" s="134"/>
      <c r="WUF233" s="134"/>
      <c r="WUG233" s="134"/>
      <c r="WUH233" s="134"/>
      <c r="WUI233" s="134"/>
      <c r="WUJ233" s="134"/>
      <c r="WUK233" s="134"/>
      <c r="WUL233" s="134"/>
      <c r="WUM233" s="134"/>
      <c r="WUN233" s="134"/>
      <c r="WUO233" s="134"/>
      <c r="WUP233" s="134"/>
      <c r="WUQ233" s="134"/>
      <c r="WUR233" s="134"/>
      <c r="WUS233" s="134"/>
      <c r="WUT233" s="134"/>
      <c r="WUU233" s="134"/>
      <c r="WUV233" s="134"/>
      <c r="WUW233" s="134"/>
      <c r="WUX233" s="134"/>
      <c r="WUY233" s="134"/>
      <c r="WUZ233" s="134"/>
      <c r="WVA233" s="134"/>
      <c r="WVB233" s="134"/>
      <c r="WVC233" s="134"/>
      <c r="WVD233" s="134"/>
      <c r="WVE233" s="134"/>
      <c r="WVF233" s="134"/>
      <c r="WVG233" s="134"/>
      <c r="WVH233" s="134"/>
      <c r="WVI233" s="134"/>
      <c r="WVJ233" s="134"/>
      <c r="WVK233" s="134"/>
      <c r="WVL233" s="134"/>
      <c r="WVM233" s="134"/>
      <c r="WVN233" s="134"/>
      <c r="WVO233" s="134"/>
      <c r="WVP233" s="134"/>
      <c r="WVQ233" s="134"/>
      <c r="WVR233" s="134"/>
      <c r="WVS233" s="134"/>
      <c r="WVT233" s="134"/>
      <c r="WVU233" s="134"/>
      <c r="WVV233" s="134"/>
      <c r="WVW233" s="134"/>
      <c r="WVX233" s="134"/>
      <c r="WVY233" s="134"/>
      <c r="WVZ233" s="134"/>
      <c r="WWA233" s="134"/>
      <c r="WWB233" s="134"/>
      <c r="WWC233" s="134"/>
      <c r="WWD233" s="134"/>
      <c r="WWE233" s="134"/>
      <c r="WWF233" s="134"/>
      <c r="WWG233" s="134"/>
      <c r="WWH233" s="134"/>
      <c r="WWI233" s="134"/>
      <c r="WWJ233" s="134"/>
      <c r="WWK233" s="134"/>
      <c r="WWL233" s="134"/>
      <c r="WWM233" s="134"/>
      <c r="WWN233" s="134"/>
      <c r="WWO233" s="134"/>
      <c r="WWP233" s="134"/>
      <c r="WWQ233" s="134"/>
      <c r="WWR233" s="134"/>
      <c r="WWS233" s="134"/>
      <c r="WWT233" s="134"/>
      <c r="WWU233" s="134"/>
      <c r="WWV233" s="134"/>
      <c r="WWW233" s="134"/>
      <c r="WWX233" s="134"/>
      <c r="WWY233" s="134"/>
      <c r="WWZ233" s="134"/>
      <c r="WXA233" s="134"/>
      <c r="WXB233" s="134"/>
      <c r="WXC233" s="134"/>
      <c r="WXD233" s="134"/>
      <c r="WXE233" s="134"/>
      <c r="WXF233" s="134"/>
      <c r="WXG233" s="134"/>
      <c r="WXH233" s="134"/>
      <c r="WXI233" s="134"/>
      <c r="WXJ233" s="134"/>
      <c r="WXK233" s="134"/>
      <c r="WXL233" s="134"/>
      <c r="WXM233" s="134"/>
      <c r="WXN233" s="134"/>
      <c r="WXO233" s="134"/>
      <c r="WXP233" s="134"/>
      <c r="WXQ233" s="134"/>
      <c r="WXR233" s="134"/>
      <c r="WXS233" s="134"/>
      <c r="WXT233" s="134"/>
      <c r="WXU233" s="134"/>
      <c r="WXV233" s="134"/>
      <c r="WXW233" s="134"/>
      <c r="WXX233" s="134"/>
      <c r="WXY233" s="134"/>
      <c r="WXZ233" s="134"/>
      <c r="WYA233" s="134"/>
      <c r="WYB233" s="134"/>
      <c r="WYC233" s="134"/>
      <c r="WYD233" s="134"/>
      <c r="WYE233" s="134"/>
      <c r="WYF233" s="134"/>
      <c r="WYG233" s="134"/>
      <c r="WYH233" s="134"/>
      <c r="WYI233" s="134"/>
      <c r="WYJ233" s="134"/>
      <c r="WYK233" s="134"/>
      <c r="WYL233" s="134"/>
      <c r="WYM233" s="134"/>
      <c r="WYN233" s="134"/>
      <c r="WYO233" s="134"/>
      <c r="WYP233" s="134"/>
      <c r="WYQ233" s="134"/>
      <c r="WYR233" s="134"/>
      <c r="WYS233" s="134"/>
      <c r="WYT233" s="134"/>
      <c r="WYU233" s="134"/>
      <c r="WYV233" s="134"/>
      <c r="WYW233" s="134"/>
      <c r="WYX233" s="134"/>
      <c r="WYY233" s="134"/>
      <c r="WYZ233" s="134"/>
      <c r="WZA233" s="134"/>
      <c r="WZB233" s="134"/>
      <c r="WZC233" s="134"/>
      <c r="WZD233" s="134"/>
      <c r="WZE233" s="134"/>
      <c r="WZF233" s="134"/>
      <c r="WZG233" s="134"/>
      <c r="WZH233" s="134"/>
      <c r="WZI233" s="134"/>
      <c r="WZJ233" s="134"/>
      <c r="WZK233" s="134"/>
      <c r="WZL233" s="134"/>
      <c r="WZM233" s="134"/>
      <c r="WZN233" s="134"/>
      <c r="WZO233" s="134"/>
      <c r="WZP233" s="134"/>
      <c r="WZQ233" s="134"/>
      <c r="WZR233" s="134"/>
      <c r="WZS233" s="134"/>
      <c r="WZT233" s="134"/>
      <c r="WZU233" s="134"/>
      <c r="WZV233" s="134"/>
      <c r="WZW233" s="134"/>
      <c r="WZX233" s="134"/>
      <c r="WZY233" s="134"/>
      <c r="WZZ233" s="134"/>
      <c r="XAA233" s="134"/>
      <c r="XAB233" s="134"/>
      <c r="XAC233" s="134"/>
      <c r="XAD233" s="134"/>
      <c r="XAE233" s="134"/>
      <c r="XAF233" s="134"/>
      <c r="XAG233" s="134"/>
      <c r="XAH233" s="134"/>
      <c r="XAI233" s="134"/>
      <c r="XAJ233" s="134"/>
      <c r="XAK233" s="134"/>
      <c r="XAL233" s="134"/>
      <c r="XAM233" s="134"/>
      <c r="XAN233" s="134"/>
      <c r="XAO233" s="134"/>
      <c r="XAP233" s="134"/>
      <c r="XAQ233" s="134"/>
      <c r="XAR233" s="134"/>
      <c r="XAS233" s="134"/>
      <c r="XAT233" s="134"/>
      <c r="XAU233" s="134"/>
      <c r="XAV233" s="134"/>
      <c r="XAW233" s="134"/>
      <c r="XAX233" s="134"/>
      <c r="XAY233" s="134"/>
      <c r="XAZ233" s="134"/>
      <c r="XBA233" s="134"/>
      <c r="XBB233" s="134"/>
      <c r="XBC233" s="134"/>
      <c r="XBD233" s="134"/>
      <c r="XBE233" s="134"/>
      <c r="XBF233" s="134"/>
      <c r="XBG233" s="134"/>
      <c r="XBH233" s="134"/>
      <c r="XBI233" s="134"/>
      <c r="XBJ233" s="134"/>
      <c r="XBK233" s="134"/>
      <c r="XBL233" s="134"/>
      <c r="XBM233" s="134"/>
      <c r="XBN233" s="134"/>
      <c r="XBO233" s="134"/>
      <c r="XBP233" s="134"/>
      <c r="XBQ233" s="134"/>
      <c r="XBR233" s="134"/>
      <c r="XBS233" s="134"/>
      <c r="XBT233" s="134"/>
      <c r="XBU233" s="134"/>
      <c r="XBV233" s="134"/>
      <c r="XBW233" s="134"/>
      <c r="XBX233" s="134"/>
      <c r="XBY233" s="134"/>
      <c r="XBZ233" s="134"/>
      <c r="XCA233" s="134"/>
      <c r="XCB233" s="134"/>
      <c r="XCC233" s="134"/>
      <c r="XCD233" s="134"/>
      <c r="XCE233" s="134"/>
      <c r="XCF233" s="134"/>
      <c r="XCG233" s="134"/>
      <c r="XCH233" s="134"/>
      <c r="XCI233" s="134"/>
      <c r="XCJ233" s="134"/>
      <c r="XCK233" s="134"/>
      <c r="XCL233" s="134"/>
      <c r="XCM233" s="134"/>
      <c r="XCN233" s="134"/>
      <c r="XCO233" s="134"/>
    </row>
    <row r="234" spans="1:16317" s="2" customFormat="1" ht="15.75" x14ac:dyDescent="0.25">
      <c r="A234" s="45"/>
      <c r="B234" s="134"/>
      <c r="C234" s="209" t="s">
        <v>3062</v>
      </c>
      <c r="D234" s="544" t="s">
        <v>3063</v>
      </c>
      <c r="E234" s="8" t="s">
        <v>3258</v>
      </c>
      <c r="F234" s="132" t="s">
        <v>85</v>
      </c>
      <c r="G234" s="132" t="s">
        <v>54</v>
      </c>
      <c r="H234" s="182">
        <v>20000</v>
      </c>
      <c r="I234" s="130" t="s">
        <v>1251</v>
      </c>
      <c r="J234" s="131">
        <v>43570</v>
      </c>
      <c r="K234" s="39">
        <f t="shared" si="92"/>
        <v>43575</v>
      </c>
      <c r="L234" s="39">
        <f t="shared" si="96"/>
        <v>43582</v>
      </c>
      <c r="M234" s="39">
        <f t="shared" si="91"/>
        <v>43603</v>
      </c>
      <c r="N234" s="39">
        <f t="shared" si="93"/>
        <v>43610</v>
      </c>
      <c r="O234" s="39" t="s">
        <v>91</v>
      </c>
      <c r="P234" s="39" t="s">
        <v>91</v>
      </c>
      <c r="Q234" s="39" t="s">
        <v>91</v>
      </c>
      <c r="R234" s="39">
        <f t="shared" si="94"/>
        <v>43617</v>
      </c>
      <c r="S234" s="50">
        <f t="shared" si="95"/>
        <v>43624</v>
      </c>
      <c r="T234" s="202"/>
      <c r="U234" s="45"/>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c r="CG234" s="134"/>
      <c r="CH234" s="134"/>
      <c r="CI234" s="134"/>
      <c r="CJ234" s="134"/>
      <c r="CK234" s="134"/>
      <c r="CL234" s="134"/>
      <c r="CM234" s="134"/>
      <c r="CN234" s="134"/>
      <c r="CO234" s="134"/>
      <c r="CP234" s="134"/>
      <c r="CQ234" s="134"/>
      <c r="CR234" s="134"/>
      <c r="CS234" s="134"/>
      <c r="CT234" s="134"/>
      <c r="CU234" s="134"/>
      <c r="CV234" s="134"/>
      <c r="CW234" s="134"/>
      <c r="CX234" s="134"/>
      <c r="CY234" s="134"/>
      <c r="CZ234" s="134"/>
      <c r="DA234" s="134"/>
      <c r="DB234" s="134"/>
      <c r="DC234" s="134"/>
      <c r="DD234" s="134"/>
      <c r="DE234" s="134"/>
      <c r="DF234" s="134"/>
      <c r="DG234" s="134"/>
      <c r="DH234" s="134"/>
      <c r="DI234" s="134"/>
      <c r="DJ234" s="134"/>
      <c r="DK234" s="134"/>
      <c r="DL234" s="134"/>
      <c r="DM234" s="134"/>
      <c r="DN234" s="134"/>
      <c r="DO234" s="134"/>
      <c r="DP234" s="134"/>
      <c r="DQ234" s="134"/>
      <c r="DR234" s="134"/>
      <c r="DS234" s="134"/>
      <c r="DT234" s="134"/>
      <c r="DU234" s="134"/>
      <c r="DV234" s="134"/>
      <c r="DW234" s="134"/>
      <c r="DX234" s="134"/>
      <c r="DY234" s="134"/>
      <c r="DZ234" s="134"/>
      <c r="EA234" s="134"/>
      <c r="EB234" s="134"/>
      <c r="EC234" s="134"/>
      <c r="ED234" s="134"/>
      <c r="EE234" s="134"/>
      <c r="EF234" s="134"/>
      <c r="EG234" s="134"/>
      <c r="EH234" s="134"/>
      <c r="EI234" s="134"/>
      <c r="EJ234" s="134"/>
      <c r="EK234" s="134"/>
      <c r="EL234" s="134"/>
      <c r="EM234" s="134"/>
      <c r="EN234" s="134"/>
      <c r="EO234" s="134"/>
      <c r="EP234" s="134"/>
      <c r="EQ234" s="134"/>
      <c r="ER234" s="134"/>
      <c r="ES234" s="134"/>
      <c r="ET234" s="134"/>
      <c r="EU234" s="134"/>
      <c r="EV234" s="134"/>
      <c r="EW234" s="134"/>
      <c r="EX234" s="134"/>
      <c r="EY234" s="134"/>
      <c r="EZ234" s="134"/>
      <c r="FA234" s="134"/>
      <c r="FB234" s="134"/>
      <c r="FC234" s="134"/>
      <c r="FD234" s="134"/>
      <c r="FE234" s="134"/>
      <c r="FF234" s="134"/>
      <c r="FG234" s="134"/>
      <c r="FH234" s="134"/>
      <c r="FI234" s="134"/>
      <c r="FJ234" s="134"/>
      <c r="FK234" s="134"/>
      <c r="FL234" s="134"/>
      <c r="FM234" s="134"/>
      <c r="FN234" s="134"/>
      <c r="FO234" s="134"/>
      <c r="FP234" s="134"/>
      <c r="FQ234" s="134"/>
      <c r="FR234" s="134"/>
      <c r="FS234" s="134"/>
      <c r="FT234" s="134"/>
      <c r="FU234" s="134"/>
      <c r="FV234" s="134"/>
      <c r="FW234" s="134"/>
      <c r="FX234" s="134"/>
      <c r="FY234" s="134"/>
      <c r="FZ234" s="134"/>
      <c r="GA234" s="134"/>
      <c r="GB234" s="134"/>
      <c r="GC234" s="134"/>
      <c r="GD234" s="134"/>
      <c r="GE234" s="134"/>
      <c r="GF234" s="134"/>
      <c r="GG234" s="134"/>
      <c r="GH234" s="134"/>
      <c r="GI234" s="134"/>
      <c r="GJ234" s="134"/>
      <c r="GK234" s="134"/>
      <c r="GL234" s="134"/>
      <c r="GM234" s="134"/>
      <c r="GN234" s="134"/>
      <c r="GO234" s="134"/>
      <c r="GP234" s="134"/>
      <c r="GQ234" s="134"/>
      <c r="GR234" s="134"/>
      <c r="GS234" s="134"/>
      <c r="GT234" s="134"/>
      <c r="GU234" s="134"/>
      <c r="GV234" s="134"/>
      <c r="GW234" s="134"/>
      <c r="GX234" s="134"/>
      <c r="GY234" s="134"/>
      <c r="GZ234" s="134"/>
      <c r="HA234" s="134"/>
      <c r="HB234" s="134"/>
      <c r="HC234" s="134"/>
      <c r="HD234" s="134"/>
      <c r="HE234" s="134"/>
      <c r="HF234" s="134"/>
      <c r="HG234" s="134"/>
      <c r="HH234" s="134"/>
      <c r="HI234" s="134"/>
      <c r="HJ234" s="134"/>
      <c r="HK234" s="134"/>
      <c r="HL234" s="134"/>
      <c r="HM234" s="134"/>
      <c r="HN234" s="134"/>
      <c r="HO234" s="134"/>
      <c r="HP234" s="134"/>
      <c r="HQ234" s="134"/>
      <c r="HR234" s="134"/>
      <c r="HS234" s="134"/>
      <c r="HT234" s="134"/>
      <c r="HU234" s="134"/>
      <c r="HV234" s="134"/>
      <c r="HW234" s="134"/>
      <c r="HX234" s="134"/>
      <c r="HY234" s="134"/>
      <c r="HZ234" s="134"/>
      <c r="IA234" s="134"/>
      <c r="IB234" s="134"/>
      <c r="IC234" s="134"/>
      <c r="ID234" s="134"/>
      <c r="IE234" s="134"/>
      <c r="IF234" s="134"/>
      <c r="IG234" s="134"/>
      <c r="IH234" s="134"/>
      <c r="II234" s="134"/>
      <c r="IJ234" s="134"/>
      <c r="IK234" s="134"/>
      <c r="IL234" s="134"/>
      <c r="IM234" s="134"/>
      <c r="IN234" s="134"/>
      <c r="IO234" s="134"/>
      <c r="IP234" s="134"/>
      <c r="IQ234" s="134"/>
      <c r="IR234" s="134"/>
      <c r="IS234" s="134"/>
      <c r="IT234" s="134"/>
      <c r="IU234" s="134"/>
      <c r="IV234" s="134"/>
      <c r="IW234" s="134"/>
      <c r="IX234" s="134"/>
      <c r="IY234" s="134"/>
      <c r="IZ234" s="134"/>
      <c r="JA234" s="134"/>
      <c r="JB234" s="134"/>
      <c r="JC234" s="134"/>
      <c r="JD234" s="134"/>
      <c r="JE234" s="134"/>
      <c r="JF234" s="134"/>
      <c r="JG234" s="134"/>
      <c r="JH234" s="134"/>
      <c r="JI234" s="134"/>
      <c r="JJ234" s="134"/>
      <c r="JK234" s="134"/>
      <c r="JL234" s="134"/>
      <c r="JM234" s="134"/>
      <c r="JN234" s="134"/>
      <c r="JO234" s="134"/>
      <c r="JP234" s="134"/>
      <c r="JQ234" s="134"/>
      <c r="JR234" s="134"/>
      <c r="JS234" s="134"/>
      <c r="JT234" s="134"/>
      <c r="JU234" s="134"/>
      <c r="JV234" s="134"/>
      <c r="JW234" s="134"/>
      <c r="JX234" s="134"/>
      <c r="JY234" s="134"/>
      <c r="JZ234" s="134"/>
      <c r="KA234" s="134"/>
      <c r="KB234" s="134"/>
      <c r="KC234" s="134"/>
      <c r="KD234" s="134"/>
      <c r="KE234" s="134"/>
      <c r="KF234" s="134"/>
      <c r="KG234" s="134"/>
      <c r="KH234" s="134"/>
      <c r="KI234" s="134"/>
      <c r="KJ234" s="134"/>
      <c r="KK234" s="134"/>
      <c r="KL234" s="134"/>
      <c r="KM234" s="134"/>
      <c r="KN234" s="134"/>
      <c r="KO234" s="134"/>
      <c r="KP234" s="134"/>
      <c r="KQ234" s="134"/>
      <c r="KR234" s="134"/>
      <c r="KS234" s="134"/>
      <c r="KT234" s="134"/>
      <c r="KU234" s="134"/>
      <c r="KV234" s="134"/>
      <c r="KW234" s="134"/>
      <c r="KX234" s="134"/>
      <c r="KY234" s="134"/>
      <c r="KZ234" s="134"/>
      <c r="LA234" s="134"/>
      <c r="LB234" s="134"/>
      <c r="LC234" s="134"/>
      <c r="LD234" s="134"/>
      <c r="LE234" s="134"/>
      <c r="LF234" s="134"/>
      <c r="LG234" s="134"/>
      <c r="LH234" s="134"/>
      <c r="LI234" s="134"/>
      <c r="LJ234" s="134"/>
      <c r="LK234" s="134"/>
      <c r="LL234" s="134"/>
      <c r="LM234" s="134"/>
      <c r="LN234" s="134"/>
      <c r="LO234" s="134"/>
      <c r="LP234" s="134"/>
      <c r="LQ234" s="134"/>
      <c r="LR234" s="134"/>
      <c r="LS234" s="134"/>
      <c r="LT234" s="134"/>
      <c r="LU234" s="134"/>
      <c r="LV234" s="134"/>
      <c r="LW234" s="134"/>
      <c r="LX234" s="134"/>
      <c r="LY234" s="134"/>
      <c r="LZ234" s="134"/>
      <c r="MA234" s="134"/>
      <c r="MB234" s="134"/>
      <c r="MC234" s="134"/>
      <c r="MD234" s="134"/>
      <c r="ME234" s="134"/>
      <c r="MF234" s="134"/>
      <c r="MG234" s="134"/>
      <c r="MH234" s="134"/>
      <c r="MI234" s="134"/>
      <c r="MJ234" s="134"/>
      <c r="MK234" s="134"/>
      <c r="ML234" s="134"/>
      <c r="MM234" s="134"/>
      <c r="MN234" s="134"/>
      <c r="MO234" s="134"/>
      <c r="MP234" s="134"/>
      <c r="MQ234" s="134"/>
      <c r="MR234" s="134"/>
      <c r="MS234" s="134"/>
      <c r="MT234" s="134"/>
      <c r="MU234" s="134"/>
      <c r="MV234" s="134"/>
      <c r="MW234" s="134"/>
      <c r="MX234" s="134"/>
      <c r="MY234" s="134"/>
      <c r="MZ234" s="134"/>
      <c r="NA234" s="134"/>
      <c r="NB234" s="134"/>
      <c r="NC234" s="134"/>
      <c r="ND234" s="134"/>
      <c r="NE234" s="134"/>
      <c r="NF234" s="134"/>
      <c r="NG234" s="134"/>
      <c r="NH234" s="134"/>
      <c r="NI234" s="134"/>
      <c r="NJ234" s="134"/>
      <c r="NK234" s="134"/>
      <c r="NL234" s="134"/>
      <c r="NM234" s="134"/>
      <c r="NN234" s="134"/>
      <c r="NO234" s="134"/>
      <c r="NP234" s="134"/>
      <c r="NQ234" s="134"/>
      <c r="NR234" s="134"/>
      <c r="NS234" s="134"/>
      <c r="NT234" s="134"/>
      <c r="NU234" s="134"/>
      <c r="NV234" s="134"/>
      <c r="NW234" s="134"/>
      <c r="NX234" s="134"/>
      <c r="NY234" s="134"/>
      <c r="NZ234" s="134"/>
      <c r="OA234" s="134"/>
      <c r="OB234" s="134"/>
      <c r="OC234" s="134"/>
      <c r="OD234" s="134"/>
      <c r="OE234" s="134"/>
      <c r="OF234" s="134"/>
      <c r="OG234" s="134"/>
      <c r="OH234" s="134"/>
      <c r="OI234" s="134"/>
      <c r="OJ234" s="134"/>
      <c r="OK234" s="134"/>
      <c r="OL234" s="134"/>
      <c r="OM234" s="134"/>
      <c r="ON234" s="134"/>
      <c r="OO234" s="134"/>
      <c r="OP234" s="134"/>
      <c r="OQ234" s="134"/>
      <c r="OR234" s="134"/>
      <c r="OS234" s="134"/>
      <c r="OT234" s="134"/>
      <c r="OU234" s="134"/>
      <c r="OV234" s="134"/>
      <c r="OW234" s="134"/>
      <c r="OX234" s="134"/>
      <c r="OY234" s="134"/>
      <c r="OZ234" s="134"/>
      <c r="PA234" s="134"/>
      <c r="PB234" s="134"/>
      <c r="PC234" s="134"/>
      <c r="PD234" s="134"/>
      <c r="PE234" s="134"/>
      <c r="PF234" s="134"/>
      <c r="PG234" s="134"/>
      <c r="PH234" s="134"/>
      <c r="PI234" s="134"/>
      <c r="PJ234" s="134"/>
      <c r="PK234" s="134"/>
      <c r="PL234" s="134"/>
      <c r="PM234" s="134"/>
      <c r="PN234" s="134"/>
      <c r="PO234" s="134"/>
      <c r="PP234" s="134"/>
      <c r="PQ234" s="134"/>
      <c r="PR234" s="134"/>
      <c r="PS234" s="134"/>
      <c r="PT234" s="134"/>
      <c r="PU234" s="134"/>
      <c r="PV234" s="134"/>
      <c r="PW234" s="134"/>
      <c r="PX234" s="134"/>
      <c r="PY234" s="134"/>
      <c r="PZ234" s="134"/>
      <c r="QA234" s="134"/>
      <c r="QB234" s="134"/>
      <c r="QC234" s="134"/>
      <c r="QD234" s="134"/>
      <c r="QE234" s="134"/>
      <c r="QF234" s="134"/>
      <c r="QG234" s="134"/>
      <c r="QH234" s="134"/>
      <c r="QI234" s="134"/>
      <c r="QJ234" s="134"/>
      <c r="QK234" s="134"/>
      <c r="QL234" s="134"/>
      <c r="QM234" s="134"/>
      <c r="QN234" s="134"/>
      <c r="QO234" s="134"/>
      <c r="QP234" s="134"/>
      <c r="QQ234" s="134"/>
      <c r="QR234" s="134"/>
      <c r="QS234" s="134"/>
      <c r="QT234" s="134"/>
      <c r="QU234" s="134"/>
      <c r="QV234" s="134"/>
      <c r="QW234" s="134"/>
      <c r="QX234" s="134"/>
      <c r="QY234" s="134"/>
      <c r="QZ234" s="134"/>
      <c r="RA234" s="134"/>
      <c r="RB234" s="134"/>
      <c r="RC234" s="134"/>
      <c r="RD234" s="134"/>
      <c r="RE234" s="134"/>
      <c r="RF234" s="134"/>
      <c r="RG234" s="134"/>
      <c r="RH234" s="134"/>
      <c r="RI234" s="134"/>
      <c r="RJ234" s="134"/>
      <c r="RK234" s="134"/>
      <c r="RL234" s="134"/>
      <c r="RM234" s="134"/>
      <c r="RN234" s="134"/>
      <c r="RO234" s="134"/>
      <c r="RP234" s="134"/>
      <c r="RQ234" s="134"/>
      <c r="RR234" s="134"/>
      <c r="RS234" s="134"/>
      <c r="RT234" s="134"/>
      <c r="RU234" s="134"/>
      <c r="RV234" s="134"/>
      <c r="RW234" s="134"/>
      <c r="RX234" s="134"/>
      <c r="RY234" s="134"/>
      <c r="RZ234" s="134"/>
      <c r="SA234" s="134"/>
      <c r="SB234" s="134"/>
      <c r="SC234" s="134"/>
      <c r="SD234" s="134"/>
      <c r="SE234" s="134"/>
      <c r="SF234" s="134"/>
      <c r="SG234" s="134"/>
      <c r="SH234" s="134"/>
      <c r="SI234" s="134"/>
      <c r="SJ234" s="134"/>
      <c r="SK234" s="134"/>
      <c r="SL234" s="134"/>
      <c r="SM234" s="134"/>
      <c r="SN234" s="134"/>
      <c r="SO234" s="134"/>
      <c r="SP234" s="134"/>
      <c r="SQ234" s="134"/>
      <c r="SR234" s="134"/>
      <c r="SS234" s="134"/>
      <c r="ST234" s="134"/>
      <c r="SU234" s="134"/>
      <c r="SV234" s="134"/>
      <c r="SW234" s="134"/>
      <c r="SX234" s="134"/>
      <c r="SY234" s="134"/>
      <c r="SZ234" s="134"/>
      <c r="TA234" s="134"/>
      <c r="TB234" s="134"/>
      <c r="TC234" s="134"/>
      <c r="TD234" s="134"/>
      <c r="TE234" s="134"/>
      <c r="TF234" s="134"/>
      <c r="TG234" s="134"/>
      <c r="TH234" s="134"/>
      <c r="TI234" s="134"/>
      <c r="TJ234" s="134"/>
      <c r="TK234" s="134"/>
      <c r="TL234" s="134"/>
      <c r="TM234" s="134"/>
      <c r="TN234" s="134"/>
      <c r="TO234" s="134"/>
      <c r="TP234" s="134"/>
      <c r="TQ234" s="134"/>
      <c r="TR234" s="134"/>
      <c r="TS234" s="134"/>
      <c r="TT234" s="134"/>
      <c r="TU234" s="134"/>
      <c r="TV234" s="134"/>
      <c r="TW234" s="134"/>
      <c r="TX234" s="134"/>
      <c r="TY234" s="134"/>
      <c r="TZ234" s="134"/>
      <c r="UA234" s="134"/>
      <c r="UB234" s="134"/>
      <c r="UC234" s="134"/>
      <c r="UD234" s="134"/>
      <c r="UE234" s="134"/>
      <c r="UF234" s="134"/>
      <c r="UG234" s="134"/>
      <c r="UH234" s="134"/>
      <c r="UI234" s="134"/>
      <c r="UJ234" s="134"/>
      <c r="UK234" s="134"/>
      <c r="UL234" s="134"/>
      <c r="UM234" s="134"/>
      <c r="UN234" s="134"/>
      <c r="UO234" s="134"/>
      <c r="UP234" s="134"/>
      <c r="UQ234" s="134"/>
      <c r="UR234" s="134"/>
      <c r="US234" s="134"/>
      <c r="UT234" s="134"/>
      <c r="UU234" s="134"/>
      <c r="UV234" s="134"/>
      <c r="UW234" s="134"/>
      <c r="UX234" s="134"/>
      <c r="UY234" s="134"/>
      <c r="UZ234" s="134"/>
      <c r="VA234" s="134"/>
      <c r="VB234" s="134"/>
      <c r="VC234" s="134"/>
      <c r="VD234" s="134"/>
      <c r="VE234" s="134"/>
      <c r="VF234" s="134"/>
      <c r="VG234" s="134"/>
      <c r="VH234" s="134"/>
      <c r="VI234" s="134"/>
      <c r="VJ234" s="134"/>
      <c r="VK234" s="134"/>
      <c r="VL234" s="134"/>
      <c r="VM234" s="134"/>
      <c r="VN234" s="134"/>
      <c r="VO234" s="134"/>
      <c r="VP234" s="134"/>
      <c r="VQ234" s="134"/>
      <c r="VR234" s="134"/>
      <c r="VS234" s="134"/>
      <c r="VT234" s="134"/>
      <c r="VU234" s="134"/>
      <c r="VV234" s="134"/>
      <c r="VW234" s="134"/>
      <c r="VX234" s="134"/>
      <c r="VY234" s="134"/>
      <c r="VZ234" s="134"/>
      <c r="WA234" s="134"/>
      <c r="WB234" s="134"/>
      <c r="WC234" s="134"/>
      <c r="WD234" s="134"/>
      <c r="WE234" s="134"/>
      <c r="WF234" s="134"/>
      <c r="WG234" s="134"/>
      <c r="WH234" s="134"/>
      <c r="WI234" s="134"/>
      <c r="WJ234" s="134"/>
      <c r="WK234" s="134"/>
      <c r="WL234" s="134"/>
      <c r="WM234" s="134"/>
      <c r="WN234" s="134"/>
      <c r="WO234" s="134"/>
      <c r="WP234" s="134"/>
      <c r="WQ234" s="134"/>
      <c r="WR234" s="134"/>
      <c r="WS234" s="134"/>
      <c r="WT234" s="134"/>
      <c r="WU234" s="134"/>
      <c r="WV234" s="134"/>
      <c r="WW234" s="134"/>
      <c r="WX234" s="134"/>
      <c r="WY234" s="134"/>
      <c r="WZ234" s="134"/>
      <c r="XA234" s="134"/>
      <c r="XB234" s="134"/>
      <c r="XC234" s="134"/>
      <c r="XD234" s="134"/>
      <c r="XE234" s="134"/>
      <c r="XF234" s="134"/>
      <c r="XG234" s="134"/>
      <c r="XH234" s="134"/>
      <c r="XI234" s="134"/>
      <c r="XJ234" s="134"/>
      <c r="XK234" s="134"/>
      <c r="XL234" s="134"/>
      <c r="XM234" s="134"/>
      <c r="XN234" s="134"/>
      <c r="XO234" s="134"/>
      <c r="XP234" s="134"/>
      <c r="XQ234" s="134"/>
      <c r="XR234" s="134"/>
      <c r="XS234" s="134"/>
      <c r="XT234" s="134"/>
      <c r="XU234" s="134"/>
      <c r="XV234" s="134"/>
      <c r="XW234" s="134"/>
      <c r="XX234" s="134"/>
      <c r="XY234" s="134"/>
      <c r="XZ234" s="134"/>
      <c r="YA234" s="134"/>
      <c r="YB234" s="134"/>
      <c r="YC234" s="134"/>
      <c r="YD234" s="134"/>
      <c r="YE234" s="134"/>
      <c r="YF234" s="134"/>
      <c r="YG234" s="134"/>
      <c r="YH234" s="134"/>
      <c r="YI234" s="134"/>
      <c r="YJ234" s="134"/>
      <c r="YK234" s="134"/>
      <c r="YL234" s="134"/>
      <c r="YM234" s="134"/>
      <c r="YN234" s="134"/>
      <c r="YO234" s="134"/>
      <c r="YP234" s="134"/>
      <c r="YQ234" s="134"/>
      <c r="YR234" s="134"/>
      <c r="YS234" s="134"/>
      <c r="YT234" s="134"/>
      <c r="YU234" s="134"/>
      <c r="YV234" s="134"/>
      <c r="YW234" s="134"/>
      <c r="YX234" s="134"/>
      <c r="YY234" s="134"/>
      <c r="YZ234" s="134"/>
      <c r="ZA234" s="134"/>
      <c r="ZB234" s="134"/>
      <c r="ZC234" s="134"/>
      <c r="ZD234" s="134"/>
      <c r="ZE234" s="134"/>
      <c r="ZF234" s="134"/>
      <c r="ZG234" s="134"/>
      <c r="ZH234" s="134"/>
      <c r="ZI234" s="134"/>
      <c r="ZJ234" s="134"/>
      <c r="ZK234" s="134"/>
      <c r="ZL234" s="134"/>
      <c r="ZM234" s="134"/>
      <c r="ZN234" s="134"/>
      <c r="ZO234" s="134"/>
      <c r="ZP234" s="134"/>
      <c r="ZQ234" s="134"/>
      <c r="ZR234" s="134"/>
      <c r="ZS234" s="134"/>
      <c r="ZT234" s="134"/>
      <c r="ZU234" s="134"/>
      <c r="ZV234" s="134"/>
      <c r="ZW234" s="134"/>
      <c r="ZX234" s="134"/>
      <c r="ZY234" s="134"/>
      <c r="ZZ234" s="134"/>
      <c r="AAA234" s="134"/>
      <c r="AAB234" s="134"/>
      <c r="AAC234" s="134"/>
      <c r="AAD234" s="134"/>
      <c r="AAE234" s="134"/>
      <c r="AAF234" s="134"/>
      <c r="AAG234" s="134"/>
      <c r="AAH234" s="134"/>
      <c r="AAI234" s="134"/>
      <c r="AAJ234" s="134"/>
      <c r="AAK234" s="134"/>
      <c r="AAL234" s="134"/>
      <c r="AAM234" s="134"/>
      <c r="AAN234" s="134"/>
      <c r="AAO234" s="134"/>
      <c r="AAP234" s="134"/>
      <c r="AAQ234" s="134"/>
      <c r="AAR234" s="134"/>
      <c r="AAS234" s="134"/>
      <c r="AAT234" s="134"/>
      <c r="AAU234" s="134"/>
      <c r="AAV234" s="134"/>
      <c r="AAW234" s="134"/>
      <c r="AAX234" s="134"/>
      <c r="AAY234" s="134"/>
      <c r="AAZ234" s="134"/>
      <c r="ABA234" s="134"/>
      <c r="ABB234" s="134"/>
      <c r="ABC234" s="134"/>
      <c r="ABD234" s="134"/>
      <c r="ABE234" s="134"/>
      <c r="ABF234" s="134"/>
      <c r="ABG234" s="134"/>
      <c r="ABH234" s="134"/>
      <c r="ABI234" s="134"/>
      <c r="ABJ234" s="134"/>
      <c r="ABK234" s="134"/>
      <c r="ABL234" s="134"/>
      <c r="ABM234" s="134"/>
      <c r="ABN234" s="134"/>
      <c r="ABO234" s="134"/>
      <c r="ABP234" s="134"/>
      <c r="ABQ234" s="134"/>
      <c r="ABR234" s="134"/>
      <c r="ABS234" s="134"/>
      <c r="ABT234" s="134"/>
      <c r="ABU234" s="134"/>
      <c r="ABV234" s="134"/>
      <c r="ABW234" s="134"/>
      <c r="ABX234" s="134"/>
      <c r="ABY234" s="134"/>
      <c r="ABZ234" s="134"/>
      <c r="ACA234" s="134"/>
      <c r="ACB234" s="134"/>
      <c r="ACC234" s="134"/>
      <c r="ACD234" s="134"/>
      <c r="ACE234" s="134"/>
      <c r="ACF234" s="134"/>
      <c r="ACG234" s="134"/>
      <c r="ACH234" s="134"/>
      <c r="ACI234" s="134"/>
      <c r="ACJ234" s="134"/>
      <c r="ACK234" s="134"/>
      <c r="ACL234" s="134"/>
      <c r="ACM234" s="134"/>
      <c r="ACN234" s="134"/>
      <c r="ACO234" s="134"/>
      <c r="ACP234" s="134"/>
      <c r="ACQ234" s="134"/>
      <c r="ACR234" s="134"/>
      <c r="ACS234" s="134"/>
      <c r="ACT234" s="134"/>
      <c r="ACU234" s="134"/>
      <c r="ACV234" s="134"/>
      <c r="ACW234" s="134"/>
      <c r="ACX234" s="134"/>
      <c r="ACY234" s="134"/>
      <c r="ACZ234" s="134"/>
      <c r="ADA234" s="134"/>
      <c r="ADB234" s="134"/>
      <c r="ADC234" s="134"/>
      <c r="ADD234" s="134"/>
      <c r="ADE234" s="134"/>
      <c r="ADF234" s="134"/>
      <c r="ADG234" s="134"/>
      <c r="ADH234" s="134"/>
      <c r="ADI234" s="134"/>
      <c r="ADJ234" s="134"/>
      <c r="ADK234" s="134"/>
      <c r="ADL234" s="134"/>
      <c r="ADM234" s="134"/>
      <c r="ADN234" s="134"/>
      <c r="ADO234" s="134"/>
      <c r="ADP234" s="134"/>
      <c r="ADQ234" s="134"/>
      <c r="ADR234" s="134"/>
      <c r="ADS234" s="134"/>
      <c r="ADT234" s="134"/>
      <c r="ADU234" s="134"/>
      <c r="ADV234" s="134"/>
      <c r="ADW234" s="134"/>
      <c r="ADX234" s="134"/>
      <c r="ADY234" s="134"/>
      <c r="ADZ234" s="134"/>
      <c r="AEA234" s="134"/>
      <c r="AEB234" s="134"/>
      <c r="AEC234" s="134"/>
      <c r="AED234" s="134"/>
      <c r="AEE234" s="134"/>
      <c r="AEF234" s="134"/>
      <c r="AEG234" s="134"/>
      <c r="AEH234" s="134"/>
      <c r="AEI234" s="134"/>
      <c r="AEJ234" s="134"/>
      <c r="AEK234" s="134"/>
      <c r="AEL234" s="134"/>
      <c r="AEM234" s="134"/>
      <c r="AEN234" s="134"/>
      <c r="AEO234" s="134"/>
      <c r="AEP234" s="134"/>
      <c r="AEQ234" s="134"/>
      <c r="AER234" s="134"/>
      <c r="AES234" s="134"/>
      <c r="AET234" s="134"/>
      <c r="AEU234" s="134"/>
      <c r="AEV234" s="134"/>
      <c r="AEW234" s="134"/>
      <c r="AEX234" s="134"/>
      <c r="AEY234" s="134"/>
      <c r="AEZ234" s="134"/>
      <c r="AFA234" s="134"/>
      <c r="AFB234" s="134"/>
      <c r="AFC234" s="134"/>
      <c r="AFD234" s="134"/>
      <c r="AFE234" s="134"/>
      <c r="AFF234" s="134"/>
      <c r="AFG234" s="134"/>
      <c r="AFH234" s="134"/>
      <c r="AFI234" s="134"/>
      <c r="AFJ234" s="134"/>
      <c r="AFK234" s="134"/>
      <c r="AFL234" s="134"/>
      <c r="AFM234" s="134"/>
      <c r="AFN234" s="134"/>
      <c r="AFO234" s="134"/>
      <c r="AFP234" s="134"/>
      <c r="AFQ234" s="134"/>
      <c r="AFR234" s="134"/>
      <c r="AFS234" s="134"/>
      <c r="AFT234" s="134"/>
      <c r="AFU234" s="134"/>
      <c r="AFV234" s="134"/>
      <c r="AFW234" s="134"/>
      <c r="AFX234" s="134"/>
      <c r="AFY234" s="134"/>
      <c r="AFZ234" s="134"/>
      <c r="AGA234" s="134"/>
      <c r="AGB234" s="134"/>
      <c r="AGC234" s="134"/>
      <c r="AGD234" s="134"/>
      <c r="AGE234" s="134"/>
      <c r="AGF234" s="134"/>
      <c r="AGG234" s="134"/>
      <c r="AGH234" s="134"/>
      <c r="AGI234" s="134"/>
      <c r="AGJ234" s="134"/>
      <c r="AGK234" s="134"/>
      <c r="AGL234" s="134"/>
      <c r="AGM234" s="134"/>
      <c r="AGN234" s="134"/>
      <c r="AGO234" s="134"/>
      <c r="AGP234" s="134"/>
      <c r="AGQ234" s="134"/>
      <c r="AGR234" s="134"/>
      <c r="AGS234" s="134"/>
      <c r="AGT234" s="134"/>
      <c r="AGU234" s="134"/>
      <c r="AGV234" s="134"/>
      <c r="AGW234" s="134"/>
      <c r="AGX234" s="134"/>
      <c r="AGY234" s="134"/>
      <c r="AGZ234" s="134"/>
      <c r="AHA234" s="134"/>
      <c r="AHB234" s="134"/>
      <c r="AHC234" s="134"/>
      <c r="AHD234" s="134"/>
      <c r="AHE234" s="134"/>
      <c r="AHF234" s="134"/>
      <c r="AHG234" s="134"/>
      <c r="AHH234" s="134"/>
      <c r="AHI234" s="134"/>
      <c r="AHJ234" s="134"/>
      <c r="AHK234" s="134"/>
      <c r="AHL234" s="134"/>
      <c r="AHM234" s="134"/>
      <c r="AHN234" s="134"/>
      <c r="AHO234" s="134"/>
      <c r="AHP234" s="134"/>
      <c r="AHQ234" s="134"/>
      <c r="AHR234" s="134"/>
      <c r="AHS234" s="134"/>
      <c r="AHT234" s="134"/>
      <c r="AHU234" s="134"/>
      <c r="AHV234" s="134"/>
      <c r="AHW234" s="134"/>
      <c r="AHX234" s="134"/>
      <c r="AHY234" s="134"/>
      <c r="AHZ234" s="134"/>
      <c r="AIA234" s="134"/>
      <c r="AIB234" s="134"/>
      <c r="AIC234" s="134"/>
      <c r="AID234" s="134"/>
      <c r="AIE234" s="134"/>
      <c r="AIF234" s="134"/>
      <c r="AIG234" s="134"/>
      <c r="AIH234" s="134"/>
      <c r="AII234" s="134"/>
      <c r="AIJ234" s="134"/>
      <c r="AIK234" s="134"/>
      <c r="AIL234" s="134"/>
      <c r="AIM234" s="134"/>
      <c r="AIN234" s="134"/>
      <c r="AIO234" s="134"/>
      <c r="AIP234" s="134"/>
      <c r="AIQ234" s="134"/>
      <c r="AIR234" s="134"/>
      <c r="AIS234" s="134"/>
      <c r="AIT234" s="134"/>
      <c r="AIU234" s="134"/>
      <c r="AIV234" s="134"/>
      <c r="AIW234" s="134"/>
      <c r="AIX234" s="134"/>
      <c r="AIY234" s="134"/>
      <c r="AIZ234" s="134"/>
      <c r="AJA234" s="134"/>
      <c r="AJB234" s="134"/>
      <c r="AJC234" s="134"/>
      <c r="AJD234" s="134"/>
      <c r="AJE234" s="134"/>
      <c r="AJF234" s="134"/>
      <c r="AJG234" s="134"/>
      <c r="AJH234" s="134"/>
      <c r="AJI234" s="134"/>
      <c r="AJJ234" s="134"/>
      <c r="AJK234" s="134"/>
      <c r="AJL234" s="134"/>
      <c r="AJM234" s="134"/>
      <c r="AJN234" s="134"/>
      <c r="AJO234" s="134"/>
      <c r="AJP234" s="134"/>
      <c r="AJQ234" s="134"/>
      <c r="AJR234" s="134"/>
      <c r="AJS234" s="134"/>
      <c r="AJT234" s="134"/>
      <c r="AJU234" s="134"/>
      <c r="AJV234" s="134"/>
      <c r="AJW234" s="134"/>
      <c r="AJX234" s="134"/>
      <c r="AJY234" s="134"/>
      <c r="AJZ234" s="134"/>
      <c r="AKA234" s="134"/>
      <c r="AKB234" s="134"/>
      <c r="AKC234" s="134"/>
      <c r="AKD234" s="134"/>
      <c r="AKE234" s="134"/>
      <c r="AKF234" s="134"/>
      <c r="AKG234" s="134"/>
      <c r="AKH234" s="134"/>
      <c r="AKI234" s="134"/>
      <c r="AKJ234" s="134"/>
      <c r="AKK234" s="134"/>
      <c r="AKL234" s="134"/>
      <c r="AKM234" s="134"/>
      <c r="AKN234" s="134"/>
      <c r="AKO234" s="134"/>
      <c r="AKP234" s="134"/>
      <c r="AKQ234" s="134"/>
      <c r="AKR234" s="134"/>
      <c r="AKS234" s="134"/>
      <c r="AKT234" s="134"/>
      <c r="AKU234" s="134"/>
      <c r="AKV234" s="134"/>
      <c r="AKW234" s="134"/>
      <c r="AKX234" s="134"/>
      <c r="AKY234" s="134"/>
      <c r="AKZ234" s="134"/>
      <c r="ALA234" s="134"/>
      <c r="ALB234" s="134"/>
      <c r="ALC234" s="134"/>
      <c r="ALD234" s="134"/>
      <c r="ALE234" s="134"/>
      <c r="ALF234" s="134"/>
      <c r="ALG234" s="134"/>
      <c r="ALH234" s="134"/>
      <c r="ALI234" s="134"/>
      <c r="ALJ234" s="134"/>
      <c r="ALK234" s="134"/>
      <c r="ALL234" s="134"/>
      <c r="ALM234" s="134"/>
      <c r="ALN234" s="134"/>
      <c r="ALO234" s="134"/>
      <c r="ALP234" s="134"/>
      <c r="ALQ234" s="134"/>
      <c r="ALR234" s="134"/>
      <c r="ALS234" s="134"/>
      <c r="ALT234" s="134"/>
      <c r="ALU234" s="134"/>
      <c r="ALV234" s="134"/>
      <c r="ALW234" s="134"/>
      <c r="ALX234" s="134"/>
      <c r="ALY234" s="134"/>
      <c r="ALZ234" s="134"/>
      <c r="AMA234" s="134"/>
      <c r="AMB234" s="134"/>
      <c r="AMC234" s="134"/>
      <c r="AMD234" s="134"/>
      <c r="AME234" s="134"/>
      <c r="AMF234" s="134"/>
      <c r="AMG234" s="134"/>
      <c r="AMH234" s="134"/>
      <c r="AMI234" s="134"/>
      <c r="AMJ234" s="134"/>
      <c r="AMK234" s="134"/>
      <c r="AML234" s="134"/>
      <c r="AMM234" s="134"/>
      <c r="AMN234" s="134"/>
      <c r="AMO234" s="134"/>
      <c r="AMP234" s="134"/>
      <c r="AMQ234" s="134"/>
      <c r="AMR234" s="134"/>
      <c r="AMS234" s="134"/>
      <c r="AMT234" s="134"/>
      <c r="AMU234" s="134"/>
      <c r="AMV234" s="134"/>
      <c r="AMW234" s="134"/>
      <c r="AMX234" s="134"/>
      <c r="AMY234" s="134"/>
      <c r="AMZ234" s="134"/>
      <c r="ANA234" s="134"/>
      <c r="ANB234" s="134"/>
      <c r="ANC234" s="134"/>
      <c r="AND234" s="134"/>
      <c r="ANE234" s="134"/>
      <c r="ANF234" s="134"/>
      <c r="ANG234" s="134"/>
      <c r="ANH234" s="134"/>
      <c r="ANI234" s="134"/>
      <c r="ANJ234" s="134"/>
      <c r="ANK234" s="134"/>
      <c r="ANL234" s="134"/>
      <c r="ANM234" s="134"/>
      <c r="ANN234" s="134"/>
      <c r="ANO234" s="134"/>
      <c r="ANP234" s="134"/>
      <c r="ANQ234" s="134"/>
      <c r="ANR234" s="134"/>
      <c r="ANS234" s="134"/>
      <c r="ANT234" s="134"/>
      <c r="ANU234" s="134"/>
      <c r="ANV234" s="134"/>
      <c r="ANW234" s="134"/>
      <c r="ANX234" s="134"/>
      <c r="ANY234" s="134"/>
      <c r="ANZ234" s="134"/>
      <c r="AOA234" s="134"/>
      <c r="AOB234" s="134"/>
      <c r="AOC234" s="134"/>
      <c r="AOD234" s="134"/>
      <c r="AOE234" s="134"/>
      <c r="AOF234" s="134"/>
      <c r="AOG234" s="134"/>
      <c r="AOH234" s="134"/>
      <c r="AOI234" s="134"/>
      <c r="AOJ234" s="134"/>
      <c r="AOK234" s="134"/>
      <c r="AOL234" s="134"/>
      <c r="AOM234" s="134"/>
      <c r="AON234" s="134"/>
      <c r="AOO234" s="134"/>
      <c r="AOP234" s="134"/>
      <c r="AOQ234" s="134"/>
      <c r="AOR234" s="134"/>
      <c r="AOS234" s="134"/>
      <c r="AOT234" s="134"/>
      <c r="AOU234" s="134"/>
      <c r="AOV234" s="134"/>
      <c r="AOW234" s="134"/>
      <c r="AOX234" s="134"/>
      <c r="AOY234" s="134"/>
      <c r="AOZ234" s="134"/>
      <c r="APA234" s="134"/>
      <c r="APB234" s="134"/>
      <c r="APC234" s="134"/>
      <c r="APD234" s="134"/>
      <c r="APE234" s="134"/>
      <c r="APF234" s="134"/>
      <c r="APG234" s="134"/>
      <c r="APH234" s="134"/>
      <c r="API234" s="134"/>
      <c r="APJ234" s="134"/>
      <c r="APK234" s="134"/>
      <c r="APL234" s="134"/>
      <c r="APM234" s="134"/>
      <c r="APN234" s="134"/>
      <c r="APO234" s="134"/>
      <c r="APP234" s="134"/>
      <c r="APQ234" s="134"/>
      <c r="APR234" s="134"/>
      <c r="APS234" s="134"/>
      <c r="APT234" s="134"/>
      <c r="APU234" s="134"/>
      <c r="APV234" s="134"/>
      <c r="APW234" s="134"/>
      <c r="APX234" s="134"/>
      <c r="APY234" s="134"/>
      <c r="APZ234" s="134"/>
      <c r="AQA234" s="134"/>
      <c r="AQB234" s="134"/>
      <c r="AQC234" s="134"/>
      <c r="AQD234" s="134"/>
      <c r="AQE234" s="134"/>
      <c r="AQF234" s="134"/>
      <c r="AQG234" s="134"/>
      <c r="AQH234" s="134"/>
      <c r="AQI234" s="134"/>
      <c r="AQJ234" s="134"/>
      <c r="AQK234" s="134"/>
      <c r="AQL234" s="134"/>
      <c r="AQM234" s="134"/>
      <c r="AQN234" s="134"/>
      <c r="AQO234" s="134"/>
      <c r="AQP234" s="134"/>
      <c r="AQQ234" s="134"/>
      <c r="AQR234" s="134"/>
      <c r="AQS234" s="134"/>
      <c r="AQT234" s="134"/>
      <c r="AQU234" s="134"/>
      <c r="AQV234" s="134"/>
      <c r="AQW234" s="134"/>
      <c r="AQX234" s="134"/>
      <c r="AQY234" s="134"/>
      <c r="AQZ234" s="134"/>
      <c r="ARA234" s="134"/>
      <c r="ARB234" s="134"/>
      <c r="ARC234" s="134"/>
      <c r="ARD234" s="134"/>
      <c r="ARE234" s="134"/>
      <c r="ARF234" s="134"/>
      <c r="ARG234" s="134"/>
      <c r="ARH234" s="134"/>
      <c r="ARI234" s="134"/>
      <c r="ARJ234" s="134"/>
      <c r="ARK234" s="134"/>
      <c r="ARL234" s="134"/>
      <c r="ARM234" s="134"/>
      <c r="ARN234" s="134"/>
      <c r="ARO234" s="134"/>
      <c r="ARP234" s="134"/>
      <c r="ARQ234" s="134"/>
      <c r="ARR234" s="134"/>
      <c r="ARS234" s="134"/>
      <c r="ART234" s="134"/>
      <c r="ARU234" s="134"/>
      <c r="ARV234" s="134"/>
      <c r="ARW234" s="134"/>
      <c r="ARX234" s="134"/>
      <c r="ARY234" s="134"/>
      <c r="ARZ234" s="134"/>
      <c r="ASA234" s="134"/>
      <c r="ASB234" s="134"/>
      <c r="ASC234" s="134"/>
      <c r="ASD234" s="134"/>
      <c r="ASE234" s="134"/>
      <c r="ASF234" s="134"/>
      <c r="ASG234" s="134"/>
      <c r="ASH234" s="134"/>
      <c r="ASI234" s="134"/>
      <c r="ASJ234" s="134"/>
      <c r="ASK234" s="134"/>
      <c r="ASL234" s="134"/>
      <c r="ASM234" s="134"/>
      <c r="ASN234" s="134"/>
      <c r="ASO234" s="134"/>
      <c r="ASP234" s="134"/>
      <c r="ASQ234" s="134"/>
      <c r="ASR234" s="134"/>
      <c r="ASS234" s="134"/>
      <c r="AST234" s="134"/>
      <c r="ASU234" s="134"/>
      <c r="ASV234" s="134"/>
      <c r="ASW234" s="134"/>
      <c r="ASX234" s="134"/>
      <c r="ASY234" s="134"/>
      <c r="ASZ234" s="134"/>
      <c r="ATA234" s="134"/>
      <c r="ATB234" s="134"/>
      <c r="ATC234" s="134"/>
      <c r="ATD234" s="134"/>
      <c r="ATE234" s="134"/>
      <c r="ATF234" s="134"/>
      <c r="ATG234" s="134"/>
      <c r="ATH234" s="134"/>
      <c r="ATI234" s="134"/>
      <c r="ATJ234" s="134"/>
      <c r="ATK234" s="134"/>
      <c r="ATL234" s="134"/>
      <c r="ATM234" s="134"/>
      <c r="ATN234" s="134"/>
      <c r="ATO234" s="134"/>
      <c r="ATP234" s="134"/>
      <c r="ATQ234" s="134"/>
      <c r="ATR234" s="134"/>
      <c r="ATS234" s="134"/>
      <c r="ATT234" s="134"/>
      <c r="ATU234" s="134"/>
      <c r="ATV234" s="134"/>
      <c r="ATW234" s="134"/>
      <c r="ATX234" s="134"/>
      <c r="ATY234" s="134"/>
      <c r="ATZ234" s="134"/>
      <c r="AUA234" s="134"/>
      <c r="AUB234" s="134"/>
      <c r="AUC234" s="134"/>
      <c r="AUD234" s="134"/>
      <c r="AUE234" s="134"/>
      <c r="AUF234" s="134"/>
      <c r="AUG234" s="134"/>
      <c r="AUH234" s="134"/>
      <c r="AUI234" s="134"/>
      <c r="AUJ234" s="134"/>
      <c r="AUK234" s="134"/>
      <c r="AUL234" s="134"/>
      <c r="AUM234" s="134"/>
      <c r="AUN234" s="134"/>
      <c r="AUO234" s="134"/>
      <c r="AUP234" s="134"/>
      <c r="AUQ234" s="134"/>
      <c r="AUR234" s="134"/>
      <c r="AUS234" s="134"/>
      <c r="AUT234" s="134"/>
      <c r="AUU234" s="134"/>
      <c r="AUV234" s="134"/>
      <c r="AUW234" s="134"/>
      <c r="AUX234" s="134"/>
      <c r="AUY234" s="134"/>
      <c r="AUZ234" s="134"/>
      <c r="AVA234" s="134"/>
      <c r="AVB234" s="134"/>
      <c r="AVC234" s="134"/>
      <c r="AVD234" s="134"/>
      <c r="AVE234" s="134"/>
      <c r="AVF234" s="134"/>
      <c r="AVG234" s="134"/>
      <c r="AVH234" s="134"/>
      <c r="AVI234" s="134"/>
      <c r="AVJ234" s="134"/>
      <c r="AVK234" s="134"/>
      <c r="AVL234" s="134"/>
      <c r="AVM234" s="134"/>
      <c r="AVN234" s="134"/>
      <c r="AVO234" s="134"/>
      <c r="AVP234" s="134"/>
      <c r="AVQ234" s="134"/>
      <c r="AVR234" s="134"/>
      <c r="AVS234" s="134"/>
      <c r="AVT234" s="134"/>
      <c r="AVU234" s="134"/>
      <c r="AVV234" s="134"/>
      <c r="AVW234" s="134"/>
      <c r="AVX234" s="134"/>
      <c r="AVY234" s="134"/>
      <c r="AVZ234" s="134"/>
      <c r="AWA234" s="134"/>
      <c r="AWB234" s="134"/>
      <c r="AWC234" s="134"/>
      <c r="AWD234" s="134"/>
      <c r="AWE234" s="134"/>
      <c r="AWF234" s="134"/>
      <c r="AWG234" s="134"/>
      <c r="AWH234" s="134"/>
      <c r="AWI234" s="134"/>
      <c r="AWJ234" s="134"/>
      <c r="AWK234" s="134"/>
      <c r="AWL234" s="134"/>
      <c r="AWM234" s="134"/>
      <c r="AWN234" s="134"/>
      <c r="AWO234" s="134"/>
      <c r="AWP234" s="134"/>
      <c r="AWQ234" s="134"/>
      <c r="AWR234" s="134"/>
      <c r="AWS234" s="134"/>
      <c r="AWT234" s="134"/>
      <c r="AWU234" s="134"/>
      <c r="AWV234" s="134"/>
      <c r="AWW234" s="134"/>
      <c r="AWX234" s="134"/>
      <c r="AWY234" s="134"/>
      <c r="AWZ234" s="134"/>
      <c r="AXA234" s="134"/>
      <c r="AXB234" s="134"/>
      <c r="AXC234" s="134"/>
      <c r="AXD234" s="134"/>
      <c r="AXE234" s="134"/>
      <c r="AXF234" s="134"/>
      <c r="AXG234" s="134"/>
      <c r="AXH234" s="134"/>
      <c r="AXI234" s="134"/>
      <c r="AXJ234" s="134"/>
      <c r="AXK234" s="134"/>
      <c r="AXL234" s="134"/>
      <c r="AXM234" s="134"/>
      <c r="AXN234" s="134"/>
      <c r="AXO234" s="134"/>
      <c r="AXP234" s="134"/>
      <c r="AXQ234" s="134"/>
      <c r="AXR234" s="134"/>
      <c r="AXS234" s="134"/>
      <c r="AXT234" s="134"/>
      <c r="AXU234" s="134"/>
      <c r="AXV234" s="134"/>
      <c r="AXW234" s="134"/>
      <c r="AXX234" s="134"/>
      <c r="AXY234" s="134"/>
      <c r="AXZ234" s="134"/>
      <c r="AYA234" s="134"/>
      <c r="AYB234" s="134"/>
      <c r="AYC234" s="134"/>
      <c r="AYD234" s="134"/>
      <c r="AYE234" s="134"/>
      <c r="AYF234" s="134"/>
      <c r="AYG234" s="134"/>
      <c r="AYH234" s="134"/>
      <c r="AYI234" s="134"/>
      <c r="AYJ234" s="134"/>
      <c r="AYK234" s="134"/>
      <c r="AYL234" s="134"/>
      <c r="AYM234" s="134"/>
      <c r="AYN234" s="134"/>
      <c r="AYO234" s="134"/>
      <c r="AYP234" s="134"/>
      <c r="AYQ234" s="134"/>
      <c r="AYR234" s="134"/>
      <c r="AYS234" s="134"/>
      <c r="AYT234" s="134"/>
      <c r="AYU234" s="134"/>
      <c r="AYV234" s="134"/>
      <c r="AYW234" s="134"/>
      <c r="AYX234" s="134"/>
      <c r="AYY234" s="134"/>
      <c r="AYZ234" s="134"/>
      <c r="AZA234" s="134"/>
      <c r="AZB234" s="134"/>
      <c r="AZC234" s="134"/>
      <c r="AZD234" s="134"/>
      <c r="AZE234" s="134"/>
      <c r="AZF234" s="134"/>
      <c r="AZG234" s="134"/>
      <c r="AZH234" s="134"/>
      <c r="AZI234" s="134"/>
      <c r="AZJ234" s="134"/>
      <c r="AZK234" s="134"/>
      <c r="AZL234" s="134"/>
      <c r="AZM234" s="134"/>
      <c r="AZN234" s="134"/>
      <c r="AZO234" s="134"/>
      <c r="AZP234" s="134"/>
      <c r="AZQ234" s="134"/>
      <c r="AZR234" s="134"/>
      <c r="AZS234" s="134"/>
      <c r="AZT234" s="134"/>
      <c r="AZU234" s="134"/>
      <c r="AZV234" s="134"/>
      <c r="AZW234" s="134"/>
      <c r="AZX234" s="134"/>
      <c r="AZY234" s="134"/>
      <c r="AZZ234" s="134"/>
      <c r="BAA234" s="134"/>
      <c r="BAB234" s="134"/>
      <c r="BAC234" s="134"/>
      <c r="BAD234" s="134"/>
      <c r="BAE234" s="134"/>
      <c r="BAF234" s="134"/>
      <c r="BAG234" s="134"/>
      <c r="BAH234" s="134"/>
      <c r="BAI234" s="134"/>
      <c r="BAJ234" s="134"/>
      <c r="BAK234" s="134"/>
      <c r="BAL234" s="134"/>
      <c r="BAM234" s="134"/>
      <c r="BAN234" s="134"/>
      <c r="BAO234" s="134"/>
      <c r="BAP234" s="134"/>
      <c r="BAQ234" s="134"/>
      <c r="BAR234" s="134"/>
      <c r="BAS234" s="134"/>
      <c r="BAT234" s="134"/>
      <c r="BAU234" s="134"/>
      <c r="BAV234" s="134"/>
      <c r="BAW234" s="134"/>
      <c r="BAX234" s="134"/>
      <c r="BAY234" s="134"/>
      <c r="BAZ234" s="134"/>
      <c r="BBA234" s="134"/>
      <c r="BBB234" s="134"/>
      <c r="BBC234" s="134"/>
      <c r="BBD234" s="134"/>
      <c r="BBE234" s="134"/>
      <c r="BBF234" s="134"/>
      <c r="BBG234" s="134"/>
      <c r="BBH234" s="134"/>
      <c r="BBI234" s="134"/>
      <c r="BBJ234" s="134"/>
      <c r="BBK234" s="134"/>
      <c r="BBL234" s="134"/>
      <c r="BBM234" s="134"/>
      <c r="BBN234" s="134"/>
      <c r="BBO234" s="134"/>
      <c r="BBP234" s="134"/>
      <c r="BBQ234" s="134"/>
      <c r="BBR234" s="134"/>
      <c r="BBS234" s="134"/>
      <c r="BBT234" s="134"/>
      <c r="BBU234" s="134"/>
      <c r="BBV234" s="134"/>
      <c r="BBW234" s="134"/>
      <c r="BBX234" s="134"/>
      <c r="BBY234" s="134"/>
      <c r="BBZ234" s="134"/>
      <c r="BCA234" s="134"/>
      <c r="BCB234" s="134"/>
      <c r="BCC234" s="134"/>
      <c r="BCD234" s="134"/>
      <c r="BCE234" s="134"/>
      <c r="BCF234" s="134"/>
      <c r="BCG234" s="134"/>
      <c r="BCH234" s="134"/>
      <c r="BCI234" s="134"/>
      <c r="BCJ234" s="134"/>
      <c r="BCK234" s="134"/>
      <c r="BCL234" s="134"/>
      <c r="BCM234" s="134"/>
      <c r="BCN234" s="134"/>
      <c r="BCO234" s="134"/>
      <c r="BCP234" s="134"/>
      <c r="BCQ234" s="134"/>
      <c r="BCR234" s="134"/>
      <c r="BCS234" s="134"/>
      <c r="BCT234" s="134"/>
      <c r="BCU234" s="134"/>
      <c r="BCV234" s="134"/>
      <c r="BCW234" s="134"/>
      <c r="BCX234" s="134"/>
      <c r="BCY234" s="134"/>
      <c r="BCZ234" s="134"/>
      <c r="BDA234" s="134"/>
      <c r="BDB234" s="134"/>
      <c r="BDC234" s="134"/>
      <c r="BDD234" s="134"/>
      <c r="BDE234" s="134"/>
      <c r="BDF234" s="134"/>
      <c r="BDG234" s="134"/>
      <c r="BDH234" s="134"/>
      <c r="BDI234" s="134"/>
      <c r="BDJ234" s="134"/>
      <c r="BDK234" s="134"/>
      <c r="BDL234" s="134"/>
      <c r="BDM234" s="134"/>
      <c r="BDN234" s="134"/>
      <c r="BDO234" s="134"/>
      <c r="BDP234" s="134"/>
      <c r="BDQ234" s="134"/>
      <c r="BDR234" s="134"/>
      <c r="BDS234" s="134"/>
      <c r="BDT234" s="134"/>
      <c r="BDU234" s="134"/>
      <c r="BDV234" s="134"/>
      <c r="BDW234" s="134"/>
      <c r="BDX234" s="134"/>
      <c r="BDY234" s="134"/>
      <c r="BDZ234" s="134"/>
      <c r="BEA234" s="134"/>
      <c r="BEB234" s="134"/>
      <c r="BEC234" s="134"/>
      <c r="BED234" s="134"/>
      <c r="BEE234" s="134"/>
      <c r="BEF234" s="134"/>
      <c r="BEG234" s="134"/>
      <c r="BEH234" s="134"/>
      <c r="BEI234" s="134"/>
      <c r="BEJ234" s="134"/>
      <c r="BEK234" s="134"/>
      <c r="BEL234" s="134"/>
      <c r="BEM234" s="134"/>
      <c r="BEN234" s="134"/>
      <c r="BEO234" s="134"/>
      <c r="BEP234" s="134"/>
      <c r="BEQ234" s="134"/>
      <c r="BER234" s="134"/>
      <c r="BES234" s="134"/>
      <c r="BET234" s="134"/>
      <c r="BEU234" s="134"/>
      <c r="BEV234" s="134"/>
      <c r="BEW234" s="134"/>
      <c r="BEX234" s="134"/>
      <c r="BEY234" s="134"/>
      <c r="BEZ234" s="134"/>
      <c r="BFA234" s="134"/>
      <c r="BFB234" s="134"/>
      <c r="BFC234" s="134"/>
      <c r="BFD234" s="134"/>
      <c r="BFE234" s="134"/>
      <c r="BFF234" s="134"/>
      <c r="BFG234" s="134"/>
      <c r="BFH234" s="134"/>
      <c r="BFI234" s="134"/>
      <c r="BFJ234" s="134"/>
      <c r="BFK234" s="134"/>
      <c r="BFL234" s="134"/>
      <c r="BFM234" s="134"/>
      <c r="BFN234" s="134"/>
      <c r="BFO234" s="134"/>
      <c r="BFP234" s="134"/>
      <c r="BFQ234" s="134"/>
      <c r="BFR234" s="134"/>
      <c r="BFS234" s="134"/>
      <c r="BFT234" s="134"/>
      <c r="BFU234" s="134"/>
      <c r="BFV234" s="134"/>
      <c r="BFW234" s="134"/>
      <c r="BFX234" s="134"/>
      <c r="BFY234" s="134"/>
      <c r="BFZ234" s="134"/>
      <c r="BGA234" s="134"/>
      <c r="BGB234" s="134"/>
      <c r="BGC234" s="134"/>
      <c r="BGD234" s="134"/>
      <c r="BGE234" s="134"/>
      <c r="BGF234" s="134"/>
      <c r="BGG234" s="134"/>
      <c r="BGH234" s="134"/>
      <c r="BGI234" s="134"/>
      <c r="BGJ234" s="134"/>
      <c r="BGK234" s="134"/>
      <c r="BGL234" s="134"/>
      <c r="BGM234" s="134"/>
      <c r="BGN234" s="134"/>
      <c r="BGO234" s="134"/>
      <c r="BGP234" s="134"/>
      <c r="BGQ234" s="134"/>
      <c r="BGR234" s="134"/>
      <c r="BGS234" s="134"/>
      <c r="BGT234" s="134"/>
      <c r="BGU234" s="134"/>
      <c r="BGV234" s="134"/>
      <c r="BGW234" s="134"/>
      <c r="BGX234" s="134"/>
      <c r="BGY234" s="134"/>
      <c r="BGZ234" s="134"/>
      <c r="BHA234" s="134"/>
      <c r="BHB234" s="134"/>
      <c r="BHC234" s="134"/>
      <c r="BHD234" s="134"/>
      <c r="BHE234" s="134"/>
      <c r="BHF234" s="134"/>
      <c r="BHG234" s="134"/>
      <c r="BHH234" s="134"/>
      <c r="BHI234" s="134"/>
      <c r="BHJ234" s="134"/>
      <c r="BHK234" s="134"/>
      <c r="BHL234" s="134"/>
      <c r="BHM234" s="134"/>
      <c r="BHN234" s="134"/>
      <c r="BHO234" s="134"/>
      <c r="BHP234" s="134"/>
      <c r="BHQ234" s="134"/>
      <c r="BHR234" s="134"/>
      <c r="BHS234" s="134"/>
      <c r="BHT234" s="134"/>
      <c r="BHU234" s="134"/>
      <c r="BHV234" s="134"/>
      <c r="BHW234" s="134"/>
      <c r="BHX234" s="134"/>
      <c r="BHY234" s="134"/>
      <c r="BHZ234" s="134"/>
      <c r="BIA234" s="134"/>
      <c r="BIB234" s="134"/>
      <c r="BIC234" s="134"/>
      <c r="BID234" s="134"/>
      <c r="BIE234" s="134"/>
      <c r="BIF234" s="134"/>
      <c r="BIG234" s="134"/>
      <c r="BIH234" s="134"/>
      <c r="BII234" s="134"/>
      <c r="BIJ234" s="134"/>
      <c r="BIK234" s="134"/>
      <c r="BIL234" s="134"/>
      <c r="BIM234" s="134"/>
      <c r="BIN234" s="134"/>
      <c r="BIO234" s="134"/>
      <c r="BIP234" s="134"/>
      <c r="BIQ234" s="134"/>
      <c r="BIR234" s="134"/>
      <c r="BIS234" s="134"/>
      <c r="BIT234" s="134"/>
      <c r="BIU234" s="134"/>
      <c r="BIV234" s="134"/>
      <c r="BIW234" s="134"/>
      <c r="BIX234" s="134"/>
      <c r="BIY234" s="134"/>
      <c r="BIZ234" s="134"/>
      <c r="BJA234" s="134"/>
      <c r="BJB234" s="134"/>
      <c r="BJC234" s="134"/>
      <c r="BJD234" s="134"/>
      <c r="BJE234" s="134"/>
      <c r="BJF234" s="134"/>
      <c r="BJG234" s="134"/>
      <c r="BJH234" s="134"/>
      <c r="BJI234" s="134"/>
      <c r="BJJ234" s="134"/>
      <c r="BJK234" s="134"/>
      <c r="BJL234" s="134"/>
      <c r="BJM234" s="134"/>
      <c r="BJN234" s="134"/>
      <c r="BJO234" s="134"/>
      <c r="BJP234" s="134"/>
      <c r="BJQ234" s="134"/>
      <c r="BJR234" s="134"/>
      <c r="BJS234" s="134"/>
      <c r="BJT234" s="134"/>
      <c r="BJU234" s="134"/>
      <c r="BJV234" s="134"/>
      <c r="BJW234" s="134"/>
      <c r="BJX234" s="134"/>
      <c r="BJY234" s="134"/>
      <c r="BJZ234" s="134"/>
      <c r="BKA234" s="134"/>
      <c r="BKB234" s="134"/>
      <c r="BKC234" s="134"/>
      <c r="BKD234" s="134"/>
      <c r="BKE234" s="134"/>
      <c r="BKF234" s="134"/>
      <c r="BKG234" s="134"/>
      <c r="BKH234" s="134"/>
      <c r="BKI234" s="134"/>
      <c r="BKJ234" s="134"/>
      <c r="BKK234" s="134"/>
      <c r="BKL234" s="134"/>
      <c r="BKM234" s="134"/>
      <c r="BKN234" s="134"/>
      <c r="BKO234" s="134"/>
      <c r="BKP234" s="134"/>
      <c r="BKQ234" s="134"/>
      <c r="BKR234" s="134"/>
      <c r="BKS234" s="134"/>
      <c r="BKT234" s="134"/>
      <c r="BKU234" s="134"/>
      <c r="BKV234" s="134"/>
      <c r="BKW234" s="134"/>
      <c r="BKX234" s="134"/>
      <c r="BKY234" s="134"/>
      <c r="BKZ234" s="134"/>
      <c r="BLA234" s="134"/>
      <c r="BLB234" s="134"/>
      <c r="BLC234" s="134"/>
      <c r="BLD234" s="134"/>
      <c r="BLE234" s="134"/>
      <c r="BLF234" s="134"/>
      <c r="BLG234" s="134"/>
      <c r="BLH234" s="134"/>
      <c r="BLI234" s="134"/>
      <c r="BLJ234" s="134"/>
      <c r="BLK234" s="134"/>
      <c r="BLL234" s="134"/>
      <c r="BLM234" s="134"/>
      <c r="BLN234" s="134"/>
      <c r="BLO234" s="134"/>
      <c r="BLP234" s="134"/>
      <c r="BLQ234" s="134"/>
      <c r="BLR234" s="134"/>
      <c r="BLS234" s="134"/>
      <c r="BLT234" s="134"/>
      <c r="BLU234" s="134"/>
      <c r="BLV234" s="134"/>
      <c r="BLW234" s="134"/>
      <c r="BLX234" s="134"/>
      <c r="BLY234" s="134"/>
      <c r="BLZ234" s="134"/>
      <c r="BMA234" s="134"/>
      <c r="BMB234" s="134"/>
      <c r="BMC234" s="134"/>
      <c r="BMD234" s="134"/>
      <c r="BME234" s="134"/>
      <c r="BMF234" s="134"/>
      <c r="BMG234" s="134"/>
      <c r="BMH234" s="134"/>
      <c r="BMI234" s="134"/>
      <c r="BMJ234" s="134"/>
      <c r="BMK234" s="134"/>
      <c r="BML234" s="134"/>
      <c r="BMM234" s="134"/>
      <c r="BMN234" s="134"/>
      <c r="BMO234" s="134"/>
      <c r="BMP234" s="134"/>
      <c r="BMQ234" s="134"/>
      <c r="BMR234" s="134"/>
      <c r="BMS234" s="134"/>
      <c r="BMT234" s="134"/>
      <c r="BMU234" s="134"/>
      <c r="BMV234" s="134"/>
      <c r="BMW234" s="134"/>
      <c r="BMX234" s="134"/>
      <c r="BMY234" s="134"/>
      <c r="BMZ234" s="134"/>
      <c r="BNA234" s="134"/>
      <c r="BNB234" s="134"/>
      <c r="BNC234" s="134"/>
      <c r="BND234" s="134"/>
      <c r="BNE234" s="134"/>
      <c r="BNF234" s="134"/>
      <c r="BNG234" s="134"/>
      <c r="BNH234" s="134"/>
      <c r="BNI234" s="134"/>
      <c r="BNJ234" s="134"/>
      <c r="BNK234" s="134"/>
      <c r="BNL234" s="134"/>
      <c r="BNM234" s="134"/>
      <c r="BNN234" s="134"/>
      <c r="BNO234" s="134"/>
      <c r="BNP234" s="134"/>
      <c r="BNQ234" s="134"/>
      <c r="BNR234" s="134"/>
      <c r="BNS234" s="134"/>
      <c r="BNT234" s="134"/>
      <c r="BNU234" s="134"/>
      <c r="BNV234" s="134"/>
      <c r="BNW234" s="134"/>
      <c r="BNX234" s="134"/>
      <c r="BNY234" s="134"/>
      <c r="BNZ234" s="134"/>
      <c r="BOA234" s="134"/>
      <c r="BOB234" s="134"/>
      <c r="BOC234" s="134"/>
      <c r="BOD234" s="134"/>
      <c r="BOE234" s="134"/>
      <c r="BOF234" s="134"/>
      <c r="BOG234" s="134"/>
      <c r="BOH234" s="134"/>
      <c r="BOI234" s="134"/>
      <c r="BOJ234" s="134"/>
      <c r="BOK234" s="134"/>
      <c r="BOL234" s="134"/>
      <c r="BOM234" s="134"/>
      <c r="BON234" s="134"/>
      <c r="BOO234" s="134"/>
      <c r="BOP234" s="134"/>
      <c r="BOQ234" s="134"/>
      <c r="BOR234" s="134"/>
      <c r="BOS234" s="134"/>
      <c r="BOT234" s="134"/>
      <c r="BOU234" s="134"/>
      <c r="BOV234" s="134"/>
      <c r="BOW234" s="134"/>
      <c r="BOX234" s="134"/>
      <c r="BOY234" s="134"/>
      <c r="BOZ234" s="134"/>
      <c r="BPA234" s="134"/>
      <c r="BPB234" s="134"/>
      <c r="BPC234" s="134"/>
      <c r="BPD234" s="134"/>
      <c r="BPE234" s="134"/>
      <c r="BPF234" s="134"/>
      <c r="BPG234" s="134"/>
      <c r="BPH234" s="134"/>
      <c r="BPI234" s="134"/>
      <c r="BPJ234" s="134"/>
      <c r="BPK234" s="134"/>
      <c r="BPL234" s="134"/>
      <c r="BPM234" s="134"/>
      <c r="BPN234" s="134"/>
      <c r="BPO234" s="134"/>
      <c r="BPP234" s="134"/>
      <c r="BPQ234" s="134"/>
      <c r="BPR234" s="134"/>
      <c r="BPS234" s="134"/>
      <c r="BPT234" s="134"/>
      <c r="BPU234" s="134"/>
      <c r="BPV234" s="134"/>
      <c r="BPW234" s="134"/>
      <c r="BPX234" s="134"/>
      <c r="BPY234" s="134"/>
      <c r="BPZ234" s="134"/>
      <c r="BQA234" s="134"/>
      <c r="BQB234" s="134"/>
      <c r="BQC234" s="134"/>
      <c r="BQD234" s="134"/>
      <c r="BQE234" s="134"/>
      <c r="BQF234" s="134"/>
      <c r="BQG234" s="134"/>
      <c r="BQH234" s="134"/>
      <c r="BQI234" s="134"/>
      <c r="BQJ234" s="134"/>
      <c r="BQK234" s="134"/>
      <c r="BQL234" s="134"/>
      <c r="BQM234" s="134"/>
      <c r="BQN234" s="134"/>
      <c r="BQO234" s="134"/>
      <c r="BQP234" s="134"/>
      <c r="BQQ234" s="134"/>
      <c r="BQR234" s="134"/>
      <c r="BQS234" s="134"/>
      <c r="BQT234" s="134"/>
      <c r="BQU234" s="134"/>
      <c r="BQV234" s="134"/>
      <c r="BQW234" s="134"/>
      <c r="BQX234" s="134"/>
      <c r="BQY234" s="134"/>
      <c r="BQZ234" s="134"/>
      <c r="BRA234" s="134"/>
      <c r="BRB234" s="134"/>
      <c r="BRC234" s="134"/>
      <c r="BRD234" s="134"/>
      <c r="BRE234" s="134"/>
      <c r="BRF234" s="134"/>
      <c r="BRG234" s="134"/>
      <c r="BRH234" s="134"/>
      <c r="BRI234" s="134"/>
      <c r="BRJ234" s="134"/>
      <c r="BRK234" s="134"/>
      <c r="BRL234" s="134"/>
      <c r="BRM234" s="134"/>
      <c r="BRN234" s="134"/>
      <c r="BRO234" s="134"/>
      <c r="BRP234" s="134"/>
      <c r="BRQ234" s="134"/>
      <c r="BRR234" s="134"/>
      <c r="BRS234" s="134"/>
      <c r="BRT234" s="134"/>
      <c r="BRU234" s="134"/>
      <c r="BRV234" s="134"/>
      <c r="BRW234" s="134"/>
      <c r="BRX234" s="134"/>
      <c r="BRY234" s="134"/>
      <c r="BRZ234" s="134"/>
      <c r="BSA234" s="134"/>
      <c r="BSB234" s="134"/>
      <c r="BSC234" s="134"/>
      <c r="BSD234" s="134"/>
      <c r="BSE234" s="134"/>
      <c r="BSF234" s="134"/>
      <c r="BSG234" s="134"/>
      <c r="BSH234" s="134"/>
      <c r="BSI234" s="134"/>
      <c r="BSJ234" s="134"/>
      <c r="BSK234" s="134"/>
      <c r="BSL234" s="134"/>
      <c r="BSM234" s="134"/>
      <c r="BSN234" s="134"/>
      <c r="BSO234" s="134"/>
      <c r="BSP234" s="134"/>
      <c r="BSQ234" s="134"/>
      <c r="BSR234" s="134"/>
      <c r="BSS234" s="134"/>
      <c r="BST234" s="134"/>
      <c r="BSU234" s="134"/>
      <c r="BSV234" s="134"/>
      <c r="BSW234" s="134"/>
      <c r="BSX234" s="134"/>
      <c r="BSY234" s="134"/>
      <c r="BSZ234" s="134"/>
      <c r="BTA234" s="134"/>
      <c r="BTB234" s="134"/>
      <c r="BTC234" s="134"/>
      <c r="BTD234" s="134"/>
      <c r="BTE234" s="134"/>
      <c r="BTF234" s="134"/>
      <c r="BTG234" s="134"/>
      <c r="BTH234" s="134"/>
      <c r="BTI234" s="134"/>
      <c r="BTJ234" s="134"/>
      <c r="BTK234" s="134"/>
      <c r="BTL234" s="134"/>
      <c r="BTM234" s="134"/>
      <c r="BTN234" s="134"/>
      <c r="BTO234" s="134"/>
      <c r="BTP234" s="134"/>
      <c r="BTQ234" s="134"/>
      <c r="BTR234" s="134"/>
      <c r="BTS234" s="134"/>
      <c r="BTT234" s="134"/>
      <c r="BTU234" s="134"/>
      <c r="BTV234" s="134"/>
      <c r="BTW234" s="134"/>
      <c r="BTX234" s="134"/>
      <c r="BTY234" s="134"/>
      <c r="BTZ234" s="134"/>
      <c r="BUA234" s="134"/>
      <c r="BUB234" s="134"/>
      <c r="BUC234" s="134"/>
      <c r="BUD234" s="134"/>
      <c r="BUE234" s="134"/>
      <c r="BUF234" s="134"/>
      <c r="BUG234" s="134"/>
      <c r="BUH234" s="134"/>
      <c r="BUI234" s="134"/>
      <c r="BUJ234" s="134"/>
      <c r="BUK234" s="134"/>
      <c r="BUL234" s="134"/>
      <c r="BUM234" s="134"/>
      <c r="BUN234" s="134"/>
      <c r="BUO234" s="134"/>
      <c r="BUP234" s="134"/>
      <c r="BUQ234" s="134"/>
      <c r="BUR234" s="134"/>
      <c r="BUS234" s="134"/>
      <c r="BUT234" s="134"/>
      <c r="BUU234" s="134"/>
      <c r="BUV234" s="134"/>
      <c r="BUW234" s="134"/>
      <c r="BUX234" s="134"/>
      <c r="BUY234" s="134"/>
      <c r="BUZ234" s="134"/>
      <c r="BVA234" s="134"/>
      <c r="BVB234" s="134"/>
      <c r="BVC234" s="134"/>
      <c r="BVD234" s="134"/>
      <c r="BVE234" s="134"/>
      <c r="BVF234" s="134"/>
      <c r="BVG234" s="134"/>
      <c r="BVH234" s="134"/>
      <c r="BVI234" s="134"/>
      <c r="BVJ234" s="134"/>
      <c r="BVK234" s="134"/>
      <c r="BVL234" s="134"/>
      <c r="BVM234" s="134"/>
      <c r="BVN234" s="134"/>
      <c r="BVO234" s="134"/>
      <c r="BVP234" s="134"/>
      <c r="BVQ234" s="134"/>
      <c r="BVR234" s="134"/>
      <c r="BVS234" s="134"/>
      <c r="BVT234" s="134"/>
      <c r="BVU234" s="134"/>
      <c r="BVV234" s="134"/>
      <c r="BVW234" s="134"/>
      <c r="BVX234" s="134"/>
      <c r="BVY234" s="134"/>
      <c r="BVZ234" s="134"/>
      <c r="BWA234" s="134"/>
      <c r="BWB234" s="134"/>
      <c r="BWC234" s="134"/>
      <c r="BWD234" s="134"/>
      <c r="BWE234" s="134"/>
      <c r="BWF234" s="134"/>
      <c r="BWG234" s="134"/>
      <c r="BWH234" s="134"/>
      <c r="BWI234" s="134"/>
      <c r="BWJ234" s="134"/>
      <c r="BWK234" s="134"/>
      <c r="BWL234" s="134"/>
      <c r="BWM234" s="134"/>
      <c r="BWN234" s="134"/>
      <c r="BWO234" s="134"/>
      <c r="BWP234" s="134"/>
      <c r="BWQ234" s="134"/>
      <c r="BWR234" s="134"/>
      <c r="BWS234" s="134"/>
      <c r="BWT234" s="134"/>
      <c r="BWU234" s="134"/>
      <c r="BWV234" s="134"/>
      <c r="BWW234" s="134"/>
      <c r="BWX234" s="134"/>
      <c r="BWY234" s="134"/>
      <c r="BWZ234" s="134"/>
      <c r="BXA234" s="134"/>
      <c r="BXB234" s="134"/>
      <c r="BXC234" s="134"/>
      <c r="BXD234" s="134"/>
      <c r="BXE234" s="134"/>
      <c r="BXF234" s="134"/>
      <c r="BXG234" s="134"/>
      <c r="BXH234" s="134"/>
      <c r="BXI234" s="134"/>
      <c r="BXJ234" s="134"/>
      <c r="BXK234" s="134"/>
      <c r="BXL234" s="134"/>
      <c r="BXM234" s="134"/>
      <c r="BXN234" s="134"/>
      <c r="BXO234" s="134"/>
      <c r="BXP234" s="134"/>
      <c r="BXQ234" s="134"/>
      <c r="BXR234" s="134"/>
      <c r="BXS234" s="134"/>
      <c r="BXT234" s="134"/>
      <c r="BXU234" s="134"/>
      <c r="BXV234" s="134"/>
      <c r="BXW234" s="134"/>
      <c r="BXX234" s="134"/>
      <c r="BXY234" s="134"/>
      <c r="BXZ234" s="134"/>
      <c r="BYA234" s="134"/>
      <c r="BYB234" s="134"/>
      <c r="BYC234" s="134"/>
      <c r="BYD234" s="134"/>
      <c r="BYE234" s="134"/>
      <c r="BYF234" s="134"/>
      <c r="BYG234" s="134"/>
      <c r="BYH234" s="134"/>
      <c r="BYI234" s="134"/>
      <c r="BYJ234" s="134"/>
      <c r="BYK234" s="134"/>
      <c r="BYL234" s="134"/>
      <c r="BYM234" s="134"/>
      <c r="BYN234" s="134"/>
      <c r="BYO234" s="134"/>
      <c r="BYP234" s="134"/>
      <c r="BYQ234" s="134"/>
      <c r="BYR234" s="134"/>
      <c r="BYS234" s="134"/>
      <c r="BYT234" s="134"/>
      <c r="BYU234" s="134"/>
      <c r="BYV234" s="134"/>
      <c r="BYW234" s="134"/>
      <c r="BYX234" s="134"/>
      <c r="BYY234" s="134"/>
      <c r="BYZ234" s="134"/>
      <c r="BZA234" s="134"/>
      <c r="BZB234" s="134"/>
      <c r="BZC234" s="134"/>
      <c r="BZD234" s="134"/>
      <c r="BZE234" s="134"/>
      <c r="BZF234" s="134"/>
      <c r="BZG234" s="134"/>
      <c r="BZH234" s="134"/>
      <c r="BZI234" s="134"/>
      <c r="BZJ234" s="134"/>
      <c r="BZK234" s="134"/>
      <c r="BZL234" s="134"/>
      <c r="BZM234" s="134"/>
      <c r="BZN234" s="134"/>
      <c r="BZO234" s="134"/>
      <c r="BZP234" s="134"/>
      <c r="BZQ234" s="134"/>
      <c r="BZR234" s="134"/>
      <c r="BZS234" s="134"/>
      <c r="BZT234" s="134"/>
      <c r="BZU234" s="134"/>
      <c r="BZV234" s="134"/>
      <c r="BZW234" s="134"/>
      <c r="BZX234" s="134"/>
      <c r="BZY234" s="134"/>
      <c r="BZZ234" s="134"/>
      <c r="CAA234" s="134"/>
      <c r="CAB234" s="134"/>
      <c r="CAC234" s="134"/>
      <c r="CAD234" s="134"/>
      <c r="CAE234" s="134"/>
      <c r="CAF234" s="134"/>
      <c r="CAG234" s="134"/>
      <c r="CAH234" s="134"/>
      <c r="CAI234" s="134"/>
      <c r="CAJ234" s="134"/>
      <c r="CAK234" s="134"/>
      <c r="CAL234" s="134"/>
      <c r="CAM234" s="134"/>
      <c r="CAN234" s="134"/>
      <c r="CAO234" s="134"/>
      <c r="CAP234" s="134"/>
      <c r="CAQ234" s="134"/>
      <c r="CAR234" s="134"/>
      <c r="CAS234" s="134"/>
      <c r="CAT234" s="134"/>
      <c r="CAU234" s="134"/>
      <c r="CAV234" s="134"/>
      <c r="CAW234" s="134"/>
      <c r="CAX234" s="134"/>
      <c r="CAY234" s="134"/>
      <c r="CAZ234" s="134"/>
      <c r="CBA234" s="134"/>
      <c r="CBB234" s="134"/>
      <c r="CBC234" s="134"/>
      <c r="CBD234" s="134"/>
      <c r="CBE234" s="134"/>
      <c r="CBF234" s="134"/>
      <c r="CBG234" s="134"/>
      <c r="CBH234" s="134"/>
      <c r="CBI234" s="134"/>
      <c r="CBJ234" s="134"/>
      <c r="CBK234" s="134"/>
      <c r="CBL234" s="134"/>
      <c r="CBM234" s="134"/>
      <c r="CBN234" s="134"/>
      <c r="CBO234" s="134"/>
      <c r="CBP234" s="134"/>
      <c r="CBQ234" s="134"/>
      <c r="CBR234" s="134"/>
      <c r="CBS234" s="134"/>
      <c r="CBT234" s="134"/>
      <c r="CBU234" s="134"/>
      <c r="CBV234" s="134"/>
      <c r="CBW234" s="134"/>
      <c r="CBX234" s="134"/>
      <c r="CBY234" s="134"/>
      <c r="CBZ234" s="134"/>
      <c r="CCA234" s="134"/>
      <c r="CCB234" s="134"/>
      <c r="CCC234" s="134"/>
      <c r="CCD234" s="134"/>
      <c r="CCE234" s="134"/>
      <c r="CCF234" s="134"/>
      <c r="CCG234" s="134"/>
      <c r="CCH234" s="134"/>
      <c r="CCI234" s="134"/>
      <c r="CCJ234" s="134"/>
      <c r="CCK234" s="134"/>
      <c r="CCL234" s="134"/>
      <c r="CCM234" s="134"/>
      <c r="CCN234" s="134"/>
      <c r="CCO234" s="134"/>
      <c r="CCP234" s="134"/>
      <c r="CCQ234" s="134"/>
      <c r="CCR234" s="134"/>
      <c r="CCS234" s="134"/>
      <c r="CCT234" s="134"/>
      <c r="CCU234" s="134"/>
      <c r="CCV234" s="134"/>
      <c r="CCW234" s="134"/>
      <c r="CCX234" s="134"/>
      <c r="CCY234" s="134"/>
      <c r="CCZ234" s="134"/>
      <c r="CDA234" s="134"/>
      <c r="CDB234" s="134"/>
      <c r="CDC234" s="134"/>
      <c r="CDD234" s="134"/>
      <c r="CDE234" s="134"/>
      <c r="CDF234" s="134"/>
      <c r="CDG234" s="134"/>
      <c r="CDH234" s="134"/>
      <c r="CDI234" s="134"/>
      <c r="CDJ234" s="134"/>
      <c r="CDK234" s="134"/>
      <c r="CDL234" s="134"/>
      <c r="CDM234" s="134"/>
      <c r="CDN234" s="134"/>
      <c r="CDO234" s="134"/>
      <c r="CDP234" s="134"/>
      <c r="CDQ234" s="134"/>
      <c r="CDR234" s="134"/>
      <c r="CDS234" s="134"/>
      <c r="CDT234" s="134"/>
      <c r="CDU234" s="134"/>
      <c r="CDV234" s="134"/>
      <c r="CDW234" s="134"/>
      <c r="CDX234" s="134"/>
      <c r="CDY234" s="134"/>
      <c r="CDZ234" s="134"/>
      <c r="CEA234" s="134"/>
      <c r="CEB234" s="134"/>
      <c r="CEC234" s="134"/>
      <c r="CED234" s="134"/>
      <c r="CEE234" s="134"/>
      <c r="CEF234" s="134"/>
      <c r="CEG234" s="134"/>
      <c r="CEH234" s="134"/>
      <c r="CEI234" s="134"/>
      <c r="CEJ234" s="134"/>
      <c r="CEK234" s="134"/>
      <c r="CEL234" s="134"/>
      <c r="CEM234" s="134"/>
      <c r="CEN234" s="134"/>
      <c r="CEO234" s="134"/>
      <c r="CEP234" s="134"/>
      <c r="CEQ234" s="134"/>
      <c r="CER234" s="134"/>
      <c r="CES234" s="134"/>
      <c r="CET234" s="134"/>
      <c r="CEU234" s="134"/>
      <c r="CEV234" s="134"/>
      <c r="CEW234" s="134"/>
      <c r="CEX234" s="134"/>
      <c r="CEY234" s="134"/>
      <c r="CEZ234" s="134"/>
      <c r="CFA234" s="134"/>
      <c r="CFB234" s="134"/>
      <c r="CFC234" s="134"/>
      <c r="CFD234" s="134"/>
      <c r="CFE234" s="134"/>
      <c r="CFF234" s="134"/>
      <c r="CFG234" s="134"/>
      <c r="CFH234" s="134"/>
      <c r="CFI234" s="134"/>
      <c r="CFJ234" s="134"/>
      <c r="CFK234" s="134"/>
      <c r="CFL234" s="134"/>
      <c r="CFM234" s="134"/>
      <c r="CFN234" s="134"/>
      <c r="CFO234" s="134"/>
      <c r="CFP234" s="134"/>
      <c r="CFQ234" s="134"/>
      <c r="CFR234" s="134"/>
      <c r="CFS234" s="134"/>
      <c r="CFT234" s="134"/>
      <c r="CFU234" s="134"/>
      <c r="CFV234" s="134"/>
      <c r="CFW234" s="134"/>
      <c r="CFX234" s="134"/>
      <c r="CFY234" s="134"/>
      <c r="CFZ234" s="134"/>
      <c r="CGA234" s="134"/>
      <c r="CGB234" s="134"/>
      <c r="CGC234" s="134"/>
      <c r="CGD234" s="134"/>
      <c r="CGE234" s="134"/>
      <c r="CGF234" s="134"/>
      <c r="CGG234" s="134"/>
      <c r="CGH234" s="134"/>
      <c r="CGI234" s="134"/>
      <c r="CGJ234" s="134"/>
      <c r="CGK234" s="134"/>
      <c r="CGL234" s="134"/>
      <c r="CGM234" s="134"/>
      <c r="CGN234" s="134"/>
      <c r="CGO234" s="134"/>
      <c r="CGP234" s="134"/>
      <c r="CGQ234" s="134"/>
      <c r="CGR234" s="134"/>
      <c r="CGS234" s="134"/>
      <c r="CGT234" s="134"/>
      <c r="CGU234" s="134"/>
      <c r="CGV234" s="134"/>
      <c r="CGW234" s="134"/>
      <c r="CGX234" s="134"/>
      <c r="CGY234" s="134"/>
      <c r="CGZ234" s="134"/>
      <c r="CHA234" s="134"/>
      <c r="CHB234" s="134"/>
      <c r="CHC234" s="134"/>
      <c r="CHD234" s="134"/>
      <c r="CHE234" s="134"/>
      <c r="CHF234" s="134"/>
      <c r="CHG234" s="134"/>
      <c r="CHH234" s="134"/>
      <c r="CHI234" s="134"/>
      <c r="CHJ234" s="134"/>
      <c r="CHK234" s="134"/>
      <c r="CHL234" s="134"/>
      <c r="CHM234" s="134"/>
      <c r="CHN234" s="134"/>
      <c r="CHO234" s="134"/>
      <c r="CHP234" s="134"/>
      <c r="CHQ234" s="134"/>
      <c r="CHR234" s="134"/>
      <c r="CHS234" s="134"/>
      <c r="CHT234" s="134"/>
      <c r="CHU234" s="134"/>
      <c r="CHV234" s="134"/>
      <c r="CHW234" s="134"/>
      <c r="CHX234" s="134"/>
      <c r="CHY234" s="134"/>
      <c r="CHZ234" s="134"/>
      <c r="CIA234" s="134"/>
      <c r="CIB234" s="134"/>
      <c r="CIC234" s="134"/>
      <c r="CID234" s="134"/>
      <c r="CIE234" s="134"/>
      <c r="CIF234" s="134"/>
      <c r="CIG234" s="134"/>
      <c r="CIH234" s="134"/>
      <c r="CII234" s="134"/>
      <c r="CIJ234" s="134"/>
      <c r="CIK234" s="134"/>
      <c r="CIL234" s="134"/>
      <c r="CIM234" s="134"/>
      <c r="CIN234" s="134"/>
      <c r="CIO234" s="134"/>
      <c r="CIP234" s="134"/>
      <c r="CIQ234" s="134"/>
      <c r="CIR234" s="134"/>
      <c r="CIS234" s="134"/>
      <c r="CIT234" s="134"/>
      <c r="CIU234" s="134"/>
      <c r="CIV234" s="134"/>
      <c r="CIW234" s="134"/>
      <c r="CIX234" s="134"/>
      <c r="CIY234" s="134"/>
      <c r="CIZ234" s="134"/>
      <c r="CJA234" s="134"/>
      <c r="CJB234" s="134"/>
      <c r="CJC234" s="134"/>
      <c r="CJD234" s="134"/>
      <c r="CJE234" s="134"/>
      <c r="CJF234" s="134"/>
      <c r="CJG234" s="134"/>
      <c r="CJH234" s="134"/>
      <c r="CJI234" s="134"/>
      <c r="CJJ234" s="134"/>
      <c r="CJK234" s="134"/>
      <c r="CJL234" s="134"/>
      <c r="CJM234" s="134"/>
      <c r="CJN234" s="134"/>
      <c r="CJO234" s="134"/>
      <c r="CJP234" s="134"/>
      <c r="CJQ234" s="134"/>
      <c r="CJR234" s="134"/>
      <c r="CJS234" s="134"/>
      <c r="CJT234" s="134"/>
      <c r="CJU234" s="134"/>
      <c r="CJV234" s="134"/>
      <c r="CJW234" s="134"/>
      <c r="CJX234" s="134"/>
      <c r="CJY234" s="134"/>
      <c r="CJZ234" s="134"/>
      <c r="CKA234" s="134"/>
      <c r="CKB234" s="134"/>
      <c r="CKC234" s="134"/>
      <c r="CKD234" s="134"/>
      <c r="CKE234" s="134"/>
      <c r="CKF234" s="134"/>
      <c r="CKG234" s="134"/>
      <c r="CKH234" s="134"/>
      <c r="CKI234" s="134"/>
      <c r="CKJ234" s="134"/>
      <c r="CKK234" s="134"/>
      <c r="CKL234" s="134"/>
      <c r="CKM234" s="134"/>
      <c r="CKN234" s="134"/>
      <c r="CKO234" s="134"/>
      <c r="CKP234" s="134"/>
      <c r="CKQ234" s="134"/>
      <c r="CKR234" s="134"/>
      <c r="CKS234" s="134"/>
      <c r="CKT234" s="134"/>
      <c r="CKU234" s="134"/>
      <c r="CKV234" s="134"/>
      <c r="CKW234" s="134"/>
      <c r="CKX234" s="134"/>
      <c r="CKY234" s="134"/>
      <c r="CKZ234" s="134"/>
      <c r="CLA234" s="134"/>
      <c r="CLB234" s="134"/>
      <c r="CLC234" s="134"/>
      <c r="CLD234" s="134"/>
      <c r="CLE234" s="134"/>
      <c r="CLF234" s="134"/>
      <c r="CLG234" s="134"/>
      <c r="CLH234" s="134"/>
      <c r="CLI234" s="134"/>
      <c r="CLJ234" s="134"/>
      <c r="CLK234" s="134"/>
      <c r="CLL234" s="134"/>
      <c r="CLM234" s="134"/>
      <c r="CLN234" s="134"/>
      <c r="CLO234" s="134"/>
      <c r="CLP234" s="134"/>
      <c r="CLQ234" s="134"/>
      <c r="CLR234" s="134"/>
      <c r="CLS234" s="134"/>
      <c r="CLT234" s="134"/>
      <c r="CLU234" s="134"/>
      <c r="CLV234" s="134"/>
      <c r="CLW234" s="134"/>
      <c r="CLX234" s="134"/>
      <c r="CLY234" s="134"/>
      <c r="CLZ234" s="134"/>
      <c r="CMA234" s="134"/>
      <c r="CMB234" s="134"/>
      <c r="CMC234" s="134"/>
      <c r="CMD234" s="134"/>
      <c r="CME234" s="134"/>
      <c r="CMF234" s="134"/>
      <c r="CMG234" s="134"/>
      <c r="CMH234" s="134"/>
      <c r="CMI234" s="134"/>
      <c r="CMJ234" s="134"/>
      <c r="CMK234" s="134"/>
      <c r="CML234" s="134"/>
      <c r="CMM234" s="134"/>
      <c r="CMN234" s="134"/>
      <c r="CMO234" s="134"/>
      <c r="CMP234" s="134"/>
      <c r="CMQ234" s="134"/>
      <c r="CMR234" s="134"/>
      <c r="CMS234" s="134"/>
      <c r="CMT234" s="134"/>
      <c r="CMU234" s="134"/>
      <c r="CMV234" s="134"/>
      <c r="CMW234" s="134"/>
      <c r="CMX234" s="134"/>
      <c r="CMY234" s="134"/>
      <c r="CMZ234" s="134"/>
      <c r="CNA234" s="134"/>
      <c r="CNB234" s="134"/>
      <c r="CNC234" s="134"/>
      <c r="CND234" s="134"/>
      <c r="CNE234" s="134"/>
      <c r="CNF234" s="134"/>
      <c r="CNG234" s="134"/>
      <c r="CNH234" s="134"/>
      <c r="CNI234" s="134"/>
      <c r="CNJ234" s="134"/>
      <c r="CNK234" s="134"/>
      <c r="CNL234" s="134"/>
      <c r="CNM234" s="134"/>
      <c r="CNN234" s="134"/>
      <c r="CNO234" s="134"/>
      <c r="CNP234" s="134"/>
      <c r="CNQ234" s="134"/>
      <c r="CNR234" s="134"/>
      <c r="CNS234" s="134"/>
      <c r="CNT234" s="134"/>
      <c r="CNU234" s="134"/>
      <c r="CNV234" s="134"/>
      <c r="CNW234" s="134"/>
      <c r="CNX234" s="134"/>
      <c r="CNY234" s="134"/>
      <c r="CNZ234" s="134"/>
      <c r="COA234" s="134"/>
      <c r="COB234" s="134"/>
      <c r="COC234" s="134"/>
      <c r="COD234" s="134"/>
      <c r="COE234" s="134"/>
      <c r="COF234" s="134"/>
      <c r="COG234" s="134"/>
      <c r="COH234" s="134"/>
      <c r="COI234" s="134"/>
      <c r="COJ234" s="134"/>
      <c r="COK234" s="134"/>
      <c r="COL234" s="134"/>
      <c r="COM234" s="134"/>
      <c r="CON234" s="134"/>
      <c r="COO234" s="134"/>
      <c r="COP234" s="134"/>
      <c r="COQ234" s="134"/>
      <c r="COR234" s="134"/>
      <c r="COS234" s="134"/>
      <c r="COT234" s="134"/>
      <c r="COU234" s="134"/>
      <c r="COV234" s="134"/>
      <c r="COW234" s="134"/>
      <c r="COX234" s="134"/>
      <c r="COY234" s="134"/>
      <c r="COZ234" s="134"/>
      <c r="CPA234" s="134"/>
      <c r="CPB234" s="134"/>
      <c r="CPC234" s="134"/>
      <c r="CPD234" s="134"/>
      <c r="CPE234" s="134"/>
      <c r="CPF234" s="134"/>
      <c r="CPG234" s="134"/>
      <c r="CPH234" s="134"/>
      <c r="CPI234" s="134"/>
      <c r="CPJ234" s="134"/>
      <c r="CPK234" s="134"/>
      <c r="CPL234" s="134"/>
      <c r="CPM234" s="134"/>
      <c r="CPN234" s="134"/>
      <c r="CPO234" s="134"/>
      <c r="CPP234" s="134"/>
      <c r="CPQ234" s="134"/>
      <c r="CPR234" s="134"/>
      <c r="CPS234" s="134"/>
      <c r="CPT234" s="134"/>
      <c r="CPU234" s="134"/>
      <c r="CPV234" s="134"/>
      <c r="CPW234" s="134"/>
      <c r="CPX234" s="134"/>
      <c r="CPY234" s="134"/>
      <c r="CPZ234" s="134"/>
      <c r="CQA234" s="134"/>
      <c r="CQB234" s="134"/>
      <c r="CQC234" s="134"/>
      <c r="CQD234" s="134"/>
      <c r="CQE234" s="134"/>
      <c r="CQF234" s="134"/>
      <c r="CQG234" s="134"/>
      <c r="CQH234" s="134"/>
      <c r="CQI234" s="134"/>
      <c r="CQJ234" s="134"/>
      <c r="CQK234" s="134"/>
      <c r="CQL234" s="134"/>
      <c r="CQM234" s="134"/>
      <c r="CQN234" s="134"/>
      <c r="CQO234" s="134"/>
      <c r="CQP234" s="134"/>
      <c r="CQQ234" s="134"/>
      <c r="CQR234" s="134"/>
      <c r="CQS234" s="134"/>
      <c r="CQT234" s="134"/>
      <c r="CQU234" s="134"/>
      <c r="CQV234" s="134"/>
      <c r="CQW234" s="134"/>
      <c r="CQX234" s="134"/>
      <c r="CQY234" s="134"/>
      <c r="CQZ234" s="134"/>
      <c r="CRA234" s="134"/>
      <c r="CRB234" s="134"/>
      <c r="CRC234" s="134"/>
      <c r="CRD234" s="134"/>
      <c r="CRE234" s="134"/>
      <c r="CRF234" s="134"/>
      <c r="CRG234" s="134"/>
      <c r="CRH234" s="134"/>
      <c r="CRI234" s="134"/>
      <c r="CRJ234" s="134"/>
      <c r="CRK234" s="134"/>
      <c r="CRL234" s="134"/>
      <c r="CRM234" s="134"/>
      <c r="CRN234" s="134"/>
      <c r="CRO234" s="134"/>
      <c r="CRP234" s="134"/>
      <c r="CRQ234" s="134"/>
      <c r="CRR234" s="134"/>
      <c r="CRS234" s="134"/>
      <c r="CRT234" s="134"/>
      <c r="CRU234" s="134"/>
      <c r="CRV234" s="134"/>
      <c r="CRW234" s="134"/>
      <c r="CRX234" s="134"/>
      <c r="CRY234" s="134"/>
      <c r="CRZ234" s="134"/>
      <c r="CSA234" s="134"/>
      <c r="CSB234" s="134"/>
      <c r="CSC234" s="134"/>
      <c r="CSD234" s="134"/>
      <c r="CSE234" s="134"/>
      <c r="CSF234" s="134"/>
      <c r="CSG234" s="134"/>
      <c r="CSH234" s="134"/>
      <c r="CSI234" s="134"/>
      <c r="CSJ234" s="134"/>
      <c r="CSK234" s="134"/>
      <c r="CSL234" s="134"/>
      <c r="CSM234" s="134"/>
      <c r="CSN234" s="134"/>
      <c r="CSO234" s="134"/>
      <c r="CSP234" s="134"/>
      <c r="CSQ234" s="134"/>
      <c r="CSR234" s="134"/>
      <c r="CSS234" s="134"/>
      <c r="CST234" s="134"/>
      <c r="CSU234" s="134"/>
      <c r="CSV234" s="134"/>
      <c r="CSW234" s="134"/>
      <c r="CSX234" s="134"/>
      <c r="CSY234" s="134"/>
      <c r="CSZ234" s="134"/>
      <c r="CTA234" s="134"/>
      <c r="CTB234" s="134"/>
      <c r="CTC234" s="134"/>
      <c r="CTD234" s="134"/>
      <c r="CTE234" s="134"/>
      <c r="CTF234" s="134"/>
      <c r="CTG234" s="134"/>
      <c r="CTH234" s="134"/>
      <c r="CTI234" s="134"/>
      <c r="CTJ234" s="134"/>
      <c r="CTK234" s="134"/>
      <c r="CTL234" s="134"/>
      <c r="CTM234" s="134"/>
      <c r="CTN234" s="134"/>
      <c r="CTO234" s="134"/>
      <c r="CTP234" s="134"/>
      <c r="CTQ234" s="134"/>
      <c r="CTR234" s="134"/>
      <c r="CTS234" s="134"/>
      <c r="CTT234" s="134"/>
      <c r="CTU234" s="134"/>
      <c r="CTV234" s="134"/>
      <c r="CTW234" s="134"/>
      <c r="CTX234" s="134"/>
      <c r="CTY234" s="134"/>
      <c r="CTZ234" s="134"/>
      <c r="CUA234" s="134"/>
      <c r="CUB234" s="134"/>
      <c r="CUC234" s="134"/>
      <c r="CUD234" s="134"/>
      <c r="CUE234" s="134"/>
      <c r="CUF234" s="134"/>
      <c r="CUG234" s="134"/>
      <c r="CUH234" s="134"/>
      <c r="CUI234" s="134"/>
      <c r="CUJ234" s="134"/>
      <c r="CUK234" s="134"/>
      <c r="CUL234" s="134"/>
      <c r="CUM234" s="134"/>
      <c r="CUN234" s="134"/>
      <c r="CUO234" s="134"/>
      <c r="CUP234" s="134"/>
      <c r="CUQ234" s="134"/>
      <c r="CUR234" s="134"/>
      <c r="CUS234" s="134"/>
      <c r="CUT234" s="134"/>
      <c r="CUU234" s="134"/>
      <c r="CUV234" s="134"/>
      <c r="CUW234" s="134"/>
      <c r="CUX234" s="134"/>
      <c r="CUY234" s="134"/>
      <c r="CUZ234" s="134"/>
      <c r="CVA234" s="134"/>
      <c r="CVB234" s="134"/>
      <c r="CVC234" s="134"/>
      <c r="CVD234" s="134"/>
      <c r="CVE234" s="134"/>
      <c r="CVF234" s="134"/>
      <c r="CVG234" s="134"/>
      <c r="CVH234" s="134"/>
      <c r="CVI234" s="134"/>
      <c r="CVJ234" s="134"/>
      <c r="CVK234" s="134"/>
      <c r="CVL234" s="134"/>
      <c r="CVM234" s="134"/>
      <c r="CVN234" s="134"/>
      <c r="CVO234" s="134"/>
      <c r="CVP234" s="134"/>
      <c r="CVQ234" s="134"/>
      <c r="CVR234" s="134"/>
      <c r="CVS234" s="134"/>
      <c r="CVT234" s="134"/>
      <c r="CVU234" s="134"/>
      <c r="CVV234" s="134"/>
      <c r="CVW234" s="134"/>
      <c r="CVX234" s="134"/>
      <c r="CVY234" s="134"/>
      <c r="CVZ234" s="134"/>
      <c r="CWA234" s="134"/>
      <c r="CWB234" s="134"/>
      <c r="CWC234" s="134"/>
      <c r="CWD234" s="134"/>
      <c r="CWE234" s="134"/>
      <c r="CWF234" s="134"/>
      <c r="CWG234" s="134"/>
      <c r="CWH234" s="134"/>
      <c r="CWI234" s="134"/>
      <c r="CWJ234" s="134"/>
      <c r="CWK234" s="134"/>
      <c r="CWL234" s="134"/>
      <c r="CWM234" s="134"/>
      <c r="CWN234" s="134"/>
      <c r="CWO234" s="134"/>
      <c r="CWP234" s="134"/>
      <c r="CWQ234" s="134"/>
      <c r="CWR234" s="134"/>
      <c r="CWS234" s="134"/>
      <c r="CWT234" s="134"/>
      <c r="CWU234" s="134"/>
      <c r="CWV234" s="134"/>
      <c r="CWW234" s="134"/>
      <c r="CWX234" s="134"/>
      <c r="CWY234" s="134"/>
      <c r="CWZ234" s="134"/>
      <c r="CXA234" s="134"/>
      <c r="CXB234" s="134"/>
      <c r="CXC234" s="134"/>
      <c r="CXD234" s="134"/>
      <c r="CXE234" s="134"/>
      <c r="CXF234" s="134"/>
      <c r="CXG234" s="134"/>
      <c r="CXH234" s="134"/>
      <c r="CXI234" s="134"/>
      <c r="CXJ234" s="134"/>
      <c r="CXK234" s="134"/>
      <c r="CXL234" s="134"/>
      <c r="CXM234" s="134"/>
      <c r="CXN234" s="134"/>
      <c r="CXO234" s="134"/>
      <c r="CXP234" s="134"/>
      <c r="CXQ234" s="134"/>
      <c r="CXR234" s="134"/>
      <c r="CXS234" s="134"/>
      <c r="CXT234" s="134"/>
      <c r="CXU234" s="134"/>
      <c r="CXV234" s="134"/>
      <c r="CXW234" s="134"/>
      <c r="CXX234" s="134"/>
      <c r="CXY234" s="134"/>
      <c r="CXZ234" s="134"/>
      <c r="CYA234" s="134"/>
      <c r="CYB234" s="134"/>
      <c r="CYC234" s="134"/>
      <c r="CYD234" s="134"/>
      <c r="CYE234" s="134"/>
      <c r="CYF234" s="134"/>
      <c r="CYG234" s="134"/>
      <c r="CYH234" s="134"/>
      <c r="CYI234" s="134"/>
      <c r="CYJ234" s="134"/>
      <c r="CYK234" s="134"/>
      <c r="CYL234" s="134"/>
      <c r="CYM234" s="134"/>
      <c r="CYN234" s="134"/>
      <c r="CYO234" s="134"/>
      <c r="CYP234" s="134"/>
      <c r="CYQ234" s="134"/>
      <c r="CYR234" s="134"/>
      <c r="CYS234" s="134"/>
      <c r="CYT234" s="134"/>
      <c r="CYU234" s="134"/>
      <c r="CYV234" s="134"/>
      <c r="CYW234" s="134"/>
      <c r="CYX234" s="134"/>
      <c r="CYY234" s="134"/>
      <c r="CYZ234" s="134"/>
      <c r="CZA234" s="134"/>
      <c r="CZB234" s="134"/>
      <c r="CZC234" s="134"/>
      <c r="CZD234" s="134"/>
      <c r="CZE234" s="134"/>
      <c r="CZF234" s="134"/>
      <c r="CZG234" s="134"/>
      <c r="CZH234" s="134"/>
      <c r="CZI234" s="134"/>
      <c r="CZJ234" s="134"/>
      <c r="CZK234" s="134"/>
      <c r="CZL234" s="134"/>
      <c r="CZM234" s="134"/>
      <c r="CZN234" s="134"/>
      <c r="CZO234" s="134"/>
      <c r="CZP234" s="134"/>
      <c r="CZQ234" s="134"/>
      <c r="CZR234" s="134"/>
      <c r="CZS234" s="134"/>
      <c r="CZT234" s="134"/>
      <c r="CZU234" s="134"/>
      <c r="CZV234" s="134"/>
      <c r="CZW234" s="134"/>
      <c r="CZX234" s="134"/>
      <c r="CZY234" s="134"/>
      <c r="CZZ234" s="134"/>
      <c r="DAA234" s="134"/>
      <c r="DAB234" s="134"/>
      <c r="DAC234" s="134"/>
      <c r="DAD234" s="134"/>
      <c r="DAE234" s="134"/>
      <c r="DAF234" s="134"/>
      <c r="DAG234" s="134"/>
      <c r="DAH234" s="134"/>
      <c r="DAI234" s="134"/>
      <c r="DAJ234" s="134"/>
      <c r="DAK234" s="134"/>
      <c r="DAL234" s="134"/>
      <c r="DAM234" s="134"/>
      <c r="DAN234" s="134"/>
      <c r="DAO234" s="134"/>
      <c r="DAP234" s="134"/>
      <c r="DAQ234" s="134"/>
      <c r="DAR234" s="134"/>
      <c r="DAS234" s="134"/>
      <c r="DAT234" s="134"/>
      <c r="DAU234" s="134"/>
      <c r="DAV234" s="134"/>
      <c r="DAW234" s="134"/>
      <c r="DAX234" s="134"/>
      <c r="DAY234" s="134"/>
      <c r="DAZ234" s="134"/>
      <c r="DBA234" s="134"/>
      <c r="DBB234" s="134"/>
      <c r="DBC234" s="134"/>
      <c r="DBD234" s="134"/>
      <c r="DBE234" s="134"/>
      <c r="DBF234" s="134"/>
      <c r="DBG234" s="134"/>
      <c r="DBH234" s="134"/>
      <c r="DBI234" s="134"/>
      <c r="DBJ234" s="134"/>
      <c r="DBK234" s="134"/>
      <c r="DBL234" s="134"/>
      <c r="DBM234" s="134"/>
      <c r="DBN234" s="134"/>
      <c r="DBO234" s="134"/>
      <c r="DBP234" s="134"/>
      <c r="DBQ234" s="134"/>
      <c r="DBR234" s="134"/>
      <c r="DBS234" s="134"/>
      <c r="DBT234" s="134"/>
      <c r="DBU234" s="134"/>
      <c r="DBV234" s="134"/>
      <c r="DBW234" s="134"/>
      <c r="DBX234" s="134"/>
      <c r="DBY234" s="134"/>
      <c r="DBZ234" s="134"/>
      <c r="DCA234" s="134"/>
      <c r="DCB234" s="134"/>
      <c r="DCC234" s="134"/>
      <c r="DCD234" s="134"/>
      <c r="DCE234" s="134"/>
      <c r="DCF234" s="134"/>
      <c r="DCG234" s="134"/>
      <c r="DCH234" s="134"/>
      <c r="DCI234" s="134"/>
      <c r="DCJ234" s="134"/>
      <c r="DCK234" s="134"/>
      <c r="DCL234" s="134"/>
      <c r="DCM234" s="134"/>
      <c r="DCN234" s="134"/>
      <c r="DCO234" s="134"/>
      <c r="DCP234" s="134"/>
      <c r="DCQ234" s="134"/>
      <c r="DCR234" s="134"/>
      <c r="DCS234" s="134"/>
      <c r="DCT234" s="134"/>
      <c r="DCU234" s="134"/>
      <c r="DCV234" s="134"/>
      <c r="DCW234" s="134"/>
      <c r="DCX234" s="134"/>
      <c r="DCY234" s="134"/>
      <c r="DCZ234" s="134"/>
      <c r="DDA234" s="134"/>
      <c r="DDB234" s="134"/>
      <c r="DDC234" s="134"/>
      <c r="DDD234" s="134"/>
      <c r="DDE234" s="134"/>
      <c r="DDF234" s="134"/>
      <c r="DDG234" s="134"/>
      <c r="DDH234" s="134"/>
      <c r="DDI234" s="134"/>
      <c r="DDJ234" s="134"/>
      <c r="DDK234" s="134"/>
      <c r="DDL234" s="134"/>
      <c r="DDM234" s="134"/>
      <c r="DDN234" s="134"/>
      <c r="DDO234" s="134"/>
      <c r="DDP234" s="134"/>
      <c r="DDQ234" s="134"/>
      <c r="DDR234" s="134"/>
      <c r="DDS234" s="134"/>
      <c r="DDT234" s="134"/>
      <c r="DDU234" s="134"/>
      <c r="DDV234" s="134"/>
      <c r="DDW234" s="134"/>
      <c r="DDX234" s="134"/>
      <c r="DDY234" s="134"/>
      <c r="DDZ234" s="134"/>
      <c r="DEA234" s="134"/>
      <c r="DEB234" s="134"/>
      <c r="DEC234" s="134"/>
      <c r="DED234" s="134"/>
      <c r="DEE234" s="134"/>
      <c r="DEF234" s="134"/>
      <c r="DEG234" s="134"/>
      <c r="DEH234" s="134"/>
      <c r="DEI234" s="134"/>
      <c r="DEJ234" s="134"/>
      <c r="DEK234" s="134"/>
      <c r="DEL234" s="134"/>
      <c r="DEM234" s="134"/>
      <c r="DEN234" s="134"/>
      <c r="DEO234" s="134"/>
      <c r="DEP234" s="134"/>
      <c r="DEQ234" s="134"/>
      <c r="DER234" s="134"/>
      <c r="DES234" s="134"/>
      <c r="DET234" s="134"/>
      <c r="DEU234" s="134"/>
      <c r="DEV234" s="134"/>
      <c r="DEW234" s="134"/>
      <c r="DEX234" s="134"/>
      <c r="DEY234" s="134"/>
      <c r="DEZ234" s="134"/>
      <c r="DFA234" s="134"/>
      <c r="DFB234" s="134"/>
      <c r="DFC234" s="134"/>
      <c r="DFD234" s="134"/>
      <c r="DFE234" s="134"/>
      <c r="DFF234" s="134"/>
      <c r="DFG234" s="134"/>
      <c r="DFH234" s="134"/>
      <c r="DFI234" s="134"/>
      <c r="DFJ234" s="134"/>
      <c r="DFK234" s="134"/>
      <c r="DFL234" s="134"/>
      <c r="DFM234" s="134"/>
      <c r="DFN234" s="134"/>
      <c r="DFO234" s="134"/>
      <c r="DFP234" s="134"/>
      <c r="DFQ234" s="134"/>
      <c r="DFR234" s="134"/>
      <c r="DFS234" s="134"/>
      <c r="DFT234" s="134"/>
      <c r="DFU234" s="134"/>
      <c r="DFV234" s="134"/>
      <c r="DFW234" s="134"/>
      <c r="DFX234" s="134"/>
      <c r="DFY234" s="134"/>
      <c r="DFZ234" s="134"/>
      <c r="DGA234" s="134"/>
      <c r="DGB234" s="134"/>
      <c r="DGC234" s="134"/>
      <c r="DGD234" s="134"/>
      <c r="DGE234" s="134"/>
      <c r="DGF234" s="134"/>
      <c r="DGG234" s="134"/>
      <c r="DGH234" s="134"/>
      <c r="DGI234" s="134"/>
      <c r="DGJ234" s="134"/>
      <c r="DGK234" s="134"/>
      <c r="DGL234" s="134"/>
      <c r="DGM234" s="134"/>
      <c r="DGN234" s="134"/>
      <c r="DGO234" s="134"/>
      <c r="DGP234" s="134"/>
      <c r="DGQ234" s="134"/>
      <c r="DGR234" s="134"/>
      <c r="DGS234" s="134"/>
      <c r="DGT234" s="134"/>
      <c r="DGU234" s="134"/>
      <c r="DGV234" s="134"/>
      <c r="DGW234" s="134"/>
      <c r="DGX234" s="134"/>
      <c r="DGY234" s="134"/>
      <c r="DGZ234" s="134"/>
      <c r="DHA234" s="134"/>
      <c r="DHB234" s="134"/>
      <c r="DHC234" s="134"/>
      <c r="DHD234" s="134"/>
      <c r="DHE234" s="134"/>
      <c r="DHF234" s="134"/>
      <c r="DHG234" s="134"/>
      <c r="DHH234" s="134"/>
      <c r="DHI234" s="134"/>
      <c r="DHJ234" s="134"/>
      <c r="DHK234" s="134"/>
      <c r="DHL234" s="134"/>
      <c r="DHM234" s="134"/>
      <c r="DHN234" s="134"/>
      <c r="DHO234" s="134"/>
      <c r="DHP234" s="134"/>
      <c r="DHQ234" s="134"/>
      <c r="DHR234" s="134"/>
      <c r="DHS234" s="134"/>
      <c r="DHT234" s="134"/>
      <c r="DHU234" s="134"/>
      <c r="DHV234" s="134"/>
      <c r="DHW234" s="134"/>
      <c r="DHX234" s="134"/>
      <c r="DHY234" s="134"/>
      <c r="DHZ234" s="134"/>
      <c r="DIA234" s="134"/>
      <c r="DIB234" s="134"/>
      <c r="DIC234" s="134"/>
      <c r="DID234" s="134"/>
      <c r="DIE234" s="134"/>
      <c r="DIF234" s="134"/>
      <c r="DIG234" s="134"/>
      <c r="DIH234" s="134"/>
      <c r="DII234" s="134"/>
      <c r="DIJ234" s="134"/>
      <c r="DIK234" s="134"/>
      <c r="DIL234" s="134"/>
      <c r="DIM234" s="134"/>
      <c r="DIN234" s="134"/>
      <c r="DIO234" s="134"/>
      <c r="DIP234" s="134"/>
      <c r="DIQ234" s="134"/>
      <c r="DIR234" s="134"/>
      <c r="DIS234" s="134"/>
      <c r="DIT234" s="134"/>
      <c r="DIU234" s="134"/>
      <c r="DIV234" s="134"/>
      <c r="DIW234" s="134"/>
      <c r="DIX234" s="134"/>
      <c r="DIY234" s="134"/>
      <c r="DIZ234" s="134"/>
      <c r="DJA234" s="134"/>
      <c r="DJB234" s="134"/>
      <c r="DJC234" s="134"/>
      <c r="DJD234" s="134"/>
      <c r="DJE234" s="134"/>
      <c r="DJF234" s="134"/>
      <c r="DJG234" s="134"/>
      <c r="DJH234" s="134"/>
      <c r="DJI234" s="134"/>
      <c r="DJJ234" s="134"/>
      <c r="DJK234" s="134"/>
      <c r="DJL234" s="134"/>
      <c r="DJM234" s="134"/>
      <c r="DJN234" s="134"/>
      <c r="DJO234" s="134"/>
      <c r="DJP234" s="134"/>
      <c r="DJQ234" s="134"/>
      <c r="DJR234" s="134"/>
      <c r="DJS234" s="134"/>
      <c r="DJT234" s="134"/>
      <c r="DJU234" s="134"/>
      <c r="DJV234" s="134"/>
      <c r="DJW234" s="134"/>
      <c r="DJX234" s="134"/>
      <c r="DJY234" s="134"/>
      <c r="DJZ234" s="134"/>
      <c r="DKA234" s="134"/>
      <c r="DKB234" s="134"/>
      <c r="DKC234" s="134"/>
      <c r="DKD234" s="134"/>
      <c r="DKE234" s="134"/>
      <c r="DKF234" s="134"/>
      <c r="DKG234" s="134"/>
      <c r="DKH234" s="134"/>
      <c r="DKI234" s="134"/>
      <c r="DKJ234" s="134"/>
      <c r="DKK234" s="134"/>
      <c r="DKL234" s="134"/>
      <c r="DKM234" s="134"/>
      <c r="DKN234" s="134"/>
      <c r="DKO234" s="134"/>
      <c r="DKP234" s="134"/>
      <c r="DKQ234" s="134"/>
      <c r="DKR234" s="134"/>
      <c r="DKS234" s="134"/>
      <c r="DKT234" s="134"/>
      <c r="DKU234" s="134"/>
      <c r="DKV234" s="134"/>
      <c r="DKW234" s="134"/>
      <c r="DKX234" s="134"/>
      <c r="DKY234" s="134"/>
      <c r="DKZ234" s="134"/>
      <c r="DLA234" s="134"/>
      <c r="DLB234" s="134"/>
      <c r="DLC234" s="134"/>
      <c r="DLD234" s="134"/>
      <c r="DLE234" s="134"/>
      <c r="DLF234" s="134"/>
      <c r="DLG234" s="134"/>
      <c r="DLH234" s="134"/>
      <c r="DLI234" s="134"/>
      <c r="DLJ234" s="134"/>
      <c r="DLK234" s="134"/>
      <c r="DLL234" s="134"/>
      <c r="DLM234" s="134"/>
      <c r="DLN234" s="134"/>
      <c r="DLO234" s="134"/>
      <c r="DLP234" s="134"/>
      <c r="DLQ234" s="134"/>
      <c r="DLR234" s="134"/>
      <c r="DLS234" s="134"/>
      <c r="DLT234" s="134"/>
      <c r="DLU234" s="134"/>
      <c r="DLV234" s="134"/>
      <c r="DLW234" s="134"/>
      <c r="DLX234" s="134"/>
      <c r="DLY234" s="134"/>
      <c r="DLZ234" s="134"/>
      <c r="DMA234" s="134"/>
      <c r="DMB234" s="134"/>
      <c r="DMC234" s="134"/>
      <c r="DMD234" s="134"/>
      <c r="DME234" s="134"/>
      <c r="DMF234" s="134"/>
      <c r="DMG234" s="134"/>
      <c r="DMH234" s="134"/>
      <c r="DMI234" s="134"/>
      <c r="DMJ234" s="134"/>
      <c r="DMK234" s="134"/>
      <c r="DML234" s="134"/>
      <c r="DMM234" s="134"/>
      <c r="DMN234" s="134"/>
      <c r="DMO234" s="134"/>
      <c r="DMP234" s="134"/>
      <c r="DMQ234" s="134"/>
      <c r="DMR234" s="134"/>
      <c r="DMS234" s="134"/>
      <c r="DMT234" s="134"/>
      <c r="DMU234" s="134"/>
      <c r="DMV234" s="134"/>
      <c r="DMW234" s="134"/>
      <c r="DMX234" s="134"/>
      <c r="DMY234" s="134"/>
      <c r="DMZ234" s="134"/>
      <c r="DNA234" s="134"/>
      <c r="DNB234" s="134"/>
      <c r="DNC234" s="134"/>
      <c r="DND234" s="134"/>
      <c r="DNE234" s="134"/>
      <c r="DNF234" s="134"/>
      <c r="DNG234" s="134"/>
      <c r="DNH234" s="134"/>
      <c r="DNI234" s="134"/>
      <c r="DNJ234" s="134"/>
      <c r="DNK234" s="134"/>
      <c r="DNL234" s="134"/>
      <c r="DNM234" s="134"/>
      <c r="DNN234" s="134"/>
      <c r="DNO234" s="134"/>
      <c r="DNP234" s="134"/>
      <c r="DNQ234" s="134"/>
      <c r="DNR234" s="134"/>
      <c r="DNS234" s="134"/>
      <c r="DNT234" s="134"/>
      <c r="DNU234" s="134"/>
      <c r="DNV234" s="134"/>
      <c r="DNW234" s="134"/>
      <c r="DNX234" s="134"/>
      <c r="DNY234" s="134"/>
      <c r="DNZ234" s="134"/>
      <c r="DOA234" s="134"/>
      <c r="DOB234" s="134"/>
      <c r="DOC234" s="134"/>
      <c r="DOD234" s="134"/>
      <c r="DOE234" s="134"/>
      <c r="DOF234" s="134"/>
      <c r="DOG234" s="134"/>
      <c r="DOH234" s="134"/>
      <c r="DOI234" s="134"/>
      <c r="DOJ234" s="134"/>
      <c r="DOK234" s="134"/>
      <c r="DOL234" s="134"/>
      <c r="DOM234" s="134"/>
      <c r="DON234" s="134"/>
      <c r="DOO234" s="134"/>
      <c r="DOP234" s="134"/>
      <c r="DOQ234" s="134"/>
      <c r="DOR234" s="134"/>
      <c r="DOS234" s="134"/>
      <c r="DOT234" s="134"/>
      <c r="DOU234" s="134"/>
      <c r="DOV234" s="134"/>
      <c r="DOW234" s="134"/>
      <c r="DOX234" s="134"/>
      <c r="DOY234" s="134"/>
      <c r="DOZ234" s="134"/>
      <c r="DPA234" s="134"/>
      <c r="DPB234" s="134"/>
      <c r="DPC234" s="134"/>
      <c r="DPD234" s="134"/>
      <c r="DPE234" s="134"/>
      <c r="DPF234" s="134"/>
      <c r="DPG234" s="134"/>
      <c r="DPH234" s="134"/>
      <c r="DPI234" s="134"/>
      <c r="DPJ234" s="134"/>
      <c r="DPK234" s="134"/>
      <c r="DPL234" s="134"/>
      <c r="DPM234" s="134"/>
      <c r="DPN234" s="134"/>
      <c r="DPO234" s="134"/>
      <c r="DPP234" s="134"/>
      <c r="DPQ234" s="134"/>
      <c r="DPR234" s="134"/>
      <c r="DPS234" s="134"/>
      <c r="DPT234" s="134"/>
      <c r="DPU234" s="134"/>
      <c r="DPV234" s="134"/>
      <c r="DPW234" s="134"/>
      <c r="DPX234" s="134"/>
      <c r="DPY234" s="134"/>
      <c r="DPZ234" s="134"/>
      <c r="DQA234" s="134"/>
      <c r="DQB234" s="134"/>
      <c r="DQC234" s="134"/>
      <c r="DQD234" s="134"/>
      <c r="DQE234" s="134"/>
      <c r="DQF234" s="134"/>
      <c r="DQG234" s="134"/>
      <c r="DQH234" s="134"/>
      <c r="DQI234" s="134"/>
      <c r="DQJ234" s="134"/>
      <c r="DQK234" s="134"/>
      <c r="DQL234" s="134"/>
      <c r="DQM234" s="134"/>
      <c r="DQN234" s="134"/>
      <c r="DQO234" s="134"/>
      <c r="DQP234" s="134"/>
      <c r="DQQ234" s="134"/>
      <c r="DQR234" s="134"/>
      <c r="DQS234" s="134"/>
      <c r="DQT234" s="134"/>
      <c r="DQU234" s="134"/>
      <c r="DQV234" s="134"/>
      <c r="DQW234" s="134"/>
      <c r="DQX234" s="134"/>
      <c r="DQY234" s="134"/>
      <c r="DQZ234" s="134"/>
      <c r="DRA234" s="134"/>
      <c r="DRB234" s="134"/>
      <c r="DRC234" s="134"/>
      <c r="DRD234" s="134"/>
      <c r="DRE234" s="134"/>
      <c r="DRF234" s="134"/>
      <c r="DRG234" s="134"/>
      <c r="DRH234" s="134"/>
      <c r="DRI234" s="134"/>
      <c r="DRJ234" s="134"/>
      <c r="DRK234" s="134"/>
      <c r="DRL234" s="134"/>
      <c r="DRM234" s="134"/>
      <c r="DRN234" s="134"/>
      <c r="DRO234" s="134"/>
      <c r="DRP234" s="134"/>
      <c r="DRQ234" s="134"/>
      <c r="DRR234" s="134"/>
      <c r="DRS234" s="134"/>
      <c r="DRT234" s="134"/>
      <c r="DRU234" s="134"/>
      <c r="DRV234" s="134"/>
      <c r="DRW234" s="134"/>
      <c r="DRX234" s="134"/>
      <c r="DRY234" s="134"/>
      <c r="DRZ234" s="134"/>
      <c r="DSA234" s="134"/>
      <c r="DSB234" s="134"/>
      <c r="DSC234" s="134"/>
      <c r="DSD234" s="134"/>
      <c r="DSE234" s="134"/>
      <c r="DSF234" s="134"/>
      <c r="DSG234" s="134"/>
      <c r="DSH234" s="134"/>
      <c r="DSI234" s="134"/>
      <c r="DSJ234" s="134"/>
      <c r="DSK234" s="134"/>
      <c r="DSL234" s="134"/>
      <c r="DSM234" s="134"/>
      <c r="DSN234" s="134"/>
      <c r="DSO234" s="134"/>
      <c r="DSP234" s="134"/>
      <c r="DSQ234" s="134"/>
      <c r="DSR234" s="134"/>
      <c r="DSS234" s="134"/>
      <c r="DST234" s="134"/>
      <c r="DSU234" s="134"/>
      <c r="DSV234" s="134"/>
      <c r="DSW234" s="134"/>
      <c r="DSX234" s="134"/>
      <c r="DSY234" s="134"/>
      <c r="DSZ234" s="134"/>
      <c r="DTA234" s="134"/>
      <c r="DTB234" s="134"/>
      <c r="DTC234" s="134"/>
      <c r="DTD234" s="134"/>
      <c r="DTE234" s="134"/>
      <c r="DTF234" s="134"/>
      <c r="DTG234" s="134"/>
      <c r="DTH234" s="134"/>
      <c r="DTI234" s="134"/>
      <c r="DTJ234" s="134"/>
      <c r="DTK234" s="134"/>
      <c r="DTL234" s="134"/>
      <c r="DTM234" s="134"/>
      <c r="DTN234" s="134"/>
      <c r="DTO234" s="134"/>
      <c r="DTP234" s="134"/>
      <c r="DTQ234" s="134"/>
      <c r="DTR234" s="134"/>
      <c r="DTS234" s="134"/>
      <c r="DTT234" s="134"/>
      <c r="DTU234" s="134"/>
      <c r="DTV234" s="134"/>
      <c r="DTW234" s="134"/>
      <c r="DTX234" s="134"/>
      <c r="DTY234" s="134"/>
      <c r="DTZ234" s="134"/>
      <c r="DUA234" s="134"/>
      <c r="DUB234" s="134"/>
      <c r="DUC234" s="134"/>
      <c r="DUD234" s="134"/>
      <c r="DUE234" s="134"/>
      <c r="DUF234" s="134"/>
      <c r="DUG234" s="134"/>
      <c r="DUH234" s="134"/>
      <c r="DUI234" s="134"/>
      <c r="DUJ234" s="134"/>
      <c r="DUK234" s="134"/>
      <c r="DUL234" s="134"/>
      <c r="DUM234" s="134"/>
      <c r="DUN234" s="134"/>
      <c r="DUO234" s="134"/>
      <c r="DUP234" s="134"/>
      <c r="DUQ234" s="134"/>
      <c r="DUR234" s="134"/>
      <c r="DUS234" s="134"/>
      <c r="DUT234" s="134"/>
      <c r="DUU234" s="134"/>
      <c r="DUV234" s="134"/>
      <c r="DUW234" s="134"/>
      <c r="DUX234" s="134"/>
      <c r="DUY234" s="134"/>
      <c r="DUZ234" s="134"/>
      <c r="DVA234" s="134"/>
      <c r="DVB234" s="134"/>
      <c r="DVC234" s="134"/>
      <c r="DVD234" s="134"/>
      <c r="DVE234" s="134"/>
      <c r="DVF234" s="134"/>
      <c r="DVG234" s="134"/>
      <c r="DVH234" s="134"/>
      <c r="DVI234" s="134"/>
      <c r="DVJ234" s="134"/>
      <c r="DVK234" s="134"/>
      <c r="DVL234" s="134"/>
      <c r="DVM234" s="134"/>
      <c r="DVN234" s="134"/>
      <c r="DVO234" s="134"/>
      <c r="DVP234" s="134"/>
      <c r="DVQ234" s="134"/>
      <c r="DVR234" s="134"/>
      <c r="DVS234" s="134"/>
      <c r="DVT234" s="134"/>
      <c r="DVU234" s="134"/>
      <c r="DVV234" s="134"/>
      <c r="DVW234" s="134"/>
      <c r="DVX234" s="134"/>
      <c r="DVY234" s="134"/>
      <c r="DVZ234" s="134"/>
      <c r="DWA234" s="134"/>
      <c r="DWB234" s="134"/>
      <c r="DWC234" s="134"/>
      <c r="DWD234" s="134"/>
      <c r="DWE234" s="134"/>
      <c r="DWF234" s="134"/>
      <c r="DWG234" s="134"/>
      <c r="DWH234" s="134"/>
      <c r="DWI234" s="134"/>
      <c r="DWJ234" s="134"/>
      <c r="DWK234" s="134"/>
      <c r="DWL234" s="134"/>
      <c r="DWM234" s="134"/>
      <c r="DWN234" s="134"/>
      <c r="DWO234" s="134"/>
      <c r="DWP234" s="134"/>
      <c r="DWQ234" s="134"/>
      <c r="DWR234" s="134"/>
      <c r="DWS234" s="134"/>
      <c r="DWT234" s="134"/>
      <c r="DWU234" s="134"/>
      <c r="DWV234" s="134"/>
      <c r="DWW234" s="134"/>
      <c r="DWX234" s="134"/>
      <c r="DWY234" s="134"/>
      <c r="DWZ234" s="134"/>
      <c r="DXA234" s="134"/>
      <c r="DXB234" s="134"/>
      <c r="DXC234" s="134"/>
      <c r="DXD234" s="134"/>
      <c r="DXE234" s="134"/>
      <c r="DXF234" s="134"/>
      <c r="DXG234" s="134"/>
      <c r="DXH234" s="134"/>
      <c r="DXI234" s="134"/>
      <c r="DXJ234" s="134"/>
      <c r="DXK234" s="134"/>
      <c r="DXL234" s="134"/>
      <c r="DXM234" s="134"/>
      <c r="DXN234" s="134"/>
      <c r="DXO234" s="134"/>
      <c r="DXP234" s="134"/>
      <c r="DXQ234" s="134"/>
      <c r="DXR234" s="134"/>
      <c r="DXS234" s="134"/>
      <c r="DXT234" s="134"/>
      <c r="DXU234" s="134"/>
      <c r="DXV234" s="134"/>
      <c r="DXW234" s="134"/>
      <c r="DXX234" s="134"/>
      <c r="DXY234" s="134"/>
      <c r="DXZ234" s="134"/>
      <c r="DYA234" s="134"/>
      <c r="DYB234" s="134"/>
      <c r="DYC234" s="134"/>
      <c r="DYD234" s="134"/>
      <c r="DYE234" s="134"/>
      <c r="DYF234" s="134"/>
      <c r="DYG234" s="134"/>
      <c r="DYH234" s="134"/>
      <c r="DYI234" s="134"/>
      <c r="DYJ234" s="134"/>
      <c r="DYK234" s="134"/>
      <c r="DYL234" s="134"/>
      <c r="DYM234" s="134"/>
      <c r="DYN234" s="134"/>
      <c r="DYO234" s="134"/>
      <c r="DYP234" s="134"/>
      <c r="DYQ234" s="134"/>
      <c r="DYR234" s="134"/>
      <c r="DYS234" s="134"/>
      <c r="DYT234" s="134"/>
      <c r="DYU234" s="134"/>
      <c r="DYV234" s="134"/>
      <c r="DYW234" s="134"/>
      <c r="DYX234" s="134"/>
      <c r="DYY234" s="134"/>
      <c r="DYZ234" s="134"/>
      <c r="DZA234" s="134"/>
      <c r="DZB234" s="134"/>
      <c r="DZC234" s="134"/>
      <c r="DZD234" s="134"/>
      <c r="DZE234" s="134"/>
      <c r="DZF234" s="134"/>
      <c r="DZG234" s="134"/>
      <c r="DZH234" s="134"/>
      <c r="DZI234" s="134"/>
      <c r="DZJ234" s="134"/>
      <c r="DZK234" s="134"/>
      <c r="DZL234" s="134"/>
      <c r="DZM234" s="134"/>
      <c r="DZN234" s="134"/>
      <c r="DZO234" s="134"/>
      <c r="DZP234" s="134"/>
      <c r="DZQ234" s="134"/>
      <c r="DZR234" s="134"/>
      <c r="DZS234" s="134"/>
      <c r="DZT234" s="134"/>
      <c r="DZU234" s="134"/>
      <c r="DZV234" s="134"/>
      <c r="DZW234" s="134"/>
      <c r="DZX234" s="134"/>
      <c r="DZY234" s="134"/>
      <c r="DZZ234" s="134"/>
      <c r="EAA234" s="134"/>
      <c r="EAB234" s="134"/>
      <c r="EAC234" s="134"/>
      <c r="EAD234" s="134"/>
      <c r="EAE234" s="134"/>
      <c r="EAF234" s="134"/>
      <c r="EAG234" s="134"/>
      <c r="EAH234" s="134"/>
      <c r="EAI234" s="134"/>
      <c r="EAJ234" s="134"/>
      <c r="EAK234" s="134"/>
      <c r="EAL234" s="134"/>
      <c r="EAM234" s="134"/>
      <c r="EAN234" s="134"/>
      <c r="EAO234" s="134"/>
      <c r="EAP234" s="134"/>
      <c r="EAQ234" s="134"/>
      <c r="EAR234" s="134"/>
      <c r="EAS234" s="134"/>
      <c r="EAT234" s="134"/>
      <c r="EAU234" s="134"/>
      <c r="EAV234" s="134"/>
      <c r="EAW234" s="134"/>
      <c r="EAX234" s="134"/>
      <c r="EAY234" s="134"/>
      <c r="EAZ234" s="134"/>
      <c r="EBA234" s="134"/>
      <c r="EBB234" s="134"/>
      <c r="EBC234" s="134"/>
      <c r="EBD234" s="134"/>
      <c r="EBE234" s="134"/>
      <c r="EBF234" s="134"/>
      <c r="EBG234" s="134"/>
      <c r="EBH234" s="134"/>
      <c r="EBI234" s="134"/>
      <c r="EBJ234" s="134"/>
      <c r="EBK234" s="134"/>
      <c r="EBL234" s="134"/>
      <c r="EBM234" s="134"/>
      <c r="EBN234" s="134"/>
      <c r="EBO234" s="134"/>
      <c r="EBP234" s="134"/>
      <c r="EBQ234" s="134"/>
      <c r="EBR234" s="134"/>
      <c r="EBS234" s="134"/>
      <c r="EBT234" s="134"/>
      <c r="EBU234" s="134"/>
      <c r="EBV234" s="134"/>
      <c r="EBW234" s="134"/>
      <c r="EBX234" s="134"/>
      <c r="EBY234" s="134"/>
      <c r="EBZ234" s="134"/>
      <c r="ECA234" s="134"/>
      <c r="ECB234" s="134"/>
      <c r="ECC234" s="134"/>
      <c r="ECD234" s="134"/>
      <c r="ECE234" s="134"/>
      <c r="ECF234" s="134"/>
      <c r="ECG234" s="134"/>
      <c r="ECH234" s="134"/>
      <c r="ECI234" s="134"/>
      <c r="ECJ234" s="134"/>
      <c r="ECK234" s="134"/>
      <c r="ECL234" s="134"/>
      <c r="ECM234" s="134"/>
      <c r="ECN234" s="134"/>
      <c r="ECO234" s="134"/>
      <c r="ECP234" s="134"/>
      <c r="ECQ234" s="134"/>
      <c r="ECR234" s="134"/>
      <c r="ECS234" s="134"/>
      <c r="ECT234" s="134"/>
      <c r="ECU234" s="134"/>
      <c r="ECV234" s="134"/>
      <c r="ECW234" s="134"/>
      <c r="ECX234" s="134"/>
      <c r="ECY234" s="134"/>
      <c r="ECZ234" s="134"/>
      <c r="EDA234" s="134"/>
      <c r="EDB234" s="134"/>
      <c r="EDC234" s="134"/>
      <c r="EDD234" s="134"/>
      <c r="EDE234" s="134"/>
      <c r="EDF234" s="134"/>
      <c r="EDG234" s="134"/>
      <c r="EDH234" s="134"/>
      <c r="EDI234" s="134"/>
      <c r="EDJ234" s="134"/>
      <c r="EDK234" s="134"/>
      <c r="EDL234" s="134"/>
      <c r="EDM234" s="134"/>
      <c r="EDN234" s="134"/>
      <c r="EDO234" s="134"/>
      <c r="EDP234" s="134"/>
      <c r="EDQ234" s="134"/>
      <c r="EDR234" s="134"/>
      <c r="EDS234" s="134"/>
      <c r="EDT234" s="134"/>
      <c r="EDU234" s="134"/>
      <c r="EDV234" s="134"/>
      <c r="EDW234" s="134"/>
      <c r="EDX234" s="134"/>
      <c r="EDY234" s="134"/>
      <c r="EDZ234" s="134"/>
      <c r="EEA234" s="134"/>
      <c r="EEB234" s="134"/>
      <c r="EEC234" s="134"/>
      <c r="EED234" s="134"/>
      <c r="EEE234" s="134"/>
      <c r="EEF234" s="134"/>
      <c r="EEG234" s="134"/>
      <c r="EEH234" s="134"/>
      <c r="EEI234" s="134"/>
      <c r="EEJ234" s="134"/>
      <c r="EEK234" s="134"/>
      <c r="EEL234" s="134"/>
      <c r="EEM234" s="134"/>
      <c r="EEN234" s="134"/>
      <c r="EEO234" s="134"/>
      <c r="EEP234" s="134"/>
      <c r="EEQ234" s="134"/>
      <c r="EER234" s="134"/>
      <c r="EES234" s="134"/>
      <c r="EET234" s="134"/>
      <c r="EEU234" s="134"/>
      <c r="EEV234" s="134"/>
      <c r="EEW234" s="134"/>
      <c r="EEX234" s="134"/>
      <c r="EEY234" s="134"/>
      <c r="EEZ234" s="134"/>
      <c r="EFA234" s="134"/>
      <c r="EFB234" s="134"/>
      <c r="EFC234" s="134"/>
      <c r="EFD234" s="134"/>
      <c r="EFE234" s="134"/>
      <c r="EFF234" s="134"/>
      <c r="EFG234" s="134"/>
      <c r="EFH234" s="134"/>
      <c r="EFI234" s="134"/>
      <c r="EFJ234" s="134"/>
      <c r="EFK234" s="134"/>
      <c r="EFL234" s="134"/>
      <c r="EFM234" s="134"/>
      <c r="EFN234" s="134"/>
      <c r="EFO234" s="134"/>
      <c r="EFP234" s="134"/>
      <c r="EFQ234" s="134"/>
      <c r="EFR234" s="134"/>
      <c r="EFS234" s="134"/>
      <c r="EFT234" s="134"/>
      <c r="EFU234" s="134"/>
      <c r="EFV234" s="134"/>
      <c r="EFW234" s="134"/>
      <c r="EFX234" s="134"/>
      <c r="EFY234" s="134"/>
      <c r="EFZ234" s="134"/>
      <c r="EGA234" s="134"/>
      <c r="EGB234" s="134"/>
      <c r="EGC234" s="134"/>
      <c r="EGD234" s="134"/>
      <c r="EGE234" s="134"/>
      <c r="EGF234" s="134"/>
      <c r="EGG234" s="134"/>
      <c r="EGH234" s="134"/>
      <c r="EGI234" s="134"/>
      <c r="EGJ234" s="134"/>
      <c r="EGK234" s="134"/>
      <c r="EGL234" s="134"/>
      <c r="EGM234" s="134"/>
      <c r="EGN234" s="134"/>
      <c r="EGO234" s="134"/>
      <c r="EGP234" s="134"/>
      <c r="EGQ234" s="134"/>
      <c r="EGR234" s="134"/>
      <c r="EGS234" s="134"/>
      <c r="EGT234" s="134"/>
      <c r="EGU234" s="134"/>
      <c r="EGV234" s="134"/>
      <c r="EGW234" s="134"/>
      <c r="EGX234" s="134"/>
      <c r="EGY234" s="134"/>
      <c r="EGZ234" s="134"/>
      <c r="EHA234" s="134"/>
      <c r="EHB234" s="134"/>
      <c r="EHC234" s="134"/>
      <c r="EHD234" s="134"/>
      <c r="EHE234" s="134"/>
      <c r="EHF234" s="134"/>
      <c r="EHG234" s="134"/>
      <c r="EHH234" s="134"/>
      <c r="EHI234" s="134"/>
      <c r="EHJ234" s="134"/>
      <c r="EHK234" s="134"/>
      <c r="EHL234" s="134"/>
      <c r="EHM234" s="134"/>
      <c r="EHN234" s="134"/>
      <c r="EHO234" s="134"/>
      <c r="EHP234" s="134"/>
      <c r="EHQ234" s="134"/>
      <c r="EHR234" s="134"/>
      <c r="EHS234" s="134"/>
      <c r="EHT234" s="134"/>
      <c r="EHU234" s="134"/>
      <c r="EHV234" s="134"/>
      <c r="EHW234" s="134"/>
      <c r="EHX234" s="134"/>
      <c r="EHY234" s="134"/>
      <c r="EHZ234" s="134"/>
      <c r="EIA234" s="134"/>
      <c r="EIB234" s="134"/>
      <c r="EIC234" s="134"/>
      <c r="EID234" s="134"/>
      <c r="EIE234" s="134"/>
      <c r="EIF234" s="134"/>
      <c r="EIG234" s="134"/>
      <c r="EIH234" s="134"/>
      <c r="EII234" s="134"/>
      <c r="EIJ234" s="134"/>
      <c r="EIK234" s="134"/>
      <c r="EIL234" s="134"/>
      <c r="EIM234" s="134"/>
      <c r="EIN234" s="134"/>
      <c r="EIO234" s="134"/>
      <c r="EIP234" s="134"/>
      <c r="EIQ234" s="134"/>
      <c r="EIR234" s="134"/>
      <c r="EIS234" s="134"/>
      <c r="EIT234" s="134"/>
      <c r="EIU234" s="134"/>
      <c r="EIV234" s="134"/>
      <c r="EIW234" s="134"/>
      <c r="EIX234" s="134"/>
      <c r="EIY234" s="134"/>
      <c r="EIZ234" s="134"/>
      <c r="EJA234" s="134"/>
      <c r="EJB234" s="134"/>
      <c r="EJC234" s="134"/>
      <c r="EJD234" s="134"/>
      <c r="EJE234" s="134"/>
      <c r="EJF234" s="134"/>
      <c r="EJG234" s="134"/>
      <c r="EJH234" s="134"/>
      <c r="EJI234" s="134"/>
      <c r="EJJ234" s="134"/>
      <c r="EJK234" s="134"/>
      <c r="EJL234" s="134"/>
      <c r="EJM234" s="134"/>
      <c r="EJN234" s="134"/>
      <c r="EJO234" s="134"/>
      <c r="EJP234" s="134"/>
      <c r="EJQ234" s="134"/>
      <c r="EJR234" s="134"/>
      <c r="EJS234" s="134"/>
      <c r="EJT234" s="134"/>
      <c r="EJU234" s="134"/>
      <c r="EJV234" s="134"/>
      <c r="EJW234" s="134"/>
      <c r="EJX234" s="134"/>
      <c r="EJY234" s="134"/>
      <c r="EJZ234" s="134"/>
      <c r="EKA234" s="134"/>
      <c r="EKB234" s="134"/>
      <c r="EKC234" s="134"/>
      <c r="EKD234" s="134"/>
      <c r="EKE234" s="134"/>
      <c r="EKF234" s="134"/>
      <c r="EKG234" s="134"/>
      <c r="EKH234" s="134"/>
      <c r="EKI234" s="134"/>
      <c r="EKJ234" s="134"/>
      <c r="EKK234" s="134"/>
      <c r="EKL234" s="134"/>
      <c r="EKM234" s="134"/>
      <c r="EKN234" s="134"/>
      <c r="EKO234" s="134"/>
      <c r="EKP234" s="134"/>
      <c r="EKQ234" s="134"/>
      <c r="EKR234" s="134"/>
      <c r="EKS234" s="134"/>
      <c r="EKT234" s="134"/>
      <c r="EKU234" s="134"/>
      <c r="EKV234" s="134"/>
      <c r="EKW234" s="134"/>
      <c r="EKX234" s="134"/>
      <c r="EKY234" s="134"/>
      <c r="EKZ234" s="134"/>
      <c r="ELA234" s="134"/>
      <c r="ELB234" s="134"/>
      <c r="ELC234" s="134"/>
      <c r="ELD234" s="134"/>
      <c r="ELE234" s="134"/>
      <c r="ELF234" s="134"/>
      <c r="ELG234" s="134"/>
      <c r="ELH234" s="134"/>
      <c r="ELI234" s="134"/>
      <c r="ELJ234" s="134"/>
      <c r="ELK234" s="134"/>
      <c r="ELL234" s="134"/>
      <c r="ELM234" s="134"/>
      <c r="ELN234" s="134"/>
      <c r="ELO234" s="134"/>
      <c r="ELP234" s="134"/>
      <c r="ELQ234" s="134"/>
      <c r="ELR234" s="134"/>
      <c r="ELS234" s="134"/>
      <c r="ELT234" s="134"/>
      <c r="ELU234" s="134"/>
      <c r="ELV234" s="134"/>
      <c r="ELW234" s="134"/>
      <c r="ELX234" s="134"/>
      <c r="ELY234" s="134"/>
      <c r="ELZ234" s="134"/>
      <c r="EMA234" s="134"/>
      <c r="EMB234" s="134"/>
      <c r="EMC234" s="134"/>
      <c r="EMD234" s="134"/>
      <c r="EME234" s="134"/>
      <c r="EMF234" s="134"/>
      <c r="EMG234" s="134"/>
      <c r="EMH234" s="134"/>
      <c r="EMI234" s="134"/>
      <c r="EMJ234" s="134"/>
      <c r="EMK234" s="134"/>
      <c r="EML234" s="134"/>
      <c r="EMM234" s="134"/>
      <c r="EMN234" s="134"/>
      <c r="EMO234" s="134"/>
      <c r="EMP234" s="134"/>
      <c r="EMQ234" s="134"/>
      <c r="EMR234" s="134"/>
      <c r="EMS234" s="134"/>
      <c r="EMT234" s="134"/>
      <c r="EMU234" s="134"/>
      <c r="EMV234" s="134"/>
      <c r="EMW234" s="134"/>
      <c r="EMX234" s="134"/>
      <c r="EMY234" s="134"/>
      <c r="EMZ234" s="134"/>
      <c r="ENA234" s="134"/>
      <c r="ENB234" s="134"/>
      <c r="ENC234" s="134"/>
      <c r="END234" s="134"/>
      <c r="ENE234" s="134"/>
      <c r="ENF234" s="134"/>
      <c r="ENG234" s="134"/>
      <c r="ENH234" s="134"/>
      <c r="ENI234" s="134"/>
      <c r="ENJ234" s="134"/>
      <c r="ENK234" s="134"/>
      <c r="ENL234" s="134"/>
      <c r="ENM234" s="134"/>
      <c r="ENN234" s="134"/>
      <c r="ENO234" s="134"/>
      <c r="ENP234" s="134"/>
      <c r="ENQ234" s="134"/>
      <c r="ENR234" s="134"/>
      <c r="ENS234" s="134"/>
      <c r="ENT234" s="134"/>
      <c r="ENU234" s="134"/>
      <c r="ENV234" s="134"/>
      <c r="ENW234" s="134"/>
      <c r="ENX234" s="134"/>
      <c r="ENY234" s="134"/>
      <c r="ENZ234" s="134"/>
      <c r="EOA234" s="134"/>
      <c r="EOB234" s="134"/>
      <c r="EOC234" s="134"/>
      <c r="EOD234" s="134"/>
      <c r="EOE234" s="134"/>
      <c r="EOF234" s="134"/>
      <c r="EOG234" s="134"/>
      <c r="EOH234" s="134"/>
      <c r="EOI234" s="134"/>
      <c r="EOJ234" s="134"/>
      <c r="EOK234" s="134"/>
      <c r="EOL234" s="134"/>
      <c r="EOM234" s="134"/>
      <c r="EON234" s="134"/>
      <c r="EOO234" s="134"/>
      <c r="EOP234" s="134"/>
      <c r="EOQ234" s="134"/>
      <c r="EOR234" s="134"/>
      <c r="EOS234" s="134"/>
      <c r="EOT234" s="134"/>
      <c r="EOU234" s="134"/>
      <c r="EOV234" s="134"/>
      <c r="EOW234" s="134"/>
      <c r="EOX234" s="134"/>
      <c r="EOY234" s="134"/>
      <c r="EOZ234" s="134"/>
      <c r="EPA234" s="134"/>
      <c r="EPB234" s="134"/>
      <c r="EPC234" s="134"/>
      <c r="EPD234" s="134"/>
      <c r="EPE234" s="134"/>
      <c r="EPF234" s="134"/>
      <c r="EPG234" s="134"/>
      <c r="EPH234" s="134"/>
      <c r="EPI234" s="134"/>
      <c r="EPJ234" s="134"/>
      <c r="EPK234" s="134"/>
      <c r="EPL234" s="134"/>
      <c r="EPM234" s="134"/>
      <c r="EPN234" s="134"/>
      <c r="EPO234" s="134"/>
      <c r="EPP234" s="134"/>
      <c r="EPQ234" s="134"/>
      <c r="EPR234" s="134"/>
      <c r="EPS234" s="134"/>
      <c r="EPT234" s="134"/>
      <c r="EPU234" s="134"/>
      <c r="EPV234" s="134"/>
      <c r="EPW234" s="134"/>
      <c r="EPX234" s="134"/>
      <c r="EPY234" s="134"/>
      <c r="EPZ234" s="134"/>
      <c r="EQA234" s="134"/>
      <c r="EQB234" s="134"/>
      <c r="EQC234" s="134"/>
      <c r="EQD234" s="134"/>
      <c r="EQE234" s="134"/>
      <c r="EQF234" s="134"/>
      <c r="EQG234" s="134"/>
      <c r="EQH234" s="134"/>
      <c r="EQI234" s="134"/>
      <c r="EQJ234" s="134"/>
      <c r="EQK234" s="134"/>
      <c r="EQL234" s="134"/>
      <c r="EQM234" s="134"/>
      <c r="EQN234" s="134"/>
      <c r="EQO234" s="134"/>
      <c r="EQP234" s="134"/>
      <c r="EQQ234" s="134"/>
      <c r="EQR234" s="134"/>
      <c r="EQS234" s="134"/>
      <c r="EQT234" s="134"/>
      <c r="EQU234" s="134"/>
      <c r="EQV234" s="134"/>
      <c r="EQW234" s="134"/>
      <c r="EQX234" s="134"/>
      <c r="EQY234" s="134"/>
      <c r="EQZ234" s="134"/>
      <c r="ERA234" s="134"/>
      <c r="ERB234" s="134"/>
      <c r="ERC234" s="134"/>
      <c r="ERD234" s="134"/>
      <c r="ERE234" s="134"/>
      <c r="ERF234" s="134"/>
      <c r="ERG234" s="134"/>
      <c r="ERH234" s="134"/>
      <c r="ERI234" s="134"/>
      <c r="ERJ234" s="134"/>
      <c r="ERK234" s="134"/>
      <c r="ERL234" s="134"/>
      <c r="ERM234" s="134"/>
      <c r="ERN234" s="134"/>
      <c r="ERO234" s="134"/>
      <c r="ERP234" s="134"/>
      <c r="ERQ234" s="134"/>
      <c r="ERR234" s="134"/>
      <c r="ERS234" s="134"/>
      <c r="ERT234" s="134"/>
      <c r="ERU234" s="134"/>
      <c r="ERV234" s="134"/>
      <c r="ERW234" s="134"/>
      <c r="ERX234" s="134"/>
      <c r="ERY234" s="134"/>
      <c r="ERZ234" s="134"/>
      <c r="ESA234" s="134"/>
      <c r="ESB234" s="134"/>
      <c r="ESC234" s="134"/>
      <c r="ESD234" s="134"/>
      <c r="ESE234" s="134"/>
      <c r="ESF234" s="134"/>
      <c r="ESG234" s="134"/>
      <c r="ESH234" s="134"/>
      <c r="ESI234" s="134"/>
      <c r="ESJ234" s="134"/>
      <c r="ESK234" s="134"/>
      <c r="ESL234" s="134"/>
      <c r="ESM234" s="134"/>
      <c r="ESN234" s="134"/>
      <c r="ESO234" s="134"/>
      <c r="ESP234" s="134"/>
      <c r="ESQ234" s="134"/>
      <c r="ESR234" s="134"/>
      <c r="ESS234" s="134"/>
      <c r="EST234" s="134"/>
      <c r="ESU234" s="134"/>
      <c r="ESV234" s="134"/>
      <c r="ESW234" s="134"/>
      <c r="ESX234" s="134"/>
      <c r="ESY234" s="134"/>
      <c r="ESZ234" s="134"/>
      <c r="ETA234" s="134"/>
      <c r="ETB234" s="134"/>
      <c r="ETC234" s="134"/>
      <c r="ETD234" s="134"/>
      <c r="ETE234" s="134"/>
      <c r="ETF234" s="134"/>
      <c r="ETG234" s="134"/>
      <c r="ETH234" s="134"/>
      <c r="ETI234" s="134"/>
      <c r="ETJ234" s="134"/>
      <c r="ETK234" s="134"/>
      <c r="ETL234" s="134"/>
      <c r="ETM234" s="134"/>
      <c r="ETN234" s="134"/>
      <c r="ETO234" s="134"/>
      <c r="ETP234" s="134"/>
      <c r="ETQ234" s="134"/>
      <c r="ETR234" s="134"/>
      <c r="ETS234" s="134"/>
      <c r="ETT234" s="134"/>
      <c r="ETU234" s="134"/>
      <c r="ETV234" s="134"/>
      <c r="ETW234" s="134"/>
      <c r="ETX234" s="134"/>
      <c r="ETY234" s="134"/>
      <c r="ETZ234" s="134"/>
      <c r="EUA234" s="134"/>
      <c r="EUB234" s="134"/>
      <c r="EUC234" s="134"/>
      <c r="EUD234" s="134"/>
      <c r="EUE234" s="134"/>
      <c r="EUF234" s="134"/>
      <c r="EUG234" s="134"/>
      <c r="EUH234" s="134"/>
      <c r="EUI234" s="134"/>
      <c r="EUJ234" s="134"/>
      <c r="EUK234" s="134"/>
      <c r="EUL234" s="134"/>
      <c r="EUM234" s="134"/>
      <c r="EUN234" s="134"/>
      <c r="EUO234" s="134"/>
      <c r="EUP234" s="134"/>
      <c r="EUQ234" s="134"/>
      <c r="EUR234" s="134"/>
      <c r="EUS234" s="134"/>
      <c r="EUT234" s="134"/>
      <c r="EUU234" s="134"/>
      <c r="EUV234" s="134"/>
      <c r="EUW234" s="134"/>
      <c r="EUX234" s="134"/>
      <c r="EUY234" s="134"/>
      <c r="EUZ234" s="134"/>
      <c r="EVA234" s="134"/>
      <c r="EVB234" s="134"/>
      <c r="EVC234" s="134"/>
      <c r="EVD234" s="134"/>
      <c r="EVE234" s="134"/>
      <c r="EVF234" s="134"/>
      <c r="EVG234" s="134"/>
      <c r="EVH234" s="134"/>
      <c r="EVI234" s="134"/>
      <c r="EVJ234" s="134"/>
      <c r="EVK234" s="134"/>
      <c r="EVL234" s="134"/>
      <c r="EVM234" s="134"/>
      <c r="EVN234" s="134"/>
      <c r="EVO234" s="134"/>
      <c r="EVP234" s="134"/>
      <c r="EVQ234" s="134"/>
      <c r="EVR234" s="134"/>
      <c r="EVS234" s="134"/>
      <c r="EVT234" s="134"/>
      <c r="EVU234" s="134"/>
      <c r="EVV234" s="134"/>
      <c r="EVW234" s="134"/>
      <c r="EVX234" s="134"/>
      <c r="EVY234" s="134"/>
      <c r="EVZ234" s="134"/>
      <c r="EWA234" s="134"/>
      <c r="EWB234" s="134"/>
      <c r="EWC234" s="134"/>
      <c r="EWD234" s="134"/>
      <c r="EWE234" s="134"/>
      <c r="EWF234" s="134"/>
      <c r="EWG234" s="134"/>
      <c r="EWH234" s="134"/>
      <c r="EWI234" s="134"/>
      <c r="EWJ234" s="134"/>
      <c r="EWK234" s="134"/>
      <c r="EWL234" s="134"/>
      <c r="EWM234" s="134"/>
      <c r="EWN234" s="134"/>
      <c r="EWO234" s="134"/>
      <c r="EWP234" s="134"/>
      <c r="EWQ234" s="134"/>
      <c r="EWR234" s="134"/>
      <c r="EWS234" s="134"/>
      <c r="EWT234" s="134"/>
      <c r="EWU234" s="134"/>
      <c r="EWV234" s="134"/>
      <c r="EWW234" s="134"/>
      <c r="EWX234" s="134"/>
      <c r="EWY234" s="134"/>
      <c r="EWZ234" s="134"/>
      <c r="EXA234" s="134"/>
      <c r="EXB234" s="134"/>
      <c r="EXC234" s="134"/>
      <c r="EXD234" s="134"/>
      <c r="EXE234" s="134"/>
      <c r="EXF234" s="134"/>
      <c r="EXG234" s="134"/>
      <c r="EXH234" s="134"/>
      <c r="EXI234" s="134"/>
      <c r="EXJ234" s="134"/>
      <c r="EXK234" s="134"/>
      <c r="EXL234" s="134"/>
      <c r="EXM234" s="134"/>
      <c r="EXN234" s="134"/>
      <c r="EXO234" s="134"/>
      <c r="EXP234" s="134"/>
      <c r="EXQ234" s="134"/>
      <c r="EXR234" s="134"/>
      <c r="EXS234" s="134"/>
      <c r="EXT234" s="134"/>
      <c r="EXU234" s="134"/>
      <c r="EXV234" s="134"/>
      <c r="EXW234" s="134"/>
      <c r="EXX234" s="134"/>
      <c r="EXY234" s="134"/>
      <c r="EXZ234" s="134"/>
      <c r="EYA234" s="134"/>
      <c r="EYB234" s="134"/>
      <c r="EYC234" s="134"/>
      <c r="EYD234" s="134"/>
      <c r="EYE234" s="134"/>
      <c r="EYF234" s="134"/>
      <c r="EYG234" s="134"/>
      <c r="EYH234" s="134"/>
      <c r="EYI234" s="134"/>
      <c r="EYJ234" s="134"/>
      <c r="EYK234" s="134"/>
      <c r="EYL234" s="134"/>
      <c r="EYM234" s="134"/>
      <c r="EYN234" s="134"/>
      <c r="EYO234" s="134"/>
      <c r="EYP234" s="134"/>
      <c r="EYQ234" s="134"/>
      <c r="EYR234" s="134"/>
      <c r="EYS234" s="134"/>
      <c r="EYT234" s="134"/>
      <c r="EYU234" s="134"/>
      <c r="EYV234" s="134"/>
      <c r="EYW234" s="134"/>
      <c r="EYX234" s="134"/>
      <c r="EYY234" s="134"/>
      <c r="EYZ234" s="134"/>
      <c r="EZA234" s="134"/>
      <c r="EZB234" s="134"/>
      <c r="EZC234" s="134"/>
      <c r="EZD234" s="134"/>
      <c r="EZE234" s="134"/>
      <c r="EZF234" s="134"/>
      <c r="EZG234" s="134"/>
      <c r="EZH234" s="134"/>
      <c r="EZI234" s="134"/>
      <c r="EZJ234" s="134"/>
      <c r="EZK234" s="134"/>
      <c r="EZL234" s="134"/>
      <c r="EZM234" s="134"/>
      <c r="EZN234" s="134"/>
      <c r="EZO234" s="134"/>
      <c r="EZP234" s="134"/>
      <c r="EZQ234" s="134"/>
      <c r="EZR234" s="134"/>
      <c r="EZS234" s="134"/>
      <c r="EZT234" s="134"/>
      <c r="EZU234" s="134"/>
      <c r="EZV234" s="134"/>
      <c r="EZW234" s="134"/>
      <c r="EZX234" s="134"/>
      <c r="EZY234" s="134"/>
      <c r="EZZ234" s="134"/>
      <c r="FAA234" s="134"/>
      <c r="FAB234" s="134"/>
      <c r="FAC234" s="134"/>
      <c r="FAD234" s="134"/>
      <c r="FAE234" s="134"/>
      <c r="FAF234" s="134"/>
      <c r="FAG234" s="134"/>
      <c r="FAH234" s="134"/>
      <c r="FAI234" s="134"/>
      <c r="FAJ234" s="134"/>
      <c r="FAK234" s="134"/>
      <c r="FAL234" s="134"/>
      <c r="FAM234" s="134"/>
      <c r="FAN234" s="134"/>
      <c r="FAO234" s="134"/>
      <c r="FAP234" s="134"/>
      <c r="FAQ234" s="134"/>
      <c r="FAR234" s="134"/>
      <c r="FAS234" s="134"/>
      <c r="FAT234" s="134"/>
      <c r="FAU234" s="134"/>
      <c r="FAV234" s="134"/>
      <c r="FAW234" s="134"/>
      <c r="FAX234" s="134"/>
      <c r="FAY234" s="134"/>
      <c r="FAZ234" s="134"/>
      <c r="FBA234" s="134"/>
      <c r="FBB234" s="134"/>
      <c r="FBC234" s="134"/>
      <c r="FBD234" s="134"/>
      <c r="FBE234" s="134"/>
      <c r="FBF234" s="134"/>
      <c r="FBG234" s="134"/>
      <c r="FBH234" s="134"/>
      <c r="FBI234" s="134"/>
      <c r="FBJ234" s="134"/>
      <c r="FBK234" s="134"/>
      <c r="FBL234" s="134"/>
      <c r="FBM234" s="134"/>
      <c r="FBN234" s="134"/>
      <c r="FBO234" s="134"/>
      <c r="FBP234" s="134"/>
      <c r="FBQ234" s="134"/>
      <c r="FBR234" s="134"/>
      <c r="FBS234" s="134"/>
      <c r="FBT234" s="134"/>
      <c r="FBU234" s="134"/>
      <c r="FBV234" s="134"/>
      <c r="FBW234" s="134"/>
      <c r="FBX234" s="134"/>
      <c r="FBY234" s="134"/>
      <c r="FBZ234" s="134"/>
      <c r="FCA234" s="134"/>
      <c r="FCB234" s="134"/>
      <c r="FCC234" s="134"/>
      <c r="FCD234" s="134"/>
      <c r="FCE234" s="134"/>
      <c r="FCF234" s="134"/>
      <c r="FCG234" s="134"/>
      <c r="FCH234" s="134"/>
      <c r="FCI234" s="134"/>
      <c r="FCJ234" s="134"/>
      <c r="FCK234" s="134"/>
      <c r="FCL234" s="134"/>
      <c r="FCM234" s="134"/>
      <c r="FCN234" s="134"/>
      <c r="FCO234" s="134"/>
      <c r="FCP234" s="134"/>
      <c r="FCQ234" s="134"/>
      <c r="FCR234" s="134"/>
      <c r="FCS234" s="134"/>
      <c r="FCT234" s="134"/>
      <c r="FCU234" s="134"/>
      <c r="FCV234" s="134"/>
      <c r="FCW234" s="134"/>
      <c r="FCX234" s="134"/>
      <c r="FCY234" s="134"/>
      <c r="FCZ234" s="134"/>
      <c r="FDA234" s="134"/>
      <c r="FDB234" s="134"/>
      <c r="FDC234" s="134"/>
      <c r="FDD234" s="134"/>
      <c r="FDE234" s="134"/>
      <c r="FDF234" s="134"/>
      <c r="FDG234" s="134"/>
      <c r="FDH234" s="134"/>
      <c r="FDI234" s="134"/>
      <c r="FDJ234" s="134"/>
      <c r="FDK234" s="134"/>
      <c r="FDL234" s="134"/>
      <c r="FDM234" s="134"/>
      <c r="FDN234" s="134"/>
      <c r="FDO234" s="134"/>
      <c r="FDP234" s="134"/>
      <c r="FDQ234" s="134"/>
      <c r="FDR234" s="134"/>
      <c r="FDS234" s="134"/>
      <c r="FDT234" s="134"/>
      <c r="FDU234" s="134"/>
      <c r="FDV234" s="134"/>
      <c r="FDW234" s="134"/>
      <c r="FDX234" s="134"/>
      <c r="FDY234" s="134"/>
      <c r="FDZ234" s="134"/>
      <c r="FEA234" s="134"/>
      <c r="FEB234" s="134"/>
      <c r="FEC234" s="134"/>
      <c r="FED234" s="134"/>
      <c r="FEE234" s="134"/>
      <c r="FEF234" s="134"/>
      <c r="FEG234" s="134"/>
      <c r="FEH234" s="134"/>
      <c r="FEI234" s="134"/>
      <c r="FEJ234" s="134"/>
      <c r="FEK234" s="134"/>
      <c r="FEL234" s="134"/>
      <c r="FEM234" s="134"/>
      <c r="FEN234" s="134"/>
      <c r="FEO234" s="134"/>
      <c r="FEP234" s="134"/>
      <c r="FEQ234" s="134"/>
      <c r="FER234" s="134"/>
      <c r="FES234" s="134"/>
      <c r="FET234" s="134"/>
      <c r="FEU234" s="134"/>
      <c r="FEV234" s="134"/>
      <c r="FEW234" s="134"/>
      <c r="FEX234" s="134"/>
      <c r="FEY234" s="134"/>
      <c r="FEZ234" s="134"/>
      <c r="FFA234" s="134"/>
      <c r="FFB234" s="134"/>
      <c r="FFC234" s="134"/>
      <c r="FFD234" s="134"/>
      <c r="FFE234" s="134"/>
      <c r="FFF234" s="134"/>
      <c r="FFG234" s="134"/>
      <c r="FFH234" s="134"/>
      <c r="FFI234" s="134"/>
      <c r="FFJ234" s="134"/>
      <c r="FFK234" s="134"/>
      <c r="FFL234" s="134"/>
      <c r="FFM234" s="134"/>
      <c r="FFN234" s="134"/>
      <c r="FFO234" s="134"/>
      <c r="FFP234" s="134"/>
      <c r="FFQ234" s="134"/>
      <c r="FFR234" s="134"/>
      <c r="FFS234" s="134"/>
      <c r="FFT234" s="134"/>
      <c r="FFU234" s="134"/>
      <c r="FFV234" s="134"/>
      <c r="FFW234" s="134"/>
      <c r="FFX234" s="134"/>
      <c r="FFY234" s="134"/>
      <c r="FFZ234" s="134"/>
      <c r="FGA234" s="134"/>
      <c r="FGB234" s="134"/>
      <c r="FGC234" s="134"/>
      <c r="FGD234" s="134"/>
      <c r="FGE234" s="134"/>
      <c r="FGF234" s="134"/>
      <c r="FGG234" s="134"/>
      <c r="FGH234" s="134"/>
      <c r="FGI234" s="134"/>
      <c r="FGJ234" s="134"/>
      <c r="FGK234" s="134"/>
      <c r="FGL234" s="134"/>
      <c r="FGM234" s="134"/>
      <c r="FGN234" s="134"/>
      <c r="FGO234" s="134"/>
      <c r="FGP234" s="134"/>
      <c r="FGQ234" s="134"/>
      <c r="FGR234" s="134"/>
      <c r="FGS234" s="134"/>
      <c r="FGT234" s="134"/>
      <c r="FGU234" s="134"/>
      <c r="FGV234" s="134"/>
      <c r="FGW234" s="134"/>
      <c r="FGX234" s="134"/>
      <c r="FGY234" s="134"/>
      <c r="FGZ234" s="134"/>
      <c r="FHA234" s="134"/>
      <c r="FHB234" s="134"/>
      <c r="FHC234" s="134"/>
      <c r="FHD234" s="134"/>
      <c r="FHE234" s="134"/>
      <c r="FHF234" s="134"/>
      <c r="FHG234" s="134"/>
      <c r="FHH234" s="134"/>
      <c r="FHI234" s="134"/>
      <c r="FHJ234" s="134"/>
      <c r="FHK234" s="134"/>
      <c r="FHL234" s="134"/>
      <c r="FHM234" s="134"/>
      <c r="FHN234" s="134"/>
      <c r="FHO234" s="134"/>
      <c r="FHP234" s="134"/>
      <c r="FHQ234" s="134"/>
      <c r="FHR234" s="134"/>
      <c r="FHS234" s="134"/>
      <c r="FHT234" s="134"/>
      <c r="FHU234" s="134"/>
      <c r="FHV234" s="134"/>
      <c r="FHW234" s="134"/>
      <c r="FHX234" s="134"/>
      <c r="FHY234" s="134"/>
      <c r="FHZ234" s="134"/>
      <c r="FIA234" s="134"/>
      <c r="FIB234" s="134"/>
      <c r="FIC234" s="134"/>
      <c r="FID234" s="134"/>
      <c r="FIE234" s="134"/>
      <c r="FIF234" s="134"/>
      <c r="FIG234" s="134"/>
      <c r="FIH234" s="134"/>
      <c r="FII234" s="134"/>
      <c r="FIJ234" s="134"/>
      <c r="FIK234" s="134"/>
      <c r="FIL234" s="134"/>
      <c r="FIM234" s="134"/>
      <c r="FIN234" s="134"/>
      <c r="FIO234" s="134"/>
      <c r="FIP234" s="134"/>
      <c r="FIQ234" s="134"/>
      <c r="FIR234" s="134"/>
      <c r="FIS234" s="134"/>
      <c r="FIT234" s="134"/>
      <c r="FIU234" s="134"/>
      <c r="FIV234" s="134"/>
      <c r="FIW234" s="134"/>
      <c r="FIX234" s="134"/>
      <c r="FIY234" s="134"/>
      <c r="FIZ234" s="134"/>
      <c r="FJA234" s="134"/>
      <c r="FJB234" s="134"/>
      <c r="FJC234" s="134"/>
      <c r="FJD234" s="134"/>
      <c r="FJE234" s="134"/>
      <c r="FJF234" s="134"/>
      <c r="FJG234" s="134"/>
      <c r="FJH234" s="134"/>
      <c r="FJI234" s="134"/>
      <c r="FJJ234" s="134"/>
      <c r="FJK234" s="134"/>
      <c r="FJL234" s="134"/>
      <c r="FJM234" s="134"/>
      <c r="FJN234" s="134"/>
      <c r="FJO234" s="134"/>
      <c r="FJP234" s="134"/>
      <c r="FJQ234" s="134"/>
      <c r="FJR234" s="134"/>
      <c r="FJS234" s="134"/>
      <c r="FJT234" s="134"/>
      <c r="FJU234" s="134"/>
      <c r="FJV234" s="134"/>
      <c r="FJW234" s="134"/>
      <c r="FJX234" s="134"/>
      <c r="FJY234" s="134"/>
      <c r="FJZ234" s="134"/>
      <c r="FKA234" s="134"/>
      <c r="FKB234" s="134"/>
      <c r="FKC234" s="134"/>
      <c r="FKD234" s="134"/>
      <c r="FKE234" s="134"/>
      <c r="FKF234" s="134"/>
      <c r="FKG234" s="134"/>
      <c r="FKH234" s="134"/>
      <c r="FKI234" s="134"/>
      <c r="FKJ234" s="134"/>
      <c r="FKK234" s="134"/>
      <c r="FKL234" s="134"/>
      <c r="FKM234" s="134"/>
      <c r="FKN234" s="134"/>
      <c r="FKO234" s="134"/>
      <c r="FKP234" s="134"/>
      <c r="FKQ234" s="134"/>
      <c r="FKR234" s="134"/>
      <c r="FKS234" s="134"/>
      <c r="FKT234" s="134"/>
      <c r="FKU234" s="134"/>
      <c r="FKV234" s="134"/>
      <c r="FKW234" s="134"/>
      <c r="FKX234" s="134"/>
      <c r="FKY234" s="134"/>
      <c r="FKZ234" s="134"/>
      <c r="FLA234" s="134"/>
      <c r="FLB234" s="134"/>
      <c r="FLC234" s="134"/>
      <c r="FLD234" s="134"/>
      <c r="FLE234" s="134"/>
      <c r="FLF234" s="134"/>
      <c r="FLG234" s="134"/>
      <c r="FLH234" s="134"/>
      <c r="FLI234" s="134"/>
      <c r="FLJ234" s="134"/>
      <c r="FLK234" s="134"/>
      <c r="FLL234" s="134"/>
      <c r="FLM234" s="134"/>
      <c r="FLN234" s="134"/>
      <c r="FLO234" s="134"/>
      <c r="FLP234" s="134"/>
      <c r="FLQ234" s="134"/>
      <c r="FLR234" s="134"/>
      <c r="FLS234" s="134"/>
      <c r="FLT234" s="134"/>
      <c r="FLU234" s="134"/>
      <c r="FLV234" s="134"/>
      <c r="FLW234" s="134"/>
      <c r="FLX234" s="134"/>
      <c r="FLY234" s="134"/>
      <c r="FLZ234" s="134"/>
      <c r="FMA234" s="134"/>
      <c r="FMB234" s="134"/>
      <c r="FMC234" s="134"/>
      <c r="FMD234" s="134"/>
      <c r="FME234" s="134"/>
      <c r="FMF234" s="134"/>
      <c r="FMG234" s="134"/>
      <c r="FMH234" s="134"/>
      <c r="FMI234" s="134"/>
      <c r="FMJ234" s="134"/>
      <c r="FMK234" s="134"/>
      <c r="FML234" s="134"/>
      <c r="FMM234" s="134"/>
      <c r="FMN234" s="134"/>
      <c r="FMO234" s="134"/>
      <c r="FMP234" s="134"/>
      <c r="FMQ234" s="134"/>
      <c r="FMR234" s="134"/>
      <c r="FMS234" s="134"/>
      <c r="FMT234" s="134"/>
      <c r="FMU234" s="134"/>
      <c r="FMV234" s="134"/>
      <c r="FMW234" s="134"/>
      <c r="FMX234" s="134"/>
      <c r="FMY234" s="134"/>
      <c r="FMZ234" s="134"/>
      <c r="FNA234" s="134"/>
      <c r="FNB234" s="134"/>
      <c r="FNC234" s="134"/>
      <c r="FND234" s="134"/>
      <c r="FNE234" s="134"/>
      <c r="FNF234" s="134"/>
      <c r="FNG234" s="134"/>
      <c r="FNH234" s="134"/>
      <c r="FNI234" s="134"/>
      <c r="FNJ234" s="134"/>
      <c r="FNK234" s="134"/>
      <c r="FNL234" s="134"/>
      <c r="FNM234" s="134"/>
      <c r="FNN234" s="134"/>
      <c r="FNO234" s="134"/>
      <c r="FNP234" s="134"/>
      <c r="FNQ234" s="134"/>
      <c r="FNR234" s="134"/>
      <c r="FNS234" s="134"/>
      <c r="FNT234" s="134"/>
      <c r="FNU234" s="134"/>
      <c r="FNV234" s="134"/>
      <c r="FNW234" s="134"/>
      <c r="FNX234" s="134"/>
      <c r="FNY234" s="134"/>
      <c r="FNZ234" s="134"/>
      <c r="FOA234" s="134"/>
      <c r="FOB234" s="134"/>
      <c r="FOC234" s="134"/>
      <c r="FOD234" s="134"/>
      <c r="FOE234" s="134"/>
      <c r="FOF234" s="134"/>
      <c r="FOG234" s="134"/>
      <c r="FOH234" s="134"/>
      <c r="FOI234" s="134"/>
      <c r="FOJ234" s="134"/>
      <c r="FOK234" s="134"/>
      <c r="FOL234" s="134"/>
      <c r="FOM234" s="134"/>
      <c r="FON234" s="134"/>
      <c r="FOO234" s="134"/>
      <c r="FOP234" s="134"/>
      <c r="FOQ234" s="134"/>
      <c r="FOR234" s="134"/>
      <c r="FOS234" s="134"/>
      <c r="FOT234" s="134"/>
      <c r="FOU234" s="134"/>
      <c r="FOV234" s="134"/>
      <c r="FOW234" s="134"/>
      <c r="FOX234" s="134"/>
      <c r="FOY234" s="134"/>
      <c r="FOZ234" s="134"/>
      <c r="FPA234" s="134"/>
      <c r="FPB234" s="134"/>
      <c r="FPC234" s="134"/>
      <c r="FPD234" s="134"/>
      <c r="FPE234" s="134"/>
      <c r="FPF234" s="134"/>
      <c r="FPG234" s="134"/>
      <c r="FPH234" s="134"/>
      <c r="FPI234" s="134"/>
      <c r="FPJ234" s="134"/>
      <c r="FPK234" s="134"/>
      <c r="FPL234" s="134"/>
      <c r="FPM234" s="134"/>
      <c r="FPN234" s="134"/>
      <c r="FPO234" s="134"/>
      <c r="FPP234" s="134"/>
      <c r="FPQ234" s="134"/>
      <c r="FPR234" s="134"/>
      <c r="FPS234" s="134"/>
      <c r="FPT234" s="134"/>
      <c r="FPU234" s="134"/>
      <c r="FPV234" s="134"/>
      <c r="FPW234" s="134"/>
      <c r="FPX234" s="134"/>
      <c r="FPY234" s="134"/>
      <c r="FPZ234" s="134"/>
      <c r="FQA234" s="134"/>
      <c r="FQB234" s="134"/>
      <c r="FQC234" s="134"/>
      <c r="FQD234" s="134"/>
      <c r="FQE234" s="134"/>
      <c r="FQF234" s="134"/>
      <c r="FQG234" s="134"/>
      <c r="FQH234" s="134"/>
      <c r="FQI234" s="134"/>
      <c r="FQJ234" s="134"/>
      <c r="FQK234" s="134"/>
      <c r="FQL234" s="134"/>
      <c r="FQM234" s="134"/>
      <c r="FQN234" s="134"/>
      <c r="FQO234" s="134"/>
      <c r="FQP234" s="134"/>
      <c r="FQQ234" s="134"/>
      <c r="FQR234" s="134"/>
      <c r="FQS234" s="134"/>
      <c r="FQT234" s="134"/>
      <c r="FQU234" s="134"/>
      <c r="FQV234" s="134"/>
      <c r="FQW234" s="134"/>
      <c r="FQX234" s="134"/>
      <c r="FQY234" s="134"/>
      <c r="FQZ234" s="134"/>
      <c r="FRA234" s="134"/>
      <c r="FRB234" s="134"/>
      <c r="FRC234" s="134"/>
      <c r="FRD234" s="134"/>
      <c r="FRE234" s="134"/>
      <c r="FRF234" s="134"/>
      <c r="FRG234" s="134"/>
      <c r="FRH234" s="134"/>
      <c r="FRI234" s="134"/>
      <c r="FRJ234" s="134"/>
      <c r="FRK234" s="134"/>
      <c r="FRL234" s="134"/>
      <c r="FRM234" s="134"/>
      <c r="FRN234" s="134"/>
      <c r="FRO234" s="134"/>
      <c r="FRP234" s="134"/>
      <c r="FRQ234" s="134"/>
      <c r="FRR234" s="134"/>
      <c r="FRS234" s="134"/>
      <c r="FRT234" s="134"/>
      <c r="FRU234" s="134"/>
      <c r="FRV234" s="134"/>
      <c r="FRW234" s="134"/>
      <c r="FRX234" s="134"/>
      <c r="FRY234" s="134"/>
      <c r="FRZ234" s="134"/>
      <c r="FSA234" s="134"/>
      <c r="FSB234" s="134"/>
      <c r="FSC234" s="134"/>
      <c r="FSD234" s="134"/>
      <c r="FSE234" s="134"/>
      <c r="FSF234" s="134"/>
      <c r="FSG234" s="134"/>
      <c r="FSH234" s="134"/>
      <c r="FSI234" s="134"/>
      <c r="FSJ234" s="134"/>
      <c r="FSK234" s="134"/>
      <c r="FSL234" s="134"/>
      <c r="FSM234" s="134"/>
      <c r="FSN234" s="134"/>
      <c r="FSO234" s="134"/>
      <c r="FSP234" s="134"/>
      <c r="FSQ234" s="134"/>
      <c r="FSR234" s="134"/>
      <c r="FSS234" s="134"/>
      <c r="FST234" s="134"/>
      <c r="FSU234" s="134"/>
      <c r="FSV234" s="134"/>
      <c r="FSW234" s="134"/>
      <c r="FSX234" s="134"/>
      <c r="FSY234" s="134"/>
      <c r="FSZ234" s="134"/>
      <c r="FTA234" s="134"/>
      <c r="FTB234" s="134"/>
      <c r="FTC234" s="134"/>
      <c r="FTD234" s="134"/>
      <c r="FTE234" s="134"/>
      <c r="FTF234" s="134"/>
      <c r="FTG234" s="134"/>
      <c r="FTH234" s="134"/>
      <c r="FTI234" s="134"/>
      <c r="FTJ234" s="134"/>
      <c r="FTK234" s="134"/>
      <c r="FTL234" s="134"/>
      <c r="FTM234" s="134"/>
      <c r="FTN234" s="134"/>
      <c r="FTO234" s="134"/>
      <c r="FTP234" s="134"/>
      <c r="FTQ234" s="134"/>
      <c r="FTR234" s="134"/>
      <c r="FTS234" s="134"/>
      <c r="FTT234" s="134"/>
      <c r="FTU234" s="134"/>
      <c r="FTV234" s="134"/>
      <c r="FTW234" s="134"/>
      <c r="FTX234" s="134"/>
      <c r="FTY234" s="134"/>
      <c r="FTZ234" s="134"/>
      <c r="FUA234" s="134"/>
      <c r="FUB234" s="134"/>
      <c r="FUC234" s="134"/>
      <c r="FUD234" s="134"/>
      <c r="FUE234" s="134"/>
      <c r="FUF234" s="134"/>
      <c r="FUG234" s="134"/>
      <c r="FUH234" s="134"/>
      <c r="FUI234" s="134"/>
      <c r="FUJ234" s="134"/>
      <c r="FUK234" s="134"/>
      <c r="FUL234" s="134"/>
      <c r="FUM234" s="134"/>
      <c r="FUN234" s="134"/>
      <c r="FUO234" s="134"/>
      <c r="FUP234" s="134"/>
      <c r="FUQ234" s="134"/>
      <c r="FUR234" s="134"/>
      <c r="FUS234" s="134"/>
      <c r="FUT234" s="134"/>
      <c r="FUU234" s="134"/>
      <c r="FUV234" s="134"/>
      <c r="FUW234" s="134"/>
      <c r="FUX234" s="134"/>
      <c r="FUY234" s="134"/>
      <c r="FUZ234" s="134"/>
      <c r="FVA234" s="134"/>
      <c r="FVB234" s="134"/>
      <c r="FVC234" s="134"/>
      <c r="FVD234" s="134"/>
      <c r="FVE234" s="134"/>
      <c r="FVF234" s="134"/>
      <c r="FVG234" s="134"/>
      <c r="FVH234" s="134"/>
      <c r="FVI234" s="134"/>
      <c r="FVJ234" s="134"/>
      <c r="FVK234" s="134"/>
      <c r="FVL234" s="134"/>
      <c r="FVM234" s="134"/>
      <c r="FVN234" s="134"/>
      <c r="FVO234" s="134"/>
      <c r="FVP234" s="134"/>
      <c r="FVQ234" s="134"/>
      <c r="FVR234" s="134"/>
      <c r="FVS234" s="134"/>
      <c r="FVT234" s="134"/>
      <c r="FVU234" s="134"/>
      <c r="FVV234" s="134"/>
      <c r="FVW234" s="134"/>
      <c r="FVX234" s="134"/>
      <c r="FVY234" s="134"/>
      <c r="FVZ234" s="134"/>
      <c r="FWA234" s="134"/>
      <c r="FWB234" s="134"/>
      <c r="FWC234" s="134"/>
      <c r="FWD234" s="134"/>
      <c r="FWE234" s="134"/>
      <c r="FWF234" s="134"/>
      <c r="FWG234" s="134"/>
      <c r="FWH234" s="134"/>
      <c r="FWI234" s="134"/>
      <c r="FWJ234" s="134"/>
      <c r="FWK234" s="134"/>
      <c r="FWL234" s="134"/>
      <c r="FWM234" s="134"/>
      <c r="FWN234" s="134"/>
      <c r="FWO234" s="134"/>
      <c r="FWP234" s="134"/>
      <c r="FWQ234" s="134"/>
      <c r="FWR234" s="134"/>
      <c r="FWS234" s="134"/>
      <c r="FWT234" s="134"/>
      <c r="FWU234" s="134"/>
      <c r="FWV234" s="134"/>
      <c r="FWW234" s="134"/>
      <c r="FWX234" s="134"/>
      <c r="FWY234" s="134"/>
      <c r="FWZ234" s="134"/>
      <c r="FXA234" s="134"/>
      <c r="FXB234" s="134"/>
      <c r="FXC234" s="134"/>
      <c r="FXD234" s="134"/>
      <c r="FXE234" s="134"/>
      <c r="FXF234" s="134"/>
      <c r="FXG234" s="134"/>
      <c r="FXH234" s="134"/>
      <c r="FXI234" s="134"/>
      <c r="FXJ234" s="134"/>
      <c r="FXK234" s="134"/>
      <c r="FXL234" s="134"/>
      <c r="FXM234" s="134"/>
      <c r="FXN234" s="134"/>
      <c r="FXO234" s="134"/>
      <c r="FXP234" s="134"/>
      <c r="FXQ234" s="134"/>
      <c r="FXR234" s="134"/>
      <c r="FXS234" s="134"/>
      <c r="FXT234" s="134"/>
      <c r="FXU234" s="134"/>
      <c r="FXV234" s="134"/>
      <c r="FXW234" s="134"/>
      <c r="FXX234" s="134"/>
      <c r="FXY234" s="134"/>
      <c r="FXZ234" s="134"/>
      <c r="FYA234" s="134"/>
      <c r="FYB234" s="134"/>
      <c r="FYC234" s="134"/>
      <c r="FYD234" s="134"/>
      <c r="FYE234" s="134"/>
      <c r="FYF234" s="134"/>
      <c r="FYG234" s="134"/>
      <c r="FYH234" s="134"/>
      <c r="FYI234" s="134"/>
      <c r="FYJ234" s="134"/>
      <c r="FYK234" s="134"/>
      <c r="FYL234" s="134"/>
      <c r="FYM234" s="134"/>
      <c r="FYN234" s="134"/>
      <c r="FYO234" s="134"/>
      <c r="FYP234" s="134"/>
      <c r="FYQ234" s="134"/>
      <c r="FYR234" s="134"/>
      <c r="FYS234" s="134"/>
      <c r="FYT234" s="134"/>
      <c r="FYU234" s="134"/>
      <c r="FYV234" s="134"/>
      <c r="FYW234" s="134"/>
      <c r="FYX234" s="134"/>
      <c r="FYY234" s="134"/>
      <c r="FYZ234" s="134"/>
      <c r="FZA234" s="134"/>
      <c r="FZB234" s="134"/>
      <c r="FZC234" s="134"/>
      <c r="FZD234" s="134"/>
      <c r="FZE234" s="134"/>
      <c r="FZF234" s="134"/>
      <c r="FZG234" s="134"/>
      <c r="FZH234" s="134"/>
      <c r="FZI234" s="134"/>
      <c r="FZJ234" s="134"/>
      <c r="FZK234" s="134"/>
      <c r="FZL234" s="134"/>
      <c r="FZM234" s="134"/>
      <c r="FZN234" s="134"/>
      <c r="FZO234" s="134"/>
      <c r="FZP234" s="134"/>
      <c r="FZQ234" s="134"/>
      <c r="FZR234" s="134"/>
      <c r="FZS234" s="134"/>
      <c r="FZT234" s="134"/>
      <c r="FZU234" s="134"/>
      <c r="FZV234" s="134"/>
      <c r="FZW234" s="134"/>
      <c r="FZX234" s="134"/>
      <c r="FZY234" s="134"/>
      <c r="FZZ234" s="134"/>
      <c r="GAA234" s="134"/>
      <c r="GAB234" s="134"/>
      <c r="GAC234" s="134"/>
      <c r="GAD234" s="134"/>
      <c r="GAE234" s="134"/>
      <c r="GAF234" s="134"/>
      <c r="GAG234" s="134"/>
      <c r="GAH234" s="134"/>
      <c r="GAI234" s="134"/>
      <c r="GAJ234" s="134"/>
      <c r="GAK234" s="134"/>
      <c r="GAL234" s="134"/>
      <c r="GAM234" s="134"/>
      <c r="GAN234" s="134"/>
      <c r="GAO234" s="134"/>
      <c r="GAP234" s="134"/>
      <c r="GAQ234" s="134"/>
      <c r="GAR234" s="134"/>
      <c r="GAS234" s="134"/>
      <c r="GAT234" s="134"/>
      <c r="GAU234" s="134"/>
      <c r="GAV234" s="134"/>
      <c r="GAW234" s="134"/>
      <c r="GAX234" s="134"/>
      <c r="GAY234" s="134"/>
      <c r="GAZ234" s="134"/>
      <c r="GBA234" s="134"/>
      <c r="GBB234" s="134"/>
      <c r="GBC234" s="134"/>
      <c r="GBD234" s="134"/>
      <c r="GBE234" s="134"/>
      <c r="GBF234" s="134"/>
      <c r="GBG234" s="134"/>
      <c r="GBH234" s="134"/>
      <c r="GBI234" s="134"/>
      <c r="GBJ234" s="134"/>
      <c r="GBK234" s="134"/>
      <c r="GBL234" s="134"/>
      <c r="GBM234" s="134"/>
      <c r="GBN234" s="134"/>
      <c r="GBO234" s="134"/>
      <c r="GBP234" s="134"/>
      <c r="GBQ234" s="134"/>
      <c r="GBR234" s="134"/>
      <c r="GBS234" s="134"/>
      <c r="GBT234" s="134"/>
      <c r="GBU234" s="134"/>
      <c r="GBV234" s="134"/>
      <c r="GBW234" s="134"/>
      <c r="GBX234" s="134"/>
      <c r="GBY234" s="134"/>
      <c r="GBZ234" s="134"/>
      <c r="GCA234" s="134"/>
      <c r="GCB234" s="134"/>
      <c r="GCC234" s="134"/>
      <c r="GCD234" s="134"/>
      <c r="GCE234" s="134"/>
      <c r="GCF234" s="134"/>
      <c r="GCG234" s="134"/>
      <c r="GCH234" s="134"/>
      <c r="GCI234" s="134"/>
      <c r="GCJ234" s="134"/>
      <c r="GCK234" s="134"/>
      <c r="GCL234" s="134"/>
      <c r="GCM234" s="134"/>
      <c r="GCN234" s="134"/>
      <c r="GCO234" s="134"/>
      <c r="GCP234" s="134"/>
      <c r="GCQ234" s="134"/>
      <c r="GCR234" s="134"/>
      <c r="GCS234" s="134"/>
      <c r="GCT234" s="134"/>
      <c r="GCU234" s="134"/>
      <c r="GCV234" s="134"/>
      <c r="GCW234" s="134"/>
      <c r="GCX234" s="134"/>
      <c r="GCY234" s="134"/>
      <c r="GCZ234" s="134"/>
      <c r="GDA234" s="134"/>
      <c r="GDB234" s="134"/>
      <c r="GDC234" s="134"/>
      <c r="GDD234" s="134"/>
      <c r="GDE234" s="134"/>
      <c r="GDF234" s="134"/>
      <c r="GDG234" s="134"/>
      <c r="GDH234" s="134"/>
      <c r="GDI234" s="134"/>
      <c r="GDJ234" s="134"/>
      <c r="GDK234" s="134"/>
      <c r="GDL234" s="134"/>
      <c r="GDM234" s="134"/>
      <c r="GDN234" s="134"/>
      <c r="GDO234" s="134"/>
      <c r="GDP234" s="134"/>
      <c r="GDQ234" s="134"/>
      <c r="GDR234" s="134"/>
      <c r="GDS234" s="134"/>
      <c r="GDT234" s="134"/>
      <c r="GDU234" s="134"/>
      <c r="GDV234" s="134"/>
      <c r="GDW234" s="134"/>
      <c r="GDX234" s="134"/>
      <c r="GDY234" s="134"/>
      <c r="GDZ234" s="134"/>
      <c r="GEA234" s="134"/>
      <c r="GEB234" s="134"/>
      <c r="GEC234" s="134"/>
      <c r="GED234" s="134"/>
      <c r="GEE234" s="134"/>
      <c r="GEF234" s="134"/>
      <c r="GEG234" s="134"/>
      <c r="GEH234" s="134"/>
      <c r="GEI234" s="134"/>
      <c r="GEJ234" s="134"/>
      <c r="GEK234" s="134"/>
      <c r="GEL234" s="134"/>
      <c r="GEM234" s="134"/>
      <c r="GEN234" s="134"/>
      <c r="GEO234" s="134"/>
      <c r="GEP234" s="134"/>
      <c r="GEQ234" s="134"/>
      <c r="GER234" s="134"/>
      <c r="GES234" s="134"/>
      <c r="GET234" s="134"/>
      <c r="GEU234" s="134"/>
      <c r="GEV234" s="134"/>
      <c r="GEW234" s="134"/>
      <c r="GEX234" s="134"/>
      <c r="GEY234" s="134"/>
      <c r="GEZ234" s="134"/>
      <c r="GFA234" s="134"/>
      <c r="GFB234" s="134"/>
      <c r="GFC234" s="134"/>
      <c r="GFD234" s="134"/>
      <c r="GFE234" s="134"/>
      <c r="GFF234" s="134"/>
      <c r="GFG234" s="134"/>
      <c r="GFH234" s="134"/>
      <c r="GFI234" s="134"/>
      <c r="GFJ234" s="134"/>
      <c r="GFK234" s="134"/>
      <c r="GFL234" s="134"/>
      <c r="GFM234" s="134"/>
      <c r="GFN234" s="134"/>
      <c r="GFO234" s="134"/>
      <c r="GFP234" s="134"/>
      <c r="GFQ234" s="134"/>
      <c r="GFR234" s="134"/>
      <c r="GFS234" s="134"/>
      <c r="GFT234" s="134"/>
      <c r="GFU234" s="134"/>
      <c r="GFV234" s="134"/>
      <c r="GFW234" s="134"/>
      <c r="GFX234" s="134"/>
      <c r="GFY234" s="134"/>
      <c r="GFZ234" s="134"/>
      <c r="GGA234" s="134"/>
      <c r="GGB234" s="134"/>
      <c r="GGC234" s="134"/>
      <c r="GGD234" s="134"/>
      <c r="GGE234" s="134"/>
      <c r="GGF234" s="134"/>
      <c r="GGG234" s="134"/>
      <c r="GGH234" s="134"/>
      <c r="GGI234" s="134"/>
      <c r="GGJ234" s="134"/>
      <c r="GGK234" s="134"/>
      <c r="GGL234" s="134"/>
      <c r="GGM234" s="134"/>
      <c r="GGN234" s="134"/>
      <c r="GGO234" s="134"/>
      <c r="GGP234" s="134"/>
      <c r="GGQ234" s="134"/>
      <c r="GGR234" s="134"/>
      <c r="GGS234" s="134"/>
      <c r="GGT234" s="134"/>
      <c r="GGU234" s="134"/>
      <c r="GGV234" s="134"/>
      <c r="GGW234" s="134"/>
      <c r="GGX234" s="134"/>
      <c r="GGY234" s="134"/>
      <c r="GGZ234" s="134"/>
      <c r="GHA234" s="134"/>
      <c r="GHB234" s="134"/>
      <c r="GHC234" s="134"/>
      <c r="GHD234" s="134"/>
      <c r="GHE234" s="134"/>
      <c r="GHF234" s="134"/>
      <c r="GHG234" s="134"/>
      <c r="GHH234" s="134"/>
      <c r="GHI234" s="134"/>
      <c r="GHJ234" s="134"/>
      <c r="GHK234" s="134"/>
      <c r="GHL234" s="134"/>
      <c r="GHM234" s="134"/>
      <c r="GHN234" s="134"/>
      <c r="GHO234" s="134"/>
      <c r="GHP234" s="134"/>
      <c r="GHQ234" s="134"/>
      <c r="GHR234" s="134"/>
      <c r="GHS234" s="134"/>
      <c r="GHT234" s="134"/>
      <c r="GHU234" s="134"/>
      <c r="GHV234" s="134"/>
      <c r="GHW234" s="134"/>
      <c r="GHX234" s="134"/>
      <c r="GHY234" s="134"/>
      <c r="GHZ234" s="134"/>
      <c r="GIA234" s="134"/>
      <c r="GIB234" s="134"/>
      <c r="GIC234" s="134"/>
      <c r="GID234" s="134"/>
      <c r="GIE234" s="134"/>
      <c r="GIF234" s="134"/>
      <c r="GIG234" s="134"/>
      <c r="GIH234" s="134"/>
      <c r="GII234" s="134"/>
      <c r="GIJ234" s="134"/>
      <c r="GIK234" s="134"/>
      <c r="GIL234" s="134"/>
      <c r="GIM234" s="134"/>
      <c r="GIN234" s="134"/>
      <c r="GIO234" s="134"/>
      <c r="GIP234" s="134"/>
      <c r="GIQ234" s="134"/>
      <c r="GIR234" s="134"/>
      <c r="GIS234" s="134"/>
      <c r="GIT234" s="134"/>
      <c r="GIU234" s="134"/>
      <c r="GIV234" s="134"/>
      <c r="GIW234" s="134"/>
      <c r="GIX234" s="134"/>
      <c r="GIY234" s="134"/>
      <c r="GIZ234" s="134"/>
      <c r="GJA234" s="134"/>
      <c r="GJB234" s="134"/>
      <c r="GJC234" s="134"/>
      <c r="GJD234" s="134"/>
      <c r="GJE234" s="134"/>
      <c r="GJF234" s="134"/>
      <c r="GJG234" s="134"/>
      <c r="GJH234" s="134"/>
      <c r="GJI234" s="134"/>
      <c r="GJJ234" s="134"/>
      <c r="GJK234" s="134"/>
      <c r="GJL234" s="134"/>
      <c r="GJM234" s="134"/>
      <c r="GJN234" s="134"/>
      <c r="GJO234" s="134"/>
      <c r="GJP234" s="134"/>
      <c r="GJQ234" s="134"/>
      <c r="GJR234" s="134"/>
      <c r="GJS234" s="134"/>
      <c r="GJT234" s="134"/>
      <c r="GJU234" s="134"/>
      <c r="GJV234" s="134"/>
      <c r="GJW234" s="134"/>
      <c r="GJX234" s="134"/>
      <c r="GJY234" s="134"/>
      <c r="GJZ234" s="134"/>
      <c r="GKA234" s="134"/>
      <c r="GKB234" s="134"/>
      <c r="GKC234" s="134"/>
      <c r="GKD234" s="134"/>
      <c r="GKE234" s="134"/>
      <c r="GKF234" s="134"/>
      <c r="GKG234" s="134"/>
      <c r="GKH234" s="134"/>
      <c r="GKI234" s="134"/>
      <c r="GKJ234" s="134"/>
      <c r="GKK234" s="134"/>
      <c r="GKL234" s="134"/>
      <c r="GKM234" s="134"/>
      <c r="GKN234" s="134"/>
      <c r="GKO234" s="134"/>
      <c r="GKP234" s="134"/>
      <c r="GKQ234" s="134"/>
      <c r="GKR234" s="134"/>
      <c r="GKS234" s="134"/>
      <c r="GKT234" s="134"/>
      <c r="GKU234" s="134"/>
      <c r="GKV234" s="134"/>
      <c r="GKW234" s="134"/>
      <c r="GKX234" s="134"/>
      <c r="GKY234" s="134"/>
      <c r="GKZ234" s="134"/>
      <c r="GLA234" s="134"/>
      <c r="GLB234" s="134"/>
      <c r="GLC234" s="134"/>
      <c r="GLD234" s="134"/>
      <c r="GLE234" s="134"/>
      <c r="GLF234" s="134"/>
      <c r="GLG234" s="134"/>
      <c r="GLH234" s="134"/>
      <c r="GLI234" s="134"/>
      <c r="GLJ234" s="134"/>
      <c r="GLK234" s="134"/>
      <c r="GLL234" s="134"/>
      <c r="GLM234" s="134"/>
      <c r="GLN234" s="134"/>
      <c r="GLO234" s="134"/>
      <c r="GLP234" s="134"/>
      <c r="GLQ234" s="134"/>
      <c r="GLR234" s="134"/>
      <c r="GLS234" s="134"/>
      <c r="GLT234" s="134"/>
      <c r="GLU234" s="134"/>
      <c r="GLV234" s="134"/>
      <c r="GLW234" s="134"/>
      <c r="GLX234" s="134"/>
      <c r="GLY234" s="134"/>
      <c r="GLZ234" s="134"/>
      <c r="GMA234" s="134"/>
      <c r="GMB234" s="134"/>
      <c r="GMC234" s="134"/>
      <c r="GMD234" s="134"/>
      <c r="GME234" s="134"/>
      <c r="GMF234" s="134"/>
      <c r="GMG234" s="134"/>
      <c r="GMH234" s="134"/>
      <c r="GMI234" s="134"/>
      <c r="GMJ234" s="134"/>
      <c r="GMK234" s="134"/>
      <c r="GML234" s="134"/>
      <c r="GMM234" s="134"/>
      <c r="GMN234" s="134"/>
      <c r="GMO234" s="134"/>
      <c r="GMP234" s="134"/>
      <c r="GMQ234" s="134"/>
      <c r="GMR234" s="134"/>
      <c r="GMS234" s="134"/>
      <c r="GMT234" s="134"/>
      <c r="GMU234" s="134"/>
      <c r="GMV234" s="134"/>
      <c r="GMW234" s="134"/>
      <c r="GMX234" s="134"/>
      <c r="GMY234" s="134"/>
      <c r="GMZ234" s="134"/>
      <c r="GNA234" s="134"/>
      <c r="GNB234" s="134"/>
      <c r="GNC234" s="134"/>
      <c r="GND234" s="134"/>
      <c r="GNE234" s="134"/>
      <c r="GNF234" s="134"/>
      <c r="GNG234" s="134"/>
      <c r="GNH234" s="134"/>
      <c r="GNI234" s="134"/>
      <c r="GNJ234" s="134"/>
      <c r="GNK234" s="134"/>
      <c r="GNL234" s="134"/>
      <c r="GNM234" s="134"/>
      <c r="GNN234" s="134"/>
      <c r="GNO234" s="134"/>
      <c r="GNP234" s="134"/>
      <c r="GNQ234" s="134"/>
      <c r="GNR234" s="134"/>
      <c r="GNS234" s="134"/>
      <c r="GNT234" s="134"/>
      <c r="GNU234" s="134"/>
      <c r="GNV234" s="134"/>
      <c r="GNW234" s="134"/>
      <c r="GNX234" s="134"/>
      <c r="GNY234" s="134"/>
      <c r="GNZ234" s="134"/>
      <c r="GOA234" s="134"/>
      <c r="GOB234" s="134"/>
      <c r="GOC234" s="134"/>
      <c r="GOD234" s="134"/>
      <c r="GOE234" s="134"/>
      <c r="GOF234" s="134"/>
      <c r="GOG234" s="134"/>
      <c r="GOH234" s="134"/>
      <c r="GOI234" s="134"/>
      <c r="GOJ234" s="134"/>
      <c r="GOK234" s="134"/>
      <c r="GOL234" s="134"/>
      <c r="GOM234" s="134"/>
      <c r="GON234" s="134"/>
      <c r="GOO234" s="134"/>
      <c r="GOP234" s="134"/>
      <c r="GOQ234" s="134"/>
      <c r="GOR234" s="134"/>
      <c r="GOS234" s="134"/>
      <c r="GOT234" s="134"/>
      <c r="GOU234" s="134"/>
      <c r="GOV234" s="134"/>
      <c r="GOW234" s="134"/>
      <c r="GOX234" s="134"/>
      <c r="GOY234" s="134"/>
      <c r="GOZ234" s="134"/>
      <c r="GPA234" s="134"/>
      <c r="GPB234" s="134"/>
      <c r="GPC234" s="134"/>
      <c r="GPD234" s="134"/>
      <c r="GPE234" s="134"/>
      <c r="GPF234" s="134"/>
      <c r="GPG234" s="134"/>
      <c r="GPH234" s="134"/>
      <c r="GPI234" s="134"/>
      <c r="GPJ234" s="134"/>
      <c r="GPK234" s="134"/>
      <c r="GPL234" s="134"/>
      <c r="GPM234" s="134"/>
      <c r="GPN234" s="134"/>
      <c r="GPO234" s="134"/>
      <c r="GPP234" s="134"/>
      <c r="GPQ234" s="134"/>
      <c r="GPR234" s="134"/>
      <c r="GPS234" s="134"/>
      <c r="GPT234" s="134"/>
      <c r="GPU234" s="134"/>
      <c r="GPV234" s="134"/>
      <c r="GPW234" s="134"/>
      <c r="GPX234" s="134"/>
      <c r="GPY234" s="134"/>
      <c r="GPZ234" s="134"/>
      <c r="GQA234" s="134"/>
      <c r="GQB234" s="134"/>
      <c r="GQC234" s="134"/>
      <c r="GQD234" s="134"/>
      <c r="GQE234" s="134"/>
      <c r="GQF234" s="134"/>
      <c r="GQG234" s="134"/>
      <c r="GQH234" s="134"/>
      <c r="GQI234" s="134"/>
      <c r="GQJ234" s="134"/>
      <c r="GQK234" s="134"/>
      <c r="GQL234" s="134"/>
      <c r="GQM234" s="134"/>
      <c r="GQN234" s="134"/>
      <c r="GQO234" s="134"/>
      <c r="GQP234" s="134"/>
      <c r="GQQ234" s="134"/>
      <c r="GQR234" s="134"/>
      <c r="GQS234" s="134"/>
      <c r="GQT234" s="134"/>
      <c r="GQU234" s="134"/>
      <c r="GQV234" s="134"/>
      <c r="GQW234" s="134"/>
      <c r="GQX234" s="134"/>
      <c r="GQY234" s="134"/>
      <c r="GQZ234" s="134"/>
      <c r="GRA234" s="134"/>
      <c r="GRB234" s="134"/>
      <c r="GRC234" s="134"/>
      <c r="GRD234" s="134"/>
      <c r="GRE234" s="134"/>
      <c r="GRF234" s="134"/>
      <c r="GRG234" s="134"/>
      <c r="GRH234" s="134"/>
      <c r="GRI234" s="134"/>
      <c r="GRJ234" s="134"/>
      <c r="GRK234" s="134"/>
      <c r="GRL234" s="134"/>
      <c r="GRM234" s="134"/>
      <c r="GRN234" s="134"/>
      <c r="GRO234" s="134"/>
      <c r="GRP234" s="134"/>
      <c r="GRQ234" s="134"/>
      <c r="GRR234" s="134"/>
      <c r="GRS234" s="134"/>
      <c r="GRT234" s="134"/>
      <c r="GRU234" s="134"/>
      <c r="GRV234" s="134"/>
      <c r="GRW234" s="134"/>
      <c r="GRX234" s="134"/>
      <c r="GRY234" s="134"/>
      <c r="GRZ234" s="134"/>
      <c r="GSA234" s="134"/>
      <c r="GSB234" s="134"/>
      <c r="GSC234" s="134"/>
      <c r="GSD234" s="134"/>
      <c r="GSE234" s="134"/>
      <c r="GSF234" s="134"/>
      <c r="GSG234" s="134"/>
      <c r="GSH234" s="134"/>
      <c r="GSI234" s="134"/>
      <c r="GSJ234" s="134"/>
      <c r="GSK234" s="134"/>
      <c r="GSL234" s="134"/>
      <c r="GSM234" s="134"/>
      <c r="GSN234" s="134"/>
      <c r="GSO234" s="134"/>
      <c r="GSP234" s="134"/>
      <c r="GSQ234" s="134"/>
      <c r="GSR234" s="134"/>
      <c r="GSS234" s="134"/>
      <c r="GST234" s="134"/>
      <c r="GSU234" s="134"/>
      <c r="GSV234" s="134"/>
      <c r="GSW234" s="134"/>
      <c r="GSX234" s="134"/>
      <c r="GSY234" s="134"/>
      <c r="GSZ234" s="134"/>
      <c r="GTA234" s="134"/>
      <c r="GTB234" s="134"/>
      <c r="GTC234" s="134"/>
      <c r="GTD234" s="134"/>
      <c r="GTE234" s="134"/>
      <c r="GTF234" s="134"/>
      <c r="GTG234" s="134"/>
      <c r="GTH234" s="134"/>
      <c r="GTI234" s="134"/>
      <c r="GTJ234" s="134"/>
      <c r="GTK234" s="134"/>
      <c r="GTL234" s="134"/>
      <c r="GTM234" s="134"/>
      <c r="GTN234" s="134"/>
      <c r="GTO234" s="134"/>
      <c r="GTP234" s="134"/>
      <c r="GTQ234" s="134"/>
      <c r="GTR234" s="134"/>
      <c r="GTS234" s="134"/>
      <c r="GTT234" s="134"/>
      <c r="GTU234" s="134"/>
      <c r="GTV234" s="134"/>
      <c r="GTW234" s="134"/>
      <c r="GTX234" s="134"/>
      <c r="GTY234" s="134"/>
      <c r="GTZ234" s="134"/>
      <c r="GUA234" s="134"/>
      <c r="GUB234" s="134"/>
      <c r="GUC234" s="134"/>
      <c r="GUD234" s="134"/>
      <c r="GUE234" s="134"/>
      <c r="GUF234" s="134"/>
      <c r="GUG234" s="134"/>
      <c r="GUH234" s="134"/>
      <c r="GUI234" s="134"/>
      <c r="GUJ234" s="134"/>
      <c r="GUK234" s="134"/>
      <c r="GUL234" s="134"/>
      <c r="GUM234" s="134"/>
      <c r="GUN234" s="134"/>
      <c r="GUO234" s="134"/>
      <c r="GUP234" s="134"/>
      <c r="GUQ234" s="134"/>
      <c r="GUR234" s="134"/>
      <c r="GUS234" s="134"/>
      <c r="GUT234" s="134"/>
      <c r="GUU234" s="134"/>
      <c r="GUV234" s="134"/>
      <c r="GUW234" s="134"/>
      <c r="GUX234" s="134"/>
      <c r="GUY234" s="134"/>
      <c r="GUZ234" s="134"/>
      <c r="GVA234" s="134"/>
      <c r="GVB234" s="134"/>
      <c r="GVC234" s="134"/>
      <c r="GVD234" s="134"/>
      <c r="GVE234" s="134"/>
      <c r="GVF234" s="134"/>
      <c r="GVG234" s="134"/>
      <c r="GVH234" s="134"/>
      <c r="GVI234" s="134"/>
      <c r="GVJ234" s="134"/>
      <c r="GVK234" s="134"/>
      <c r="GVL234" s="134"/>
      <c r="GVM234" s="134"/>
      <c r="GVN234" s="134"/>
      <c r="GVO234" s="134"/>
      <c r="GVP234" s="134"/>
      <c r="GVQ234" s="134"/>
      <c r="GVR234" s="134"/>
      <c r="GVS234" s="134"/>
      <c r="GVT234" s="134"/>
      <c r="GVU234" s="134"/>
      <c r="GVV234" s="134"/>
      <c r="GVW234" s="134"/>
      <c r="GVX234" s="134"/>
      <c r="GVY234" s="134"/>
      <c r="GVZ234" s="134"/>
      <c r="GWA234" s="134"/>
      <c r="GWB234" s="134"/>
      <c r="GWC234" s="134"/>
      <c r="GWD234" s="134"/>
      <c r="GWE234" s="134"/>
      <c r="GWF234" s="134"/>
      <c r="GWG234" s="134"/>
      <c r="GWH234" s="134"/>
      <c r="GWI234" s="134"/>
      <c r="GWJ234" s="134"/>
      <c r="GWK234" s="134"/>
      <c r="GWL234" s="134"/>
      <c r="GWM234" s="134"/>
      <c r="GWN234" s="134"/>
      <c r="GWO234" s="134"/>
      <c r="GWP234" s="134"/>
      <c r="GWQ234" s="134"/>
      <c r="GWR234" s="134"/>
      <c r="GWS234" s="134"/>
      <c r="GWT234" s="134"/>
      <c r="GWU234" s="134"/>
      <c r="GWV234" s="134"/>
      <c r="GWW234" s="134"/>
      <c r="GWX234" s="134"/>
      <c r="GWY234" s="134"/>
      <c r="GWZ234" s="134"/>
      <c r="GXA234" s="134"/>
      <c r="GXB234" s="134"/>
      <c r="GXC234" s="134"/>
      <c r="GXD234" s="134"/>
      <c r="GXE234" s="134"/>
      <c r="GXF234" s="134"/>
      <c r="GXG234" s="134"/>
      <c r="GXH234" s="134"/>
      <c r="GXI234" s="134"/>
      <c r="GXJ234" s="134"/>
      <c r="GXK234" s="134"/>
      <c r="GXL234" s="134"/>
      <c r="GXM234" s="134"/>
      <c r="GXN234" s="134"/>
      <c r="GXO234" s="134"/>
      <c r="GXP234" s="134"/>
      <c r="GXQ234" s="134"/>
      <c r="GXR234" s="134"/>
      <c r="GXS234" s="134"/>
      <c r="GXT234" s="134"/>
      <c r="GXU234" s="134"/>
      <c r="GXV234" s="134"/>
      <c r="GXW234" s="134"/>
      <c r="GXX234" s="134"/>
      <c r="GXY234" s="134"/>
      <c r="GXZ234" s="134"/>
      <c r="GYA234" s="134"/>
      <c r="GYB234" s="134"/>
      <c r="GYC234" s="134"/>
      <c r="GYD234" s="134"/>
      <c r="GYE234" s="134"/>
      <c r="GYF234" s="134"/>
      <c r="GYG234" s="134"/>
      <c r="GYH234" s="134"/>
      <c r="GYI234" s="134"/>
      <c r="GYJ234" s="134"/>
      <c r="GYK234" s="134"/>
      <c r="GYL234" s="134"/>
      <c r="GYM234" s="134"/>
      <c r="GYN234" s="134"/>
      <c r="GYO234" s="134"/>
      <c r="GYP234" s="134"/>
      <c r="GYQ234" s="134"/>
      <c r="GYR234" s="134"/>
      <c r="GYS234" s="134"/>
      <c r="GYT234" s="134"/>
      <c r="GYU234" s="134"/>
      <c r="GYV234" s="134"/>
      <c r="GYW234" s="134"/>
      <c r="GYX234" s="134"/>
      <c r="GYY234" s="134"/>
      <c r="GYZ234" s="134"/>
      <c r="GZA234" s="134"/>
      <c r="GZB234" s="134"/>
      <c r="GZC234" s="134"/>
      <c r="GZD234" s="134"/>
      <c r="GZE234" s="134"/>
      <c r="GZF234" s="134"/>
      <c r="GZG234" s="134"/>
      <c r="GZH234" s="134"/>
      <c r="GZI234" s="134"/>
      <c r="GZJ234" s="134"/>
      <c r="GZK234" s="134"/>
      <c r="GZL234" s="134"/>
      <c r="GZM234" s="134"/>
      <c r="GZN234" s="134"/>
      <c r="GZO234" s="134"/>
      <c r="GZP234" s="134"/>
      <c r="GZQ234" s="134"/>
      <c r="GZR234" s="134"/>
      <c r="GZS234" s="134"/>
      <c r="GZT234" s="134"/>
      <c r="GZU234" s="134"/>
      <c r="GZV234" s="134"/>
      <c r="GZW234" s="134"/>
      <c r="GZX234" s="134"/>
      <c r="GZY234" s="134"/>
      <c r="GZZ234" s="134"/>
      <c r="HAA234" s="134"/>
      <c r="HAB234" s="134"/>
      <c r="HAC234" s="134"/>
      <c r="HAD234" s="134"/>
      <c r="HAE234" s="134"/>
      <c r="HAF234" s="134"/>
      <c r="HAG234" s="134"/>
      <c r="HAH234" s="134"/>
      <c r="HAI234" s="134"/>
      <c r="HAJ234" s="134"/>
      <c r="HAK234" s="134"/>
      <c r="HAL234" s="134"/>
      <c r="HAM234" s="134"/>
      <c r="HAN234" s="134"/>
      <c r="HAO234" s="134"/>
      <c r="HAP234" s="134"/>
      <c r="HAQ234" s="134"/>
      <c r="HAR234" s="134"/>
      <c r="HAS234" s="134"/>
      <c r="HAT234" s="134"/>
      <c r="HAU234" s="134"/>
      <c r="HAV234" s="134"/>
      <c r="HAW234" s="134"/>
      <c r="HAX234" s="134"/>
      <c r="HAY234" s="134"/>
      <c r="HAZ234" s="134"/>
      <c r="HBA234" s="134"/>
      <c r="HBB234" s="134"/>
      <c r="HBC234" s="134"/>
      <c r="HBD234" s="134"/>
      <c r="HBE234" s="134"/>
      <c r="HBF234" s="134"/>
      <c r="HBG234" s="134"/>
      <c r="HBH234" s="134"/>
      <c r="HBI234" s="134"/>
      <c r="HBJ234" s="134"/>
      <c r="HBK234" s="134"/>
      <c r="HBL234" s="134"/>
      <c r="HBM234" s="134"/>
      <c r="HBN234" s="134"/>
      <c r="HBO234" s="134"/>
      <c r="HBP234" s="134"/>
      <c r="HBQ234" s="134"/>
      <c r="HBR234" s="134"/>
      <c r="HBS234" s="134"/>
      <c r="HBT234" s="134"/>
      <c r="HBU234" s="134"/>
      <c r="HBV234" s="134"/>
      <c r="HBW234" s="134"/>
      <c r="HBX234" s="134"/>
      <c r="HBY234" s="134"/>
      <c r="HBZ234" s="134"/>
      <c r="HCA234" s="134"/>
      <c r="HCB234" s="134"/>
      <c r="HCC234" s="134"/>
      <c r="HCD234" s="134"/>
      <c r="HCE234" s="134"/>
      <c r="HCF234" s="134"/>
      <c r="HCG234" s="134"/>
      <c r="HCH234" s="134"/>
      <c r="HCI234" s="134"/>
      <c r="HCJ234" s="134"/>
      <c r="HCK234" s="134"/>
      <c r="HCL234" s="134"/>
      <c r="HCM234" s="134"/>
      <c r="HCN234" s="134"/>
      <c r="HCO234" s="134"/>
      <c r="HCP234" s="134"/>
      <c r="HCQ234" s="134"/>
      <c r="HCR234" s="134"/>
      <c r="HCS234" s="134"/>
      <c r="HCT234" s="134"/>
      <c r="HCU234" s="134"/>
      <c r="HCV234" s="134"/>
      <c r="HCW234" s="134"/>
      <c r="HCX234" s="134"/>
      <c r="HCY234" s="134"/>
      <c r="HCZ234" s="134"/>
      <c r="HDA234" s="134"/>
      <c r="HDB234" s="134"/>
      <c r="HDC234" s="134"/>
      <c r="HDD234" s="134"/>
      <c r="HDE234" s="134"/>
      <c r="HDF234" s="134"/>
      <c r="HDG234" s="134"/>
      <c r="HDH234" s="134"/>
      <c r="HDI234" s="134"/>
      <c r="HDJ234" s="134"/>
      <c r="HDK234" s="134"/>
      <c r="HDL234" s="134"/>
      <c r="HDM234" s="134"/>
      <c r="HDN234" s="134"/>
      <c r="HDO234" s="134"/>
      <c r="HDP234" s="134"/>
      <c r="HDQ234" s="134"/>
      <c r="HDR234" s="134"/>
      <c r="HDS234" s="134"/>
      <c r="HDT234" s="134"/>
      <c r="HDU234" s="134"/>
      <c r="HDV234" s="134"/>
      <c r="HDW234" s="134"/>
      <c r="HDX234" s="134"/>
      <c r="HDY234" s="134"/>
      <c r="HDZ234" s="134"/>
      <c r="HEA234" s="134"/>
      <c r="HEB234" s="134"/>
      <c r="HEC234" s="134"/>
      <c r="HED234" s="134"/>
      <c r="HEE234" s="134"/>
      <c r="HEF234" s="134"/>
      <c r="HEG234" s="134"/>
      <c r="HEH234" s="134"/>
      <c r="HEI234" s="134"/>
      <c r="HEJ234" s="134"/>
      <c r="HEK234" s="134"/>
      <c r="HEL234" s="134"/>
      <c r="HEM234" s="134"/>
      <c r="HEN234" s="134"/>
      <c r="HEO234" s="134"/>
      <c r="HEP234" s="134"/>
      <c r="HEQ234" s="134"/>
      <c r="HER234" s="134"/>
      <c r="HES234" s="134"/>
      <c r="HET234" s="134"/>
      <c r="HEU234" s="134"/>
      <c r="HEV234" s="134"/>
      <c r="HEW234" s="134"/>
      <c r="HEX234" s="134"/>
      <c r="HEY234" s="134"/>
      <c r="HEZ234" s="134"/>
      <c r="HFA234" s="134"/>
      <c r="HFB234" s="134"/>
      <c r="HFC234" s="134"/>
      <c r="HFD234" s="134"/>
      <c r="HFE234" s="134"/>
      <c r="HFF234" s="134"/>
      <c r="HFG234" s="134"/>
      <c r="HFH234" s="134"/>
      <c r="HFI234" s="134"/>
      <c r="HFJ234" s="134"/>
      <c r="HFK234" s="134"/>
      <c r="HFL234" s="134"/>
      <c r="HFM234" s="134"/>
      <c r="HFN234" s="134"/>
      <c r="HFO234" s="134"/>
      <c r="HFP234" s="134"/>
      <c r="HFQ234" s="134"/>
      <c r="HFR234" s="134"/>
      <c r="HFS234" s="134"/>
      <c r="HFT234" s="134"/>
      <c r="HFU234" s="134"/>
      <c r="HFV234" s="134"/>
      <c r="HFW234" s="134"/>
      <c r="HFX234" s="134"/>
      <c r="HFY234" s="134"/>
      <c r="HFZ234" s="134"/>
      <c r="HGA234" s="134"/>
      <c r="HGB234" s="134"/>
      <c r="HGC234" s="134"/>
      <c r="HGD234" s="134"/>
      <c r="HGE234" s="134"/>
      <c r="HGF234" s="134"/>
      <c r="HGG234" s="134"/>
      <c r="HGH234" s="134"/>
      <c r="HGI234" s="134"/>
      <c r="HGJ234" s="134"/>
      <c r="HGK234" s="134"/>
      <c r="HGL234" s="134"/>
      <c r="HGM234" s="134"/>
      <c r="HGN234" s="134"/>
      <c r="HGO234" s="134"/>
      <c r="HGP234" s="134"/>
      <c r="HGQ234" s="134"/>
      <c r="HGR234" s="134"/>
      <c r="HGS234" s="134"/>
      <c r="HGT234" s="134"/>
      <c r="HGU234" s="134"/>
      <c r="HGV234" s="134"/>
      <c r="HGW234" s="134"/>
      <c r="HGX234" s="134"/>
      <c r="HGY234" s="134"/>
      <c r="HGZ234" s="134"/>
      <c r="HHA234" s="134"/>
      <c r="HHB234" s="134"/>
      <c r="HHC234" s="134"/>
      <c r="HHD234" s="134"/>
      <c r="HHE234" s="134"/>
      <c r="HHF234" s="134"/>
      <c r="HHG234" s="134"/>
      <c r="HHH234" s="134"/>
      <c r="HHI234" s="134"/>
      <c r="HHJ234" s="134"/>
      <c r="HHK234" s="134"/>
      <c r="HHL234" s="134"/>
      <c r="HHM234" s="134"/>
      <c r="HHN234" s="134"/>
      <c r="HHO234" s="134"/>
      <c r="HHP234" s="134"/>
      <c r="HHQ234" s="134"/>
      <c r="HHR234" s="134"/>
      <c r="HHS234" s="134"/>
      <c r="HHT234" s="134"/>
      <c r="HHU234" s="134"/>
      <c r="HHV234" s="134"/>
      <c r="HHW234" s="134"/>
      <c r="HHX234" s="134"/>
      <c r="HHY234" s="134"/>
      <c r="HHZ234" s="134"/>
      <c r="HIA234" s="134"/>
      <c r="HIB234" s="134"/>
      <c r="HIC234" s="134"/>
      <c r="HID234" s="134"/>
      <c r="HIE234" s="134"/>
      <c r="HIF234" s="134"/>
      <c r="HIG234" s="134"/>
      <c r="HIH234" s="134"/>
      <c r="HII234" s="134"/>
      <c r="HIJ234" s="134"/>
      <c r="HIK234" s="134"/>
      <c r="HIL234" s="134"/>
      <c r="HIM234" s="134"/>
      <c r="HIN234" s="134"/>
      <c r="HIO234" s="134"/>
      <c r="HIP234" s="134"/>
      <c r="HIQ234" s="134"/>
      <c r="HIR234" s="134"/>
      <c r="HIS234" s="134"/>
      <c r="HIT234" s="134"/>
      <c r="HIU234" s="134"/>
      <c r="HIV234" s="134"/>
      <c r="HIW234" s="134"/>
      <c r="HIX234" s="134"/>
      <c r="HIY234" s="134"/>
      <c r="HIZ234" s="134"/>
      <c r="HJA234" s="134"/>
      <c r="HJB234" s="134"/>
      <c r="HJC234" s="134"/>
      <c r="HJD234" s="134"/>
      <c r="HJE234" s="134"/>
      <c r="HJF234" s="134"/>
      <c r="HJG234" s="134"/>
      <c r="HJH234" s="134"/>
      <c r="HJI234" s="134"/>
      <c r="HJJ234" s="134"/>
      <c r="HJK234" s="134"/>
      <c r="HJL234" s="134"/>
      <c r="HJM234" s="134"/>
      <c r="HJN234" s="134"/>
      <c r="HJO234" s="134"/>
      <c r="HJP234" s="134"/>
      <c r="HJQ234" s="134"/>
      <c r="HJR234" s="134"/>
      <c r="HJS234" s="134"/>
      <c r="HJT234" s="134"/>
      <c r="HJU234" s="134"/>
      <c r="HJV234" s="134"/>
      <c r="HJW234" s="134"/>
      <c r="HJX234" s="134"/>
      <c r="HJY234" s="134"/>
      <c r="HJZ234" s="134"/>
      <c r="HKA234" s="134"/>
      <c r="HKB234" s="134"/>
      <c r="HKC234" s="134"/>
      <c r="HKD234" s="134"/>
      <c r="HKE234" s="134"/>
      <c r="HKF234" s="134"/>
      <c r="HKG234" s="134"/>
      <c r="HKH234" s="134"/>
      <c r="HKI234" s="134"/>
      <c r="HKJ234" s="134"/>
      <c r="HKK234" s="134"/>
      <c r="HKL234" s="134"/>
      <c r="HKM234" s="134"/>
      <c r="HKN234" s="134"/>
      <c r="HKO234" s="134"/>
      <c r="HKP234" s="134"/>
      <c r="HKQ234" s="134"/>
      <c r="HKR234" s="134"/>
      <c r="HKS234" s="134"/>
      <c r="HKT234" s="134"/>
      <c r="HKU234" s="134"/>
      <c r="HKV234" s="134"/>
      <c r="HKW234" s="134"/>
      <c r="HKX234" s="134"/>
      <c r="HKY234" s="134"/>
      <c r="HKZ234" s="134"/>
      <c r="HLA234" s="134"/>
      <c r="HLB234" s="134"/>
      <c r="HLC234" s="134"/>
      <c r="HLD234" s="134"/>
      <c r="HLE234" s="134"/>
      <c r="HLF234" s="134"/>
      <c r="HLG234" s="134"/>
      <c r="HLH234" s="134"/>
      <c r="HLI234" s="134"/>
      <c r="HLJ234" s="134"/>
      <c r="HLK234" s="134"/>
      <c r="HLL234" s="134"/>
      <c r="HLM234" s="134"/>
      <c r="HLN234" s="134"/>
      <c r="HLO234" s="134"/>
      <c r="HLP234" s="134"/>
      <c r="HLQ234" s="134"/>
      <c r="HLR234" s="134"/>
      <c r="HLS234" s="134"/>
      <c r="HLT234" s="134"/>
      <c r="HLU234" s="134"/>
      <c r="HLV234" s="134"/>
      <c r="HLW234" s="134"/>
      <c r="HLX234" s="134"/>
      <c r="HLY234" s="134"/>
      <c r="HLZ234" s="134"/>
      <c r="HMA234" s="134"/>
      <c r="HMB234" s="134"/>
      <c r="HMC234" s="134"/>
      <c r="HMD234" s="134"/>
      <c r="HME234" s="134"/>
      <c r="HMF234" s="134"/>
      <c r="HMG234" s="134"/>
      <c r="HMH234" s="134"/>
      <c r="HMI234" s="134"/>
      <c r="HMJ234" s="134"/>
      <c r="HMK234" s="134"/>
      <c r="HML234" s="134"/>
      <c r="HMM234" s="134"/>
      <c r="HMN234" s="134"/>
      <c r="HMO234" s="134"/>
      <c r="HMP234" s="134"/>
      <c r="HMQ234" s="134"/>
      <c r="HMR234" s="134"/>
      <c r="HMS234" s="134"/>
      <c r="HMT234" s="134"/>
      <c r="HMU234" s="134"/>
      <c r="HMV234" s="134"/>
      <c r="HMW234" s="134"/>
      <c r="HMX234" s="134"/>
      <c r="HMY234" s="134"/>
      <c r="HMZ234" s="134"/>
      <c r="HNA234" s="134"/>
      <c r="HNB234" s="134"/>
      <c r="HNC234" s="134"/>
      <c r="HND234" s="134"/>
      <c r="HNE234" s="134"/>
      <c r="HNF234" s="134"/>
      <c r="HNG234" s="134"/>
      <c r="HNH234" s="134"/>
      <c r="HNI234" s="134"/>
      <c r="HNJ234" s="134"/>
      <c r="HNK234" s="134"/>
      <c r="HNL234" s="134"/>
      <c r="HNM234" s="134"/>
      <c r="HNN234" s="134"/>
      <c r="HNO234" s="134"/>
      <c r="HNP234" s="134"/>
      <c r="HNQ234" s="134"/>
      <c r="HNR234" s="134"/>
      <c r="HNS234" s="134"/>
      <c r="HNT234" s="134"/>
      <c r="HNU234" s="134"/>
      <c r="HNV234" s="134"/>
      <c r="HNW234" s="134"/>
      <c r="HNX234" s="134"/>
      <c r="HNY234" s="134"/>
      <c r="HNZ234" s="134"/>
      <c r="HOA234" s="134"/>
      <c r="HOB234" s="134"/>
      <c r="HOC234" s="134"/>
      <c r="HOD234" s="134"/>
      <c r="HOE234" s="134"/>
      <c r="HOF234" s="134"/>
      <c r="HOG234" s="134"/>
      <c r="HOH234" s="134"/>
      <c r="HOI234" s="134"/>
      <c r="HOJ234" s="134"/>
      <c r="HOK234" s="134"/>
      <c r="HOL234" s="134"/>
      <c r="HOM234" s="134"/>
      <c r="HON234" s="134"/>
      <c r="HOO234" s="134"/>
      <c r="HOP234" s="134"/>
      <c r="HOQ234" s="134"/>
      <c r="HOR234" s="134"/>
      <c r="HOS234" s="134"/>
      <c r="HOT234" s="134"/>
      <c r="HOU234" s="134"/>
      <c r="HOV234" s="134"/>
      <c r="HOW234" s="134"/>
      <c r="HOX234" s="134"/>
      <c r="HOY234" s="134"/>
      <c r="HOZ234" s="134"/>
      <c r="HPA234" s="134"/>
      <c r="HPB234" s="134"/>
      <c r="HPC234" s="134"/>
      <c r="HPD234" s="134"/>
      <c r="HPE234" s="134"/>
      <c r="HPF234" s="134"/>
      <c r="HPG234" s="134"/>
      <c r="HPH234" s="134"/>
      <c r="HPI234" s="134"/>
      <c r="HPJ234" s="134"/>
      <c r="HPK234" s="134"/>
      <c r="HPL234" s="134"/>
      <c r="HPM234" s="134"/>
      <c r="HPN234" s="134"/>
      <c r="HPO234" s="134"/>
      <c r="HPP234" s="134"/>
      <c r="HPQ234" s="134"/>
      <c r="HPR234" s="134"/>
      <c r="HPS234" s="134"/>
      <c r="HPT234" s="134"/>
      <c r="HPU234" s="134"/>
      <c r="HPV234" s="134"/>
      <c r="HPW234" s="134"/>
      <c r="HPX234" s="134"/>
      <c r="HPY234" s="134"/>
      <c r="HPZ234" s="134"/>
      <c r="HQA234" s="134"/>
      <c r="HQB234" s="134"/>
      <c r="HQC234" s="134"/>
      <c r="HQD234" s="134"/>
      <c r="HQE234" s="134"/>
      <c r="HQF234" s="134"/>
      <c r="HQG234" s="134"/>
      <c r="HQH234" s="134"/>
      <c r="HQI234" s="134"/>
      <c r="HQJ234" s="134"/>
      <c r="HQK234" s="134"/>
      <c r="HQL234" s="134"/>
      <c r="HQM234" s="134"/>
      <c r="HQN234" s="134"/>
      <c r="HQO234" s="134"/>
      <c r="HQP234" s="134"/>
      <c r="HQQ234" s="134"/>
      <c r="HQR234" s="134"/>
      <c r="HQS234" s="134"/>
      <c r="HQT234" s="134"/>
      <c r="HQU234" s="134"/>
      <c r="HQV234" s="134"/>
      <c r="HQW234" s="134"/>
      <c r="HQX234" s="134"/>
      <c r="HQY234" s="134"/>
      <c r="HQZ234" s="134"/>
      <c r="HRA234" s="134"/>
      <c r="HRB234" s="134"/>
      <c r="HRC234" s="134"/>
      <c r="HRD234" s="134"/>
      <c r="HRE234" s="134"/>
      <c r="HRF234" s="134"/>
      <c r="HRG234" s="134"/>
      <c r="HRH234" s="134"/>
      <c r="HRI234" s="134"/>
      <c r="HRJ234" s="134"/>
      <c r="HRK234" s="134"/>
      <c r="HRL234" s="134"/>
      <c r="HRM234" s="134"/>
      <c r="HRN234" s="134"/>
      <c r="HRO234" s="134"/>
      <c r="HRP234" s="134"/>
      <c r="HRQ234" s="134"/>
      <c r="HRR234" s="134"/>
      <c r="HRS234" s="134"/>
      <c r="HRT234" s="134"/>
      <c r="HRU234" s="134"/>
      <c r="HRV234" s="134"/>
      <c r="HRW234" s="134"/>
      <c r="HRX234" s="134"/>
      <c r="HRY234" s="134"/>
      <c r="HRZ234" s="134"/>
      <c r="HSA234" s="134"/>
      <c r="HSB234" s="134"/>
      <c r="HSC234" s="134"/>
      <c r="HSD234" s="134"/>
      <c r="HSE234" s="134"/>
      <c r="HSF234" s="134"/>
      <c r="HSG234" s="134"/>
      <c r="HSH234" s="134"/>
      <c r="HSI234" s="134"/>
      <c r="HSJ234" s="134"/>
      <c r="HSK234" s="134"/>
      <c r="HSL234" s="134"/>
      <c r="HSM234" s="134"/>
      <c r="HSN234" s="134"/>
      <c r="HSO234" s="134"/>
      <c r="HSP234" s="134"/>
      <c r="HSQ234" s="134"/>
      <c r="HSR234" s="134"/>
      <c r="HSS234" s="134"/>
      <c r="HST234" s="134"/>
      <c r="HSU234" s="134"/>
      <c r="HSV234" s="134"/>
      <c r="HSW234" s="134"/>
      <c r="HSX234" s="134"/>
      <c r="HSY234" s="134"/>
      <c r="HSZ234" s="134"/>
      <c r="HTA234" s="134"/>
      <c r="HTB234" s="134"/>
      <c r="HTC234" s="134"/>
      <c r="HTD234" s="134"/>
      <c r="HTE234" s="134"/>
      <c r="HTF234" s="134"/>
      <c r="HTG234" s="134"/>
      <c r="HTH234" s="134"/>
      <c r="HTI234" s="134"/>
      <c r="HTJ234" s="134"/>
      <c r="HTK234" s="134"/>
      <c r="HTL234" s="134"/>
      <c r="HTM234" s="134"/>
      <c r="HTN234" s="134"/>
      <c r="HTO234" s="134"/>
      <c r="HTP234" s="134"/>
      <c r="HTQ234" s="134"/>
      <c r="HTR234" s="134"/>
      <c r="HTS234" s="134"/>
      <c r="HTT234" s="134"/>
      <c r="HTU234" s="134"/>
      <c r="HTV234" s="134"/>
      <c r="HTW234" s="134"/>
      <c r="HTX234" s="134"/>
      <c r="HTY234" s="134"/>
      <c r="HTZ234" s="134"/>
      <c r="HUA234" s="134"/>
      <c r="HUB234" s="134"/>
      <c r="HUC234" s="134"/>
      <c r="HUD234" s="134"/>
      <c r="HUE234" s="134"/>
      <c r="HUF234" s="134"/>
      <c r="HUG234" s="134"/>
      <c r="HUH234" s="134"/>
      <c r="HUI234" s="134"/>
      <c r="HUJ234" s="134"/>
      <c r="HUK234" s="134"/>
      <c r="HUL234" s="134"/>
      <c r="HUM234" s="134"/>
      <c r="HUN234" s="134"/>
      <c r="HUO234" s="134"/>
      <c r="HUP234" s="134"/>
      <c r="HUQ234" s="134"/>
      <c r="HUR234" s="134"/>
      <c r="HUS234" s="134"/>
      <c r="HUT234" s="134"/>
      <c r="HUU234" s="134"/>
      <c r="HUV234" s="134"/>
      <c r="HUW234" s="134"/>
      <c r="HUX234" s="134"/>
      <c r="HUY234" s="134"/>
      <c r="HUZ234" s="134"/>
      <c r="HVA234" s="134"/>
      <c r="HVB234" s="134"/>
      <c r="HVC234" s="134"/>
      <c r="HVD234" s="134"/>
      <c r="HVE234" s="134"/>
      <c r="HVF234" s="134"/>
      <c r="HVG234" s="134"/>
      <c r="HVH234" s="134"/>
      <c r="HVI234" s="134"/>
      <c r="HVJ234" s="134"/>
      <c r="HVK234" s="134"/>
      <c r="HVL234" s="134"/>
      <c r="HVM234" s="134"/>
      <c r="HVN234" s="134"/>
      <c r="HVO234" s="134"/>
      <c r="HVP234" s="134"/>
      <c r="HVQ234" s="134"/>
      <c r="HVR234" s="134"/>
      <c r="HVS234" s="134"/>
      <c r="HVT234" s="134"/>
      <c r="HVU234" s="134"/>
      <c r="HVV234" s="134"/>
      <c r="HVW234" s="134"/>
      <c r="HVX234" s="134"/>
      <c r="HVY234" s="134"/>
      <c r="HVZ234" s="134"/>
      <c r="HWA234" s="134"/>
      <c r="HWB234" s="134"/>
      <c r="HWC234" s="134"/>
      <c r="HWD234" s="134"/>
      <c r="HWE234" s="134"/>
      <c r="HWF234" s="134"/>
      <c r="HWG234" s="134"/>
      <c r="HWH234" s="134"/>
      <c r="HWI234" s="134"/>
      <c r="HWJ234" s="134"/>
      <c r="HWK234" s="134"/>
      <c r="HWL234" s="134"/>
      <c r="HWM234" s="134"/>
      <c r="HWN234" s="134"/>
      <c r="HWO234" s="134"/>
      <c r="HWP234" s="134"/>
      <c r="HWQ234" s="134"/>
      <c r="HWR234" s="134"/>
      <c r="HWS234" s="134"/>
      <c r="HWT234" s="134"/>
      <c r="HWU234" s="134"/>
      <c r="HWV234" s="134"/>
      <c r="HWW234" s="134"/>
      <c r="HWX234" s="134"/>
      <c r="HWY234" s="134"/>
      <c r="HWZ234" s="134"/>
      <c r="HXA234" s="134"/>
      <c r="HXB234" s="134"/>
      <c r="HXC234" s="134"/>
      <c r="HXD234" s="134"/>
      <c r="HXE234" s="134"/>
      <c r="HXF234" s="134"/>
      <c r="HXG234" s="134"/>
      <c r="HXH234" s="134"/>
      <c r="HXI234" s="134"/>
      <c r="HXJ234" s="134"/>
      <c r="HXK234" s="134"/>
      <c r="HXL234" s="134"/>
      <c r="HXM234" s="134"/>
      <c r="HXN234" s="134"/>
      <c r="HXO234" s="134"/>
      <c r="HXP234" s="134"/>
      <c r="HXQ234" s="134"/>
      <c r="HXR234" s="134"/>
      <c r="HXS234" s="134"/>
      <c r="HXT234" s="134"/>
      <c r="HXU234" s="134"/>
      <c r="HXV234" s="134"/>
      <c r="HXW234" s="134"/>
      <c r="HXX234" s="134"/>
      <c r="HXY234" s="134"/>
      <c r="HXZ234" s="134"/>
      <c r="HYA234" s="134"/>
      <c r="HYB234" s="134"/>
      <c r="HYC234" s="134"/>
      <c r="HYD234" s="134"/>
      <c r="HYE234" s="134"/>
      <c r="HYF234" s="134"/>
      <c r="HYG234" s="134"/>
      <c r="HYH234" s="134"/>
      <c r="HYI234" s="134"/>
      <c r="HYJ234" s="134"/>
      <c r="HYK234" s="134"/>
      <c r="HYL234" s="134"/>
      <c r="HYM234" s="134"/>
      <c r="HYN234" s="134"/>
      <c r="HYO234" s="134"/>
      <c r="HYP234" s="134"/>
      <c r="HYQ234" s="134"/>
      <c r="HYR234" s="134"/>
      <c r="HYS234" s="134"/>
      <c r="HYT234" s="134"/>
      <c r="HYU234" s="134"/>
      <c r="HYV234" s="134"/>
      <c r="HYW234" s="134"/>
      <c r="HYX234" s="134"/>
      <c r="HYY234" s="134"/>
      <c r="HYZ234" s="134"/>
      <c r="HZA234" s="134"/>
      <c r="HZB234" s="134"/>
      <c r="HZC234" s="134"/>
      <c r="HZD234" s="134"/>
      <c r="HZE234" s="134"/>
      <c r="HZF234" s="134"/>
      <c r="HZG234" s="134"/>
      <c r="HZH234" s="134"/>
      <c r="HZI234" s="134"/>
      <c r="HZJ234" s="134"/>
      <c r="HZK234" s="134"/>
      <c r="HZL234" s="134"/>
      <c r="HZM234" s="134"/>
      <c r="HZN234" s="134"/>
      <c r="HZO234" s="134"/>
      <c r="HZP234" s="134"/>
      <c r="HZQ234" s="134"/>
      <c r="HZR234" s="134"/>
      <c r="HZS234" s="134"/>
      <c r="HZT234" s="134"/>
      <c r="HZU234" s="134"/>
      <c r="HZV234" s="134"/>
      <c r="HZW234" s="134"/>
      <c r="HZX234" s="134"/>
      <c r="HZY234" s="134"/>
      <c r="HZZ234" s="134"/>
      <c r="IAA234" s="134"/>
      <c r="IAB234" s="134"/>
      <c r="IAC234" s="134"/>
      <c r="IAD234" s="134"/>
      <c r="IAE234" s="134"/>
      <c r="IAF234" s="134"/>
      <c r="IAG234" s="134"/>
      <c r="IAH234" s="134"/>
      <c r="IAI234" s="134"/>
      <c r="IAJ234" s="134"/>
      <c r="IAK234" s="134"/>
      <c r="IAL234" s="134"/>
      <c r="IAM234" s="134"/>
      <c r="IAN234" s="134"/>
      <c r="IAO234" s="134"/>
      <c r="IAP234" s="134"/>
      <c r="IAQ234" s="134"/>
      <c r="IAR234" s="134"/>
      <c r="IAS234" s="134"/>
      <c r="IAT234" s="134"/>
      <c r="IAU234" s="134"/>
      <c r="IAV234" s="134"/>
      <c r="IAW234" s="134"/>
      <c r="IAX234" s="134"/>
      <c r="IAY234" s="134"/>
      <c r="IAZ234" s="134"/>
      <c r="IBA234" s="134"/>
      <c r="IBB234" s="134"/>
      <c r="IBC234" s="134"/>
      <c r="IBD234" s="134"/>
      <c r="IBE234" s="134"/>
      <c r="IBF234" s="134"/>
      <c r="IBG234" s="134"/>
      <c r="IBH234" s="134"/>
      <c r="IBI234" s="134"/>
      <c r="IBJ234" s="134"/>
      <c r="IBK234" s="134"/>
      <c r="IBL234" s="134"/>
      <c r="IBM234" s="134"/>
      <c r="IBN234" s="134"/>
      <c r="IBO234" s="134"/>
      <c r="IBP234" s="134"/>
      <c r="IBQ234" s="134"/>
      <c r="IBR234" s="134"/>
      <c r="IBS234" s="134"/>
      <c r="IBT234" s="134"/>
      <c r="IBU234" s="134"/>
      <c r="IBV234" s="134"/>
      <c r="IBW234" s="134"/>
      <c r="IBX234" s="134"/>
      <c r="IBY234" s="134"/>
      <c r="IBZ234" s="134"/>
      <c r="ICA234" s="134"/>
      <c r="ICB234" s="134"/>
      <c r="ICC234" s="134"/>
      <c r="ICD234" s="134"/>
      <c r="ICE234" s="134"/>
      <c r="ICF234" s="134"/>
      <c r="ICG234" s="134"/>
      <c r="ICH234" s="134"/>
      <c r="ICI234" s="134"/>
      <c r="ICJ234" s="134"/>
      <c r="ICK234" s="134"/>
      <c r="ICL234" s="134"/>
      <c r="ICM234" s="134"/>
      <c r="ICN234" s="134"/>
      <c r="ICO234" s="134"/>
      <c r="ICP234" s="134"/>
      <c r="ICQ234" s="134"/>
      <c r="ICR234" s="134"/>
      <c r="ICS234" s="134"/>
      <c r="ICT234" s="134"/>
      <c r="ICU234" s="134"/>
      <c r="ICV234" s="134"/>
      <c r="ICW234" s="134"/>
      <c r="ICX234" s="134"/>
      <c r="ICY234" s="134"/>
      <c r="ICZ234" s="134"/>
      <c r="IDA234" s="134"/>
      <c r="IDB234" s="134"/>
      <c r="IDC234" s="134"/>
      <c r="IDD234" s="134"/>
      <c r="IDE234" s="134"/>
      <c r="IDF234" s="134"/>
      <c r="IDG234" s="134"/>
      <c r="IDH234" s="134"/>
      <c r="IDI234" s="134"/>
      <c r="IDJ234" s="134"/>
      <c r="IDK234" s="134"/>
      <c r="IDL234" s="134"/>
      <c r="IDM234" s="134"/>
      <c r="IDN234" s="134"/>
      <c r="IDO234" s="134"/>
      <c r="IDP234" s="134"/>
      <c r="IDQ234" s="134"/>
      <c r="IDR234" s="134"/>
      <c r="IDS234" s="134"/>
      <c r="IDT234" s="134"/>
      <c r="IDU234" s="134"/>
      <c r="IDV234" s="134"/>
      <c r="IDW234" s="134"/>
      <c r="IDX234" s="134"/>
      <c r="IDY234" s="134"/>
      <c r="IDZ234" s="134"/>
      <c r="IEA234" s="134"/>
      <c r="IEB234" s="134"/>
      <c r="IEC234" s="134"/>
      <c r="IED234" s="134"/>
      <c r="IEE234" s="134"/>
      <c r="IEF234" s="134"/>
      <c r="IEG234" s="134"/>
      <c r="IEH234" s="134"/>
      <c r="IEI234" s="134"/>
      <c r="IEJ234" s="134"/>
      <c r="IEK234" s="134"/>
      <c r="IEL234" s="134"/>
      <c r="IEM234" s="134"/>
      <c r="IEN234" s="134"/>
      <c r="IEO234" s="134"/>
      <c r="IEP234" s="134"/>
      <c r="IEQ234" s="134"/>
      <c r="IER234" s="134"/>
      <c r="IES234" s="134"/>
      <c r="IET234" s="134"/>
      <c r="IEU234" s="134"/>
      <c r="IEV234" s="134"/>
      <c r="IEW234" s="134"/>
      <c r="IEX234" s="134"/>
      <c r="IEY234" s="134"/>
      <c r="IEZ234" s="134"/>
      <c r="IFA234" s="134"/>
      <c r="IFB234" s="134"/>
      <c r="IFC234" s="134"/>
      <c r="IFD234" s="134"/>
      <c r="IFE234" s="134"/>
      <c r="IFF234" s="134"/>
      <c r="IFG234" s="134"/>
      <c r="IFH234" s="134"/>
      <c r="IFI234" s="134"/>
      <c r="IFJ234" s="134"/>
      <c r="IFK234" s="134"/>
      <c r="IFL234" s="134"/>
      <c r="IFM234" s="134"/>
      <c r="IFN234" s="134"/>
      <c r="IFO234" s="134"/>
      <c r="IFP234" s="134"/>
      <c r="IFQ234" s="134"/>
      <c r="IFR234" s="134"/>
      <c r="IFS234" s="134"/>
      <c r="IFT234" s="134"/>
      <c r="IFU234" s="134"/>
      <c r="IFV234" s="134"/>
      <c r="IFW234" s="134"/>
      <c r="IFX234" s="134"/>
      <c r="IFY234" s="134"/>
      <c r="IFZ234" s="134"/>
      <c r="IGA234" s="134"/>
      <c r="IGB234" s="134"/>
      <c r="IGC234" s="134"/>
      <c r="IGD234" s="134"/>
      <c r="IGE234" s="134"/>
      <c r="IGF234" s="134"/>
      <c r="IGG234" s="134"/>
      <c r="IGH234" s="134"/>
      <c r="IGI234" s="134"/>
      <c r="IGJ234" s="134"/>
      <c r="IGK234" s="134"/>
      <c r="IGL234" s="134"/>
      <c r="IGM234" s="134"/>
      <c r="IGN234" s="134"/>
      <c r="IGO234" s="134"/>
      <c r="IGP234" s="134"/>
      <c r="IGQ234" s="134"/>
      <c r="IGR234" s="134"/>
      <c r="IGS234" s="134"/>
      <c r="IGT234" s="134"/>
      <c r="IGU234" s="134"/>
      <c r="IGV234" s="134"/>
      <c r="IGW234" s="134"/>
      <c r="IGX234" s="134"/>
      <c r="IGY234" s="134"/>
      <c r="IGZ234" s="134"/>
      <c r="IHA234" s="134"/>
      <c r="IHB234" s="134"/>
      <c r="IHC234" s="134"/>
      <c r="IHD234" s="134"/>
      <c r="IHE234" s="134"/>
      <c r="IHF234" s="134"/>
      <c r="IHG234" s="134"/>
      <c r="IHH234" s="134"/>
      <c r="IHI234" s="134"/>
      <c r="IHJ234" s="134"/>
      <c r="IHK234" s="134"/>
      <c r="IHL234" s="134"/>
      <c r="IHM234" s="134"/>
      <c r="IHN234" s="134"/>
      <c r="IHO234" s="134"/>
      <c r="IHP234" s="134"/>
      <c r="IHQ234" s="134"/>
      <c r="IHR234" s="134"/>
      <c r="IHS234" s="134"/>
      <c r="IHT234" s="134"/>
      <c r="IHU234" s="134"/>
      <c r="IHV234" s="134"/>
      <c r="IHW234" s="134"/>
      <c r="IHX234" s="134"/>
      <c r="IHY234" s="134"/>
      <c r="IHZ234" s="134"/>
      <c r="IIA234" s="134"/>
      <c r="IIB234" s="134"/>
      <c r="IIC234" s="134"/>
      <c r="IID234" s="134"/>
      <c r="IIE234" s="134"/>
      <c r="IIF234" s="134"/>
      <c r="IIG234" s="134"/>
      <c r="IIH234" s="134"/>
      <c r="III234" s="134"/>
      <c r="IIJ234" s="134"/>
      <c r="IIK234" s="134"/>
      <c r="IIL234" s="134"/>
      <c r="IIM234" s="134"/>
      <c r="IIN234" s="134"/>
      <c r="IIO234" s="134"/>
      <c r="IIP234" s="134"/>
      <c r="IIQ234" s="134"/>
      <c r="IIR234" s="134"/>
      <c r="IIS234" s="134"/>
      <c r="IIT234" s="134"/>
      <c r="IIU234" s="134"/>
      <c r="IIV234" s="134"/>
      <c r="IIW234" s="134"/>
      <c r="IIX234" s="134"/>
      <c r="IIY234" s="134"/>
      <c r="IIZ234" s="134"/>
      <c r="IJA234" s="134"/>
      <c r="IJB234" s="134"/>
      <c r="IJC234" s="134"/>
      <c r="IJD234" s="134"/>
      <c r="IJE234" s="134"/>
      <c r="IJF234" s="134"/>
      <c r="IJG234" s="134"/>
      <c r="IJH234" s="134"/>
      <c r="IJI234" s="134"/>
      <c r="IJJ234" s="134"/>
      <c r="IJK234" s="134"/>
      <c r="IJL234" s="134"/>
      <c r="IJM234" s="134"/>
      <c r="IJN234" s="134"/>
      <c r="IJO234" s="134"/>
      <c r="IJP234" s="134"/>
      <c r="IJQ234" s="134"/>
      <c r="IJR234" s="134"/>
      <c r="IJS234" s="134"/>
      <c r="IJT234" s="134"/>
      <c r="IJU234" s="134"/>
      <c r="IJV234" s="134"/>
      <c r="IJW234" s="134"/>
      <c r="IJX234" s="134"/>
      <c r="IJY234" s="134"/>
      <c r="IJZ234" s="134"/>
      <c r="IKA234" s="134"/>
      <c r="IKB234" s="134"/>
      <c r="IKC234" s="134"/>
      <c r="IKD234" s="134"/>
      <c r="IKE234" s="134"/>
      <c r="IKF234" s="134"/>
      <c r="IKG234" s="134"/>
      <c r="IKH234" s="134"/>
      <c r="IKI234" s="134"/>
      <c r="IKJ234" s="134"/>
      <c r="IKK234" s="134"/>
      <c r="IKL234" s="134"/>
      <c r="IKM234" s="134"/>
      <c r="IKN234" s="134"/>
      <c r="IKO234" s="134"/>
      <c r="IKP234" s="134"/>
      <c r="IKQ234" s="134"/>
      <c r="IKR234" s="134"/>
      <c r="IKS234" s="134"/>
      <c r="IKT234" s="134"/>
      <c r="IKU234" s="134"/>
      <c r="IKV234" s="134"/>
      <c r="IKW234" s="134"/>
      <c r="IKX234" s="134"/>
      <c r="IKY234" s="134"/>
      <c r="IKZ234" s="134"/>
      <c r="ILA234" s="134"/>
      <c r="ILB234" s="134"/>
      <c r="ILC234" s="134"/>
      <c r="ILD234" s="134"/>
      <c r="ILE234" s="134"/>
      <c r="ILF234" s="134"/>
      <c r="ILG234" s="134"/>
      <c r="ILH234" s="134"/>
      <c r="ILI234" s="134"/>
      <c r="ILJ234" s="134"/>
      <c r="ILK234" s="134"/>
      <c r="ILL234" s="134"/>
      <c r="ILM234" s="134"/>
      <c r="ILN234" s="134"/>
      <c r="ILO234" s="134"/>
      <c r="ILP234" s="134"/>
      <c r="ILQ234" s="134"/>
      <c r="ILR234" s="134"/>
      <c r="ILS234" s="134"/>
      <c r="ILT234" s="134"/>
      <c r="ILU234" s="134"/>
      <c r="ILV234" s="134"/>
      <c r="ILW234" s="134"/>
      <c r="ILX234" s="134"/>
      <c r="ILY234" s="134"/>
      <c r="ILZ234" s="134"/>
      <c r="IMA234" s="134"/>
      <c r="IMB234" s="134"/>
      <c r="IMC234" s="134"/>
      <c r="IMD234" s="134"/>
      <c r="IME234" s="134"/>
      <c r="IMF234" s="134"/>
      <c r="IMG234" s="134"/>
      <c r="IMH234" s="134"/>
      <c r="IMI234" s="134"/>
      <c r="IMJ234" s="134"/>
      <c r="IMK234" s="134"/>
      <c r="IML234" s="134"/>
      <c r="IMM234" s="134"/>
      <c r="IMN234" s="134"/>
      <c r="IMO234" s="134"/>
      <c r="IMP234" s="134"/>
      <c r="IMQ234" s="134"/>
      <c r="IMR234" s="134"/>
      <c r="IMS234" s="134"/>
      <c r="IMT234" s="134"/>
      <c r="IMU234" s="134"/>
      <c r="IMV234" s="134"/>
      <c r="IMW234" s="134"/>
      <c r="IMX234" s="134"/>
      <c r="IMY234" s="134"/>
      <c r="IMZ234" s="134"/>
      <c r="INA234" s="134"/>
      <c r="INB234" s="134"/>
      <c r="INC234" s="134"/>
      <c r="IND234" s="134"/>
      <c r="INE234" s="134"/>
      <c r="INF234" s="134"/>
      <c r="ING234" s="134"/>
      <c r="INH234" s="134"/>
      <c r="INI234" s="134"/>
      <c r="INJ234" s="134"/>
      <c r="INK234" s="134"/>
      <c r="INL234" s="134"/>
      <c r="INM234" s="134"/>
      <c r="INN234" s="134"/>
      <c r="INO234" s="134"/>
      <c r="INP234" s="134"/>
      <c r="INQ234" s="134"/>
      <c r="INR234" s="134"/>
      <c r="INS234" s="134"/>
      <c r="INT234" s="134"/>
      <c r="INU234" s="134"/>
      <c r="INV234" s="134"/>
      <c r="INW234" s="134"/>
      <c r="INX234" s="134"/>
      <c r="INY234" s="134"/>
      <c r="INZ234" s="134"/>
      <c r="IOA234" s="134"/>
      <c r="IOB234" s="134"/>
      <c r="IOC234" s="134"/>
      <c r="IOD234" s="134"/>
      <c r="IOE234" s="134"/>
      <c r="IOF234" s="134"/>
      <c r="IOG234" s="134"/>
      <c r="IOH234" s="134"/>
      <c r="IOI234" s="134"/>
      <c r="IOJ234" s="134"/>
      <c r="IOK234" s="134"/>
      <c r="IOL234" s="134"/>
      <c r="IOM234" s="134"/>
      <c r="ION234" s="134"/>
      <c r="IOO234" s="134"/>
      <c r="IOP234" s="134"/>
      <c r="IOQ234" s="134"/>
      <c r="IOR234" s="134"/>
      <c r="IOS234" s="134"/>
      <c r="IOT234" s="134"/>
      <c r="IOU234" s="134"/>
      <c r="IOV234" s="134"/>
      <c r="IOW234" s="134"/>
      <c r="IOX234" s="134"/>
      <c r="IOY234" s="134"/>
      <c r="IOZ234" s="134"/>
      <c r="IPA234" s="134"/>
      <c r="IPB234" s="134"/>
      <c r="IPC234" s="134"/>
      <c r="IPD234" s="134"/>
      <c r="IPE234" s="134"/>
      <c r="IPF234" s="134"/>
      <c r="IPG234" s="134"/>
      <c r="IPH234" s="134"/>
      <c r="IPI234" s="134"/>
      <c r="IPJ234" s="134"/>
      <c r="IPK234" s="134"/>
      <c r="IPL234" s="134"/>
      <c r="IPM234" s="134"/>
      <c r="IPN234" s="134"/>
      <c r="IPO234" s="134"/>
      <c r="IPP234" s="134"/>
      <c r="IPQ234" s="134"/>
      <c r="IPR234" s="134"/>
      <c r="IPS234" s="134"/>
      <c r="IPT234" s="134"/>
      <c r="IPU234" s="134"/>
      <c r="IPV234" s="134"/>
      <c r="IPW234" s="134"/>
      <c r="IPX234" s="134"/>
      <c r="IPY234" s="134"/>
      <c r="IPZ234" s="134"/>
      <c r="IQA234" s="134"/>
      <c r="IQB234" s="134"/>
      <c r="IQC234" s="134"/>
      <c r="IQD234" s="134"/>
      <c r="IQE234" s="134"/>
      <c r="IQF234" s="134"/>
      <c r="IQG234" s="134"/>
      <c r="IQH234" s="134"/>
      <c r="IQI234" s="134"/>
      <c r="IQJ234" s="134"/>
      <c r="IQK234" s="134"/>
      <c r="IQL234" s="134"/>
      <c r="IQM234" s="134"/>
      <c r="IQN234" s="134"/>
      <c r="IQO234" s="134"/>
      <c r="IQP234" s="134"/>
      <c r="IQQ234" s="134"/>
      <c r="IQR234" s="134"/>
      <c r="IQS234" s="134"/>
      <c r="IQT234" s="134"/>
      <c r="IQU234" s="134"/>
      <c r="IQV234" s="134"/>
      <c r="IQW234" s="134"/>
      <c r="IQX234" s="134"/>
      <c r="IQY234" s="134"/>
      <c r="IQZ234" s="134"/>
      <c r="IRA234" s="134"/>
      <c r="IRB234" s="134"/>
      <c r="IRC234" s="134"/>
      <c r="IRD234" s="134"/>
      <c r="IRE234" s="134"/>
      <c r="IRF234" s="134"/>
      <c r="IRG234" s="134"/>
      <c r="IRH234" s="134"/>
      <c r="IRI234" s="134"/>
      <c r="IRJ234" s="134"/>
      <c r="IRK234" s="134"/>
      <c r="IRL234" s="134"/>
      <c r="IRM234" s="134"/>
      <c r="IRN234" s="134"/>
      <c r="IRO234" s="134"/>
      <c r="IRP234" s="134"/>
      <c r="IRQ234" s="134"/>
      <c r="IRR234" s="134"/>
      <c r="IRS234" s="134"/>
      <c r="IRT234" s="134"/>
      <c r="IRU234" s="134"/>
      <c r="IRV234" s="134"/>
      <c r="IRW234" s="134"/>
      <c r="IRX234" s="134"/>
      <c r="IRY234" s="134"/>
      <c r="IRZ234" s="134"/>
      <c r="ISA234" s="134"/>
      <c r="ISB234" s="134"/>
      <c r="ISC234" s="134"/>
      <c r="ISD234" s="134"/>
      <c r="ISE234" s="134"/>
      <c r="ISF234" s="134"/>
      <c r="ISG234" s="134"/>
      <c r="ISH234" s="134"/>
      <c r="ISI234" s="134"/>
      <c r="ISJ234" s="134"/>
      <c r="ISK234" s="134"/>
      <c r="ISL234" s="134"/>
      <c r="ISM234" s="134"/>
      <c r="ISN234" s="134"/>
      <c r="ISO234" s="134"/>
      <c r="ISP234" s="134"/>
      <c r="ISQ234" s="134"/>
      <c r="ISR234" s="134"/>
      <c r="ISS234" s="134"/>
      <c r="IST234" s="134"/>
      <c r="ISU234" s="134"/>
      <c r="ISV234" s="134"/>
      <c r="ISW234" s="134"/>
      <c r="ISX234" s="134"/>
      <c r="ISY234" s="134"/>
      <c r="ISZ234" s="134"/>
      <c r="ITA234" s="134"/>
      <c r="ITB234" s="134"/>
      <c r="ITC234" s="134"/>
      <c r="ITD234" s="134"/>
      <c r="ITE234" s="134"/>
      <c r="ITF234" s="134"/>
      <c r="ITG234" s="134"/>
      <c r="ITH234" s="134"/>
      <c r="ITI234" s="134"/>
      <c r="ITJ234" s="134"/>
      <c r="ITK234" s="134"/>
      <c r="ITL234" s="134"/>
      <c r="ITM234" s="134"/>
      <c r="ITN234" s="134"/>
      <c r="ITO234" s="134"/>
      <c r="ITP234" s="134"/>
      <c r="ITQ234" s="134"/>
      <c r="ITR234" s="134"/>
      <c r="ITS234" s="134"/>
      <c r="ITT234" s="134"/>
      <c r="ITU234" s="134"/>
      <c r="ITV234" s="134"/>
      <c r="ITW234" s="134"/>
      <c r="ITX234" s="134"/>
      <c r="ITY234" s="134"/>
      <c r="ITZ234" s="134"/>
      <c r="IUA234" s="134"/>
      <c r="IUB234" s="134"/>
      <c r="IUC234" s="134"/>
      <c r="IUD234" s="134"/>
      <c r="IUE234" s="134"/>
      <c r="IUF234" s="134"/>
      <c r="IUG234" s="134"/>
      <c r="IUH234" s="134"/>
      <c r="IUI234" s="134"/>
      <c r="IUJ234" s="134"/>
      <c r="IUK234" s="134"/>
      <c r="IUL234" s="134"/>
      <c r="IUM234" s="134"/>
      <c r="IUN234" s="134"/>
      <c r="IUO234" s="134"/>
      <c r="IUP234" s="134"/>
      <c r="IUQ234" s="134"/>
      <c r="IUR234" s="134"/>
      <c r="IUS234" s="134"/>
      <c r="IUT234" s="134"/>
      <c r="IUU234" s="134"/>
      <c r="IUV234" s="134"/>
      <c r="IUW234" s="134"/>
      <c r="IUX234" s="134"/>
      <c r="IUY234" s="134"/>
      <c r="IUZ234" s="134"/>
      <c r="IVA234" s="134"/>
      <c r="IVB234" s="134"/>
      <c r="IVC234" s="134"/>
      <c r="IVD234" s="134"/>
      <c r="IVE234" s="134"/>
      <c r="IVF234" s="134"/>
      <c r="IVG234" s="134"/>
      <c r="IVH234" s="134"/>
      <c r="IVI234" s="134"/>
      <c r="IVJ234" s="134"/>
      <c r="IVK234" s="134"/>
      <c r="IVL234" s="134"/>
      <c r="IVM234" s="134"/>
      <c r="IVN234" s="134"/>
      <c r="IVO234" s="134"/>
      <c r="IVP234" s="134"/>
      <c r="IVQ234" s="134"/>
      <c r="IVR234" s="134"/>
      <c r="IVS234" s="134"/>
      <c r="IVT234" s="134"/>
      <c r="IVU234" s="134"/>
      <c r="IVV234" s="134"/>
      <c r="IVW234" s="134"/>
      <c r="IVX234" s="134"/>
      <c r="IVY234" s="134"/>
      <c r="IVZ234" s="134"/>
      <c r="IWA234" s="134"/>
      <c r="IWB234" s="134"/>
      <c r="IWC234" s="134"/>
      <c r="IWD234" s="134"/>
      <c r="IWE234" s="134"/>
      <c r="IWF234" s="134"/>
      <c r="IWG234" s="134"/>
      <c r="IWH234" s="134"/>
      <c r="IWI234" s="134"/>
      <c r="IWJ234" s="134"/>
      <c r="IWK234" s="134"/>
      <c r="IWL234" s="134"/>
      <c r="IWM234" s="134"/>
      <c r="IWN234" s="134"/>
      <c r="IWO234" s="134"/>
      <c r="IWP234" s="134"/>
      <c r="IWQ234" s="134"/>
      <c r="IWR234" s="134"/>
      <c r="IWS234" s="134"/>
      <c r="IWT234" s="134"/>
      <c r="IWU234" s="134"/>
      <c r="IWV234" s="134"/>
      <c r="IWW234" s="134"/>
      <c r="IWX234" s="134"/>
      <c r="IWY234" s="134"/>
      <c r="IWZ234" s="134"/>
      <c r="IXA234" s="134"/>
      <c r="IXB234" s="134"/>
      <c r="IXC234" s="134"/>
      <c r="IXD234" s="134"/>
      <c r="IXE234" s="134"/>
      <c r="IXF234" s="134"/>
      <c r="IXG234" s="134"/>
      <c r="IXH234" s="134"/>
      <c r="IXI234" s="134"/>
      <c r="IXJ234" s="134"/>
      <c r="IXK234" s="134"/>
      <c r="IXL234" s="134"/>
      <c r="IXM234" s="134"/>
      <c r="IXN234" s="134"/>
      <c r="IXO234" s="134"/>
      <c r="IXP234" s="134"/>
      <c r="IXQ234" s="134"/>
      <c r="IXR234" s="134"/>
      <c r="IXS234" s="134"/>
      <c r="IXT234" s="134"/>
      <c r="IXU234" s="134"/>
      <c r="IXV234" s="134"/>
      <c r="IXW234" s="134"/>
      <c r="IXX234" s="134"/>
      <c r="IXY234" s="134"/>
      <c r="IXZ234" s="134"/>
      <c r="IYA234" s="134"/>
      <c r="IYB234" s="134"/>
      <c r="IYC234" s="134"/>
      <c r="IYD234" s="134"/>
      <c r="IYE234" s="134"/>
      <c r="IYF234" s="134"/>
      <c r="IYG234" s="134"/>
      <c r="IYH234" s="134"/>
      <c r="IYI234" s="134"/>
      <c r="IYJ234" s="134"/>
      <c r="IYK234" s="134"/>
      <c r="IYL234" s="134"/>
      <c r="IYM234" s="134"/>
      <c r="IYN234" s="134"/>
      <c r="IYO234" s="134"/>
      <c r="IYP234" s="134"/>
      <c r="IYQ234" s="134"/>
      <c r="IYR234" s="134"/>
      <c r="IYS234" s="134"/>
      <c r="IYT234" s="134"/>
      <c r="IYU234" s="134"/>
      <c r="IYV234" s="134"/>
      <c r="IYW234" s="134"/>
      <c r="IYX234" s="134"/>
      <c r="IYY234" s="134"/>
      <c r="IYZ234" s="134"/>
      <c r="IZA234" s="134"/>
      <c r="IZB234" s="134"/>
      <c r="IZC234" s="134"/>
      <c r="IZD234" s="134"/>
      <c r="IZE234" s="134"/>
      <c r="IZF234" s="134"/>
      <c r="IZG234" s="134"/>
      <c r="IZH234" s="134"/>
      <c r="IZI234" s="134"/>
      <c r="IZJ234" s="134"/>
      <c r="IZK234" s="134"/>
      <c r="IZL234" s="134"/>
      <c r="IZM234" s="134"/>
      <c r="IZN234" s="134"/>
      <c r="IZO234" s="134"/>
      <c r="IZP234" s="134"/>
      <c r="IZQ234" s="134"/>
      <c r="IZR234" s="134"/>
      <c r="IZS234" s="134"/>
      <c r="IZT234" s="134"/>
      <c r="IZU234" s="134"/>
      <c r="IZV234" s="134"/>
      <c r="IZW234" s="134"/>
      <c r="IZX234" s="134"/>
      <c r="IZY234" s="134"/>
      <c r="IZZ234" s="134"/>
      <c r="JAA234" s="134"/>
      <c r="JAB234" s="134"/>
      <c r="JAC234" s="134"/>
      <c r="JAD234" s="134"/>
      <c r="JAE234" s="134"/>
      <c r="JAF234" s="134"/>
      <c r="JAG234" s="134"/>
      <c r="JAH234" s="134"/>
      <c r="JAI234" s="134"/>
      <c r="JAJ234" s="134"/>
      <c r="JAK234" s="134"/>
      <c r="JAL234" s="134"/>
      <c r="JAM234" s="134"/>
      <c r="JAN234" s="134"/>
      <c r="JAO234" s="134"/>
      <c r="JAP234" s="134"/>
      <c r="JAQ234" s="134"/>
      <c r="JAR234" s="134"/>
      <c r="JAS234" s="134"/>
      <c r="JAT234" s="134"/>
      <c r="JAU234" s="134"/>
      <c r="JAV234" s="134"/>
      <c r="JAW234" s="134"/>
      <c r="JAX234" s="134"/>
      <c r="JAY234" s="134"/>
      <c r="JAZ234" s="134"/>
      <c r="JBA234" s="134"/>
      <c r="JBB234" s="134"/>
      <c r="JBC234" s="134"/>
      <c r="JBD234" s="134"/>
      <c r="JBE234" s="134"/>
      <c r="JBF234" s="134"/>
      <c r="JBG234" s="134"/>
      <c r="JBH234" s="134"/>
      <c r="JBI234" s="134"/>
      <c r="JBJ234" s="134"/>
      <c r="JBK234" s="134"/>
      <c r="JBL234" s="134"/>
      <c r="JBM234" s="134"/>
      <c r="JBN234" s="134"/>
      <c r="JBO234" s="134"/>
      <c r="JBP234" s="134"/>
      <c r="JBQ234" s="134"/>
      <c r="JBR234" s="134"/>
      <c r="JBS234" s="134"/>
      <c r="JBT234" s="134"/>
      <c r="JBU234" s="134"/>
      <c r="JBV234" s="134"/>
      <c r="JBW234" s="134"/>
      <c r="JBX234" s="134"/>
      <c r="JBY234" s="134"/>
      <c r="JBZ234" s="134"/>
      <c r="JCA234" s="134"/>
      <c r="JCB234" s="134"/>
      <c r="JCC234" s="134"/>
      <c r="JCD234" s="134"/>
      <c r="JCE234" s="134"/>
      <c r="JCF234" s="134"/>
      <c r="JCG234" s="134"/>
      <c r="JCH234" s="134"/>
      <c r="JCI234" s="134"/>
      <c r="JCJ234" s="134"/>
      <c r="JCK234" s="134"/>
      <c r="JCL234" s="134"/>
      <c r="JCM234" s="134"/>
      <c r="JCN234" s="134"/>
      <c r="JCO234" s="134"/>
      <c r="JCP234" s="134"/>
      <c r="JCQ234" s="134"/>
      <c r="JCR234" s="134"/>
      <c r="JCS234" s="134"/>
      <c r="JCT234" s="134"/>
      <c r="JCU234" s="134"/>
      <c r="JCV234" s="134"/>
      <c r="JCW234" s="134"/>
      <c r="JCX234" s="134"/>
      <c r="JCY234" s="134"/>
      <c r="JCZ234" s="134"/>
      <c r="JDA234" s="134"/>
      <c r="JDB234" s="134"/>
      <c r="JDC234" s="134"/>
      <c r="JDD234" s="134"/>
      <c r="JDE234" s="134"/>
      <c r="JDF234" s="134"/>
      <c r="JDG234" s="134"/>
      <c r="JDH234" s="134"/>
      <c r="JDI234" s="134"/>
      <c r="JDJ234" s="134"/>
      <c r="JDK234" s="134"/>
      <c r="JDL234" s="134"/>
      <c r="JDM234" s="134"/>
      <c r="JDN234" s="134"/>
      <c r="JDO234" s="134"/>
      <c r="JDP234" s="134"/>
      <c r="JDQ234" s="134"/>
      <c r="JDR234" s="134"/>
      <c r="JDS234" s="134"/>
      <c r="JDT234" s="134"/>
      <c r="JDU234" s="134"/>
      <c r="JDV234" s="134"/>
      <c r="JDW234" s="134"/>
      <c r="JDX234" s="134"/>
      <c r="JDY234" s="134"/>
      <c r="JDZ234" s="134"/>
      <c r="JEA234" s="134"/>
      <c r="JEB234" s="134"/>
      <c r="JEC234" s="134"/>
      <c r="JED234" s="134"/>
      <c r="JEE234" s="134"/>
      <c r="JEF234" s="134"/>
      <c r="JEG234" s="134"/>
      <c r="JEH234" s="134"/>
      <c r="JEI234" s="134"/>
      <c r="JEJ234" s="134"/>
      <c r="JEK234" s="134"/>
      <c r="JEL234" s="134"/>
      <c r="JEM234" s="134"/>
      <c r="JEN234" s="134"/>
      <c r="JEO234" s="134"/>
      <c r="JEP234" s="134"/>
      <c r="JEQ234" s="134"/>
      <c r="JER234" s="134"/>
      <c r="JES234" s="134"/>
      <c r="JET234" s="134"/>
      <c r="JEU234" s="134"/>
      <c r="JEV234" s="134"/>
      <c r="JEW234" s="134"/>
      <c r="JEX234" s="134"/>
      <c r="JEY234" s="134"/>
      <c r="JEZ234" s="134"/>
      <c r="JFA234" s="134"/>
      <c r="JFB234" s="134"/>
      <c r="JFC234" s="134"/>
      <c r="JFD234" s="134"/>
      <c r="JFE234" s="134"/>
      <c r="JFF234" s="134"/>
      <c r="JFG234" s="134"/>
      <c r="JFH234" s="134"/>
      <c r="JFI234" s="134"/>
      <c r="JFJ234" s="134"/>
      <c r="JFK234" s="134"/>
      <c r="JFL234" s="134"/>
      <c r="JFM234" s="134"/>
      <c r="JFN234" s="134"/>
      <c r="JFO234" s="134"/>
      <c r="JFP234" s="134"/>
      <c r="JFQ234" s="134"/>
      <c r="JFR234" s="134"/>
      <c r="JFS234" s="134"/>
      <c r="JFT234" s="134"/>
      <c r="JFU234" s="134"/>
      <c r="JFV234" s="134"/>
      <c r="JFW234" s="134"/>
      <c r="JFX234" s="134"/>
      <c r="JFY234" s="134"/>
      <c r="JFZ234" s="134"/>
      <c r="JGA234" s="134"/>
      <c r="JGB234" s="134"/>
      <c r="JGC234" s="134"/>
      <c r="JGD234" s="134"/>
      <c r="JGE234" s="134"/>
      <c r="JGF234" s="134"/>
      <c r="JGG234" s="134"/>
      <c r="JGH234" s="134"/>
      <c r="JGI234" s="134"/>
      <c r="JGJ234" s="134"/>
      <c r="JGK234" s="134"/>
      <c r="JGL234" s="134"/>
      <c r="JGM234" s="134"/>
      <c r="JGN234" s="134"/>
      <c r="JGO234" s="134"/>
      <c r="JGP234" s="134"/>
      <c r="JGQ234" s="134"/>
      <c r="JGR234" s="134"/>
      <c r="JGS234" s="134"/>
      <c r="JGT234" s="134"/>
      <c r="JGU234" s="134"/>
      <c r="JGV234" s="134"/>
      <c r="JGW234" s="134"/>
      <c r="JGX234" s="134"/>
      <c r="JGY234" s="134"/>
      <c r="JGZ234" s="134"/>
      <c r="JHA234" s="134"/>
      <c r="JHB234" s="134"/>
      <c r="JHC234" s="134"/>
      <c r="JHD234" s="134"/>
      <c r="JHE234" s="134"/>
      <c r="JHF234" s="134"/>
      <c r="JHG234" s="134"/>
      <c r="JHH234" s="134"/>
      <c r="JHI234" s="134"/>
      <c r="JHJ234" s="134"/>
      <c r="JHK234" s="134"/>
      <c r="JHL234" s="134"/>
      <c r="JHM234" s="134"/>
      <c r="JHN234" s="134"/>
      <c r="JHO234" s="134"/>
      <c r="JHP234" s="134"/>
      <c r="JHQ234" s="134"/>
      <c r="JHR234" s="134"/>
      <c r="JHS234" s="134"/>
      <c r="JHT234" s="134"/>
      <c r="JHU234" s="134"/>
      <c r="JHV234" s="134"/>
      <c r="JHW234" s="134"/>
      <c r="JHX234" s="134"/>
      <c r="JHY234" s="134"/>
      <c r="JHZ234" s="134"/>
      <c r="JIA234" s="134"/>
      <c r="JIB234" s="134"/>
      <c r="JIC234" s="134"/>
      <c r="JID234" s="134"/>
      <c r="JIE234" s="134"/>
      <c r="JIF234" s="134"/>
      <c r="JIG234" s="134"/>
      <c r="JIH234" s="134"/>
      <c r="JII234" s="134"/>
      <c r="JIJ234" s="134"/>
      <c r="JIK234" s="134"/>
      <c r="JIL234" s="134"/>
      <c r="JIM234" s="134"/>
      <c r="JIN234" s="134"/>
      <c r="JIO234" s="134"/>
      <c r="JIP234" s="134"/>
      <c r="JIQ234" s="134"/>
      <c r="JIR234" s="134"/>
      <c r="JIS234" s="134"/>
      <c r="JIT234" s="134"/>
      <c r="JIU234" s="134"/>
      <c r="JIV234" s="134"/>
      <c r="JIW234" s="134"/>
      <c r="JIX234" s="134"/>
      <c r="JIY234" s="134"/>
      <c r="JIZ234" s="134"/>
      <c r="JJA234" s="134"/>
      <c r="JJB234" s="134"/>
      <c r="JJC234" s="134"/>
      <c r="JJD234" s="134"/>
      <c r="JJE234" s="134"/>
      <c r="JJF234" s="134"/>
      <c r="JJG234" s="134"/>
      <c r="JJH234" s="134"/>
      <c r="JJI234" s="134"/>
      <c r="JJJ234" s="134"/>
      <c r="JJK234" s="134"/>
      <c r="JJL234" s="134"/>
      <c r="JJM234" s="134"/>
      <c r="JJN234" s="134"/>
      <c r="JJO234" s="134"/>
      <c r="JJP234" s="134"/>
      <c r="JJQ234" s="134"/>
      <c r="JJR234" s="134"/>
      <c r="JJS234" s="134"/>
      <c r="JJT234" s="134"/>
      <c r="JJU234" s="134"/>
      <c r="JJV234" s="134"/>
      <c r="JJW234" s="134"/>
      <c r="JJX234" s="134"/>
      <c r="JJY234" s="134"/>
      <c r="JJZ234" s="134"/>
      <c r="JKA234" s="134"/>
      <c r="JKB234" s="134"/>
      <c r="JKC234" s="134"/>
      <c r="JKD234" s="134"/>
      <c r="JKE234" s="134"/>
      <c r="JKF234" s="134"/>
      <c r="JKG234" s="134"/>
      <c r="JKH234" s="134"/>
      <c r="JKI234" s="134"/>
      <c r="JKJ234" s="134"/>
      <c r="JKK234" s="134"/>
      <c r="JKL234" s="134"/>
      <c r="JKM234" s="134"/>
      <c r="JKN234" s="134"/>
      <c r="JKO234" s="134"/>
      <c r="JKP234" s="134"/>
      <c r="JKQ234" s="134"/>
      <c r="JKR234" s="134"/>
      <c r="JKS234" s="134"/>
      <c r="JKT234" s="134"/>
      <c r="JKU234" s="134"/>
      <c r="JKV234" s="134"/>
      <c r="JKW234" s="134"/>
      <c r="JKX234" s="134"/>
      <c r="JKY234" s="134"/>
      <c r="JKZ234" s="134"/>
      <c r="JLA234" s="134"/>
      <c r="JLB234" s="134"/>
      <c r="JLC234" s="134"/>
      <c r="JLD234" s="134"/>
      <c r="JLE234" s="134"/>
      <c r="JLF234" s="134"/>
      <c r="JLG234" s="134"/>
      <c r="JLH234" s="134"/>
      <c r="JLI234" s="134"/>
      <c r="JLJ234" s="134"/>
      <c r="JLK234" s="134"/>
      <c r="JLL234" s="134"/>
      <c r="JLM234" s="134"/>
      <c r="JLN234" s="134"/>
      <c r="JLO234" s="134"/>
      <c r="JLP234" s="134"/>
      <c r="JLQ234" s="134"/>
      <c r="JLR234" s="134"/>
      <c r="JLS234" s="134"/>
      <c r="JLT234" s="134"/>
      <c r="JLU234" s="134"/>
      <c r="JLV234" s="134"/>
      <c r="JLW234" s="134"/>
      <c r="JLX234" s="134"/>
      <c r="JLY234" s="134"/>
      <c r="JLZ234" s="134"/>
      <c r="JMA234" s="134"/>
      <c r="JMB234" s="134"/>
      <c r="JMC234" s="134"/>
      <c r="JMD234" s="134"/>
      <c r="JME234" s="134"/>
      <c r="JMF234" s="134"/>
      <c r="JMG234" s="134"/>
      <c r="JMH234" s="134"/>
      <c r="JMI234" s="134"/>
      <c r="JMJ234" s="134"/>
      <c r="JMK234" s="134"/>
      <c r="JML234" s="134"/>
      <c r="JMM234" s="134"/>
      <c r="JMN234" s="134"/>
      <c r="JMO234" s="134"/>
      <c r="JMP234" s="134"/>
      <c r="JMQ234" s="134"/>
      <c r="JMR234" s="134"/>
      <c r="JMS234" s="134"/>
      <c r="JMT234" s="134"/>
      <c r="JMU234" s="134"/>
      <c r="JMV234" s="134"/>
      <c r="JMW234" s="134"/>
      <c r="JMX234" s="134"/>
      <c r="JMY234" s="134"/>
      <c r="JMZ234" s="134"/>
      <c r="JNA234" s="134"/>
      <c r="JNB234" s="134"/>
      <c r="JNC234" s="134"/>
      <c r="JND234" s="134"/>
      <c r="JNE234" s="134"/>
      <c r="JNF234" s="134"/>
      <c r="JNG234" s="134"/>
      <c r="JNH234" s="134"/>
      <c r="JNI234" s="134"/>
      <c r="JNJ234" s="134"/>
      <c r="JNK234" s="134"/>
      <c r="JNL234" s="134"/>
      <c r="JNM234" s="134"/>
      <c r="JNN234" s="134"/>
      <c r="JNO234" s="134"/>
      <c r="JNP234" s="134"/>
      <c r="JNQ234" s="134"/>
      <c r="JNR234" s="134"/>
      <c r="JNS234" s="134"/>
      <c r="JNT234" s="134"/>
      <c r="JNU234" s="134"/>
      <c r="JNV234" s="134"/>
      <c r="JNW234" s="134"/>
      <c r="JNX234" s="134"/>
      <c r="JNY234" s="134"/>
      <c r="JNZ234" s="134"/>
      <c r="JOA234" s="134"/>
      <c r="JOB234" s="134"/>
      <c r="JOC234" s="134"/>
      <c r="JOD234" s="134"/>
      <c r="JOE234" s="134"/>
      <c r="JOF234" s="134"/>
      <c r="JOG234" s="134"/>
      <c r="JOH234" s="134"/>
      <c r="JOI234" s="134"/>
      <c r="JOJ234" s="134"/>
      <c r="JOK234" s="134"/>
      <c r="JOL234" s="134"/>
      <c r="JOM234" s="134"/>
      <c r="JON234" s="134"/>
      <c r="JOO234" s="134"/>
      <c r="JOP234" s="134"/>
      <c r="JOQ234" s="134"/>
      <c r="JOR234" s="134"/>
      <c r="JOS234" s="134"/>
      <c r="JOT234" s="134"/>
      <c r="JOU234" s="134"/>
      <c r="JOV234" s="134"/>
      <c r="JOW234" s="134"/>
      <c r="JOX234" s="134"/>
      <c r="JOY234" s="134"/>
      <c r="JOZ234" s="134"/>
      <c r="JPA234" s="134"/>
      <c r="JPB234" s="134"/>
      <c r="JPC234" s="134"/>
      <c r="JPD234" s="134"/>
      <c r="JPE234" s="134"/>
      <c r="JPF234" s="134"/>
      <c r="JPG234" s="134"/>
      <c r="JPH234" s="134"/>
      <c r="JPI234" s="134"/>
      <c r="JPJ234" s="134"/>
      <c r="JPK234" s="134"/>
      <c r="JPL234" s="134"/>
      <c r="JPM234" s="134"/>
      <c r="JPN234" s="134"/>
      <c r="JPO234" s="134"/>
      <c r="JPP234" s="134"/>
      <c r="JPQ234" s="134"/>
      <c r="JPR234" s="134"/>
      <c r="JPS234" s="134"/>
      <c r="JPT234" s="134"/>
      <c r="JPU234" s="134"/>
      <c r="JPV234" s="134"/>
      <c r="JPW234" s="134"/>
      <c r="JPX234" s="134"/>
      <c r="JPY234" s="134"/>
      <c r="JPZ234" s="134"/>
      <c r="JQA234" s="134"/>
      <c r="JQB234" s="134"/>
      <c r="JQC234" s="134"/>
      <c r="JQD234" s="134"/>
      <c r="JQE234" s="134"/>
      <c r="JQF234" s="134"/>
      <c r="JQG234" s="134"/>
      <c r="JQH234" s="134"/>
      <c r="JQI234" s="134"/>
      <c r="JQJ234" s="134"/>
      <c r="JQK234" s="134"/>
      <c r="JQL234" s="134"/>
      <c r="JQM234" s="134"/>
      <c r="JQN234" s="134"/>
      <c r="JQO234" s="134"/>
      <c r="JQP234" s="134"/>
      <c r="JQQ234" s="134"/>
      <c r="JQR234" s="134"/>
      <c r="JQS234" s="134"/>
      <c r="JQT234" s="134"/>
      <c r="JQU234" s="134"/>
      <c r="JQV234" s="134"/>
      <c r="JQW234" s="134"/>
      <c r="JQX234" s="134"/>
      <c r="JQY234" s="134"/>
      <c r="JQZ234" s="134"/>
      <c r="JRA234" s="134"/>
      <c r="JRB234" s="134"/>
      <c r="JRC234" s="134"/>
      <c r="JRD234" s="134"/>
      <c r="JRE234" s="134"/>
      <c r="JRF234" s="134"/>
      <c r="JRG234" s="134"/>
      <c r="JRH234" s="134"/>
      <c r="JRI234" s="134"/>
      <c r="JRJ234" s="134"/>
      <c r="JRK234" s="134"/>
      <c r="JRL234" s="134"/>
      <c r="JRM234" s="134"/>
      <c r="JRN234" s="134"/>
      <c r="JRO234" s="134"/>
      <c r="JRP234" s="134"/>
      <c r="JRQ234" s="134"/>
      <c r="JRR234" s="134"/>
      <c r="JRS234" s="134"/>
      <c r="JRT234" s="134"/>
      <c r="JRU234" s="134"/>
      <c r="JRV234" s="134"/>
      <c r="JRW234" s="134"/>
      <c r="JRX234" s="134"/>
      <c r="JRY234" s="134"/>
      <c r="JRZ234" s="134"/>
      <c r="JSA234" s="134"/>
      <c r="JSB234" s="134"/>
      <c r="JSC234" s="134"/>
      <c r="JSD234" s="134"/>
      <c r="JSE234" s="134"/>
      <c r="JSF234" s="134"/>
      <c r="JSG234" s="134"/>
      <c r="JSH234" s="134"/>
      <c r="JSI234" s="134"/>
      <c r="JSJ234" s="134"/>
      <c r="JSK234" s="134"/>
      <c r="JSL234" s="134"/>
      <c r="JSM234" s="134"/>
      <c r="JSN234" s="134"/>
      <c r="JSO234" s="134"/>
      <c r="JSP234" s="134"/>
      <c r="JSQ234" s="134"/>
      <c r="JSR234" s="134"/>
      <c r="JSS234" s="134"/>
      <c r="JST234" s="134"/>
      <c r="JSU234" s="134"/>
      <c r="JSV234" s="134"/>
      <c r="JSW234" s="134"/>
      <c r="JSX234" s="134"/>
      <c r="JSY234" s="134"/>
      <c r="JSZ234" s="134"/>
      <c r="JTA234" s="134"/>
      <c r="JTB234" s="134"/>
      <c r="JTC234" s="134"/>
      <c r="JTD234" s="134"/>
      <c r="JTE234" s="134"/>
      <c r="JTF234" s="134"/>
      <c r="JTG234" s="134"/>
      <c r="JTH234" s="134"/>
      <c r="JTI234" s="134"/>
      <c r="JTJ234" s="134"/>
      <c r="JTK234" s="134"/>
      <c r="JTL234" s="134"/>
      <c r="JTM234" s="134"/>
      <c r="JTN234" s="134"/>
      <c r="JTO234" s="134"/>
      <c r="JTP234" s="134"/>
      <c r="JTQ234" s="134"/>
      <c r="JTR234" s="134"/>
      <c r="JTS234" s="134"/>
      <c r="JTT234" s="134"/>
      <c r="JTU234" s="134"/>
      <c r="JTV234" s="134"/>
      <c r="JTW234" s="134"/>
      <c r="JTX234" s="134"/>
      <c r="JTY234" s="134"/>
      <c r="JTZ234" s="134"/>
      <c r="JUA234" s="134"/>
      <c r="JUB234" s="134"/>
      <c r="JUC234" s="134"/>
      <c r="JUD234" s="134"/>
      <c r="JUE234" s="134"/>
      <c r="JUF234" s="134"/>
      <c r="JUG234" s="134"/>
      <c r="JUH234" s="134"/>
      <c r="JUI234" s="134"/>
      <c r="JUJ234" s="134"/>
      <c r="JUK234" s="134"/>
      <c r="JUL234" s="134"/>
      <c r="JUM234" s="134"/>
      <c r="JUN234" s="134"/>
      <c r="JUO234" s="134"/>
      <c r="JUP234" s="134"/>
      <c r="JUQ234" s="134"/>
      <c r="JUR234" s="134"/>
      <c r="JUS234" s="134"/>
      <c r="JUT234" s="134"/>
      <c r="JUU234" s="134"/>
      <c r="JUV234" s="134"/>
      <c r="JUW234" s="134"/>
      <c r="JUX234" s="134"/>
      <c r="JUY234" s="134"/>
      <c r="JUZ234" s="134"/>
      <c r="JVA234" s="134"/>
      <c r="JVB234" s="134"/>
      <c r="JVC234" s="134"/>
      <c r="JVD234" s="134"/>
      <c r="JVE234" s="134"/>
      <c r="JVF234" s="134"/>
      <c r="JVG234" s="134"/>
      <c r="JVH234" s="134"/>
      <c r="JVI234" s="134"/>
      <c r="JVJ234" s="134"/>
      <c r="JVK234" s="134"/>
      <c r="JVL234" s="134"/>
      <c r="JVM234" s="134"/>
      <c r="JVN234" s="134"/>
      <c r="JVO234" s="134"/>
      <c r="JVP234" s="134"/>
      <c r="JVQ234" s="134"/>
      <c r="JVR234" s="134"/>
      <c r="JVS234" s="134"/>
      <c r="JVT234" s="134"/>
      <c r="JVU234" s="134"/>
      <c r="JVV234" s="134"/>
      <c r="JVW234" s="134"/>
      <c r="JVX234" s="134"/>
      <c r="JVY234" s="134"/>
      <c r="JVZ234" s="134"/>
      <c r="JWA234" s="134"/>
      <c r="JWB234" s="134"/>
      <c r="JWC234" s="134"/>
      <c r="JWD234" s="134"/>
      <c r="JWE234" s="134"/>
      <c r="JWF234" s="134"/>
      <c r="JWG234" s="134"/>
      <c r="JWH234" s="134"/>
      <c r="JWI234" s="134"/>
      <c r="JWJ234" s="134"/>
      <c r="JWK234" s="134"/>
      <c r="JWL234" s="134"/>
      <c r="JWM234" s="134"/>
      <c r="JWN234" s="134"/>
      <c r="JWO234" s="134"/>
      <c r="JWP234" s="134"/>
      <c r="JWQ234" s="134"/>
      <c r="JWR234" s="134"/>
      <c r="JWS234" s="134"/>
      <c r="JWT234" s="134"/>
      <c r="JWU234" s="134"/>
      <c r="JWV234" s="134"/>
      <c r="JWW234" s="134"/>
      <c r="JWX234" s="134"/>
      <c r="JWY234" s="134"/>
      <c r="JWZ234" s="134"/>
      <c r="JXA234" s="134"/>
      <c r="JXB234" s="134"/>
      <c r="JXC234" s="134"/>
      <c r="JXD234" s="134"/>
      <c r="JXE234" s="134"/>
      <c r="JXF234" s="134"/>
      <c r="JXG234" s="134"/>
      <c r="JXH234" s="134"/>
      <c r="JXI234" s="134"/>
      <c r="JXJ234" s="134"/>
      <c r="JXK234" s="134"/>
      <c r="JXL234" s="134"/>
      <c r="JXM234" s="134"/>
      <c r="JXN234" s="134"/>
      <c r="JXO234" s="134"/>
      <c r="JXP234" s="134"/>
      <c r="JXQ234" s="134"/>
      <c r="JXR234" s="134"/>
      <c r="JXS234" s="134"/>
      <c r="JXT234" s="134"/>
      <c r="JXU234" s="134"/>
      <c r="JXV234" s="134"/>
      <c r="JXW234" s="134"/>
      <c r="JXX234" s="134"/>
      <c r="JXY234" s="134"/>
      <c r="JXZ234" s="134"/>
      <c r="JYA234" s="134"/>
      <c r="JYB234" s="134"/>
      <c r="JYC234" s="134"/>
      <c r="JYD234" s="134"/>
      <c r="JYE234" s="134"/>
      <c r="JYF234" s="134"/>
      <c r="JYG234" s="134"/>
      <c r="JYH234" s="134"/>
      <c r="JYI234" s="134"/>
      <c r="JYJ234" s="134"/>
      <c r="JYK234" s="134"/>
      <c r="JYL234" s="134"/>
      <c r="JYM234" s="134"/>
      <c r="JYN234" s="134"/>
      <c r="JYO234" s="134"/>
      <c r="JYP234" s="134"/>
      <c r="JYQ234" s="134"/>
      <c r="JYR234" s="134"/>
      <c r="JYS234" s="134"/>
      <c r="JYT234" s="134"/>
      <c r="JYU234" s="134"/>
      <c r="JYV234" s="134"/>
      <c r="JYW234" s="134"/>
      <c r="JYX234" s="134"/>
      <c r="JYY234" s="134"/>
      <c r="JYZ234" s="134"/>
      <c r="JZA234" s="134"/>
      <c r="JZB234" s="134"/>
      <c r="JZC234" s="134"/>
      <c r="JZD234" s="134"/>
      <c r="JZE234" s="134"/>
      <c r="JZF234" s="134"/>
      <c r="JZG234" s="134"/>
      <c r="JZH234" s="134"/>
      <c r="JZI234" s="134"/>
      <c r="JZJ234" s="134"/>
      <c r="JZK234" s="134"/>
      <c r="JZL234" s="134"/>
      <c r="JZM234" s="134"/>
      <c r="JZN234" s="134"/>
      <c r="JZO234" s="134"/>
      <c r="JZP234" s="134"/>
      <c r="JZQ234" s="134"/>
      <c r="JZR234" s="134"/>
      <c r="JZS234" s="134"/>
      <c r="JZT234" s="134"/>
      <c r="JZU234" s="134"/>
      <c r="JZV234" s="134"/>
      <c r="JZW234" s="134"/>
      <c r="JZX234" s="134"/>
      <c r="JZY234" s="134"/>
      <c r="JZZ234" s="134"/>
      <c r="KAA234" s="134"/>
      <c r="KAB234" s="134"/>
      <c r="KAC234" s="134"/>
      <c r="KAD234" s="134"/>
      <c r="KAE234" s="134"/>
      <c r="KAF234" s="134"/>
      <c r="KAG234" s="134"/>
      <c r="KAH234" s="134"/>
      <c r="KAI234" s="134"/>
      <c r="KAJ234" s="134"/>
      <c r="KAK234" s="134"/>
      <c r="KAL234" s="134"/>
      <c r="KAM234" s="134"/>
      <c r="KAN234" s="134"/>
      <c r="KAO234" s="134"/>
      <c r="KAP234" s="134"/>
      <c r="KAQ234" s="134"/>
      <c r="KAR234" s="134"/>
      <c r="KAS234" s="134"/>
      <c r="KAT234" s="134"/>
      <c r="KAU234" s="134"/>
      <c r="KAV234" s="134"/>
      <c r="KAW234" s="134"/>
      <c r="KAX234" s="134"/>
      <c r="KAY234" s="134"/>
      <c r="KAZ234" s="134"/>
      <c r="KBA234" s="134"/>
      <c r="KBB234" s="134"/>
      <c r="KBC234" s="134"/>
      <c r="KBD234" s="134"/>
      <c r="KBE234" s="134"/>
      <c r="KBF234" s="134"/>
      <c r="KBG234" s="134"/>
      <c r="KBH234" s="134"/>
      <c r="KBI234" s="134"/>
      <c r="KBJ234" s="134"/>
      <c r="KBK234" s="134"/>
      <c r="KBL234" s="134"/>
      <c r="KBM234" s="134"/>
      <c r="KBN234" s="134"/>
      <c r="KBO234" s="134"/>
      <c r="KBP234" s="134"/>
      <c r="KBQ234" s="134"/>
      <c r="KBR234" s="134"/>
      <c r="KBS234" s="134"/>
      <c r="KBT234" s="134"/>
      <c r="KBU234" s="134"/>
      <c r="KBV234" s="134"/>
      <c r="KBW234" s="134"/>
      <c r="KBX234" s="134"/>
      <c r="KBY234" s="134"/>
      <c r="KBZ234" s="134"/>
      <c r="KCA234" s="134"/>
      <c r="KCB234" s="134"/>
      <c r="KCC234" s="134"/>
      <c r="KCD234" s="134"/>
      <c r="KCE234" s="134"/>
      <c r="KCF234" s="134"/>
      <c r="KCG234" s="134"/>
      <c r="KCH234" s="134"/>
      <c r="KCI234" s="134"/>
      <c r="KCJ234" s="134"/>
      <c r="KCK234" s="134"/>
      <c r="KCL234" s="134"/>
      <c r="KCM234" s="134"/>
      <c r="KCN234" s="134"/>
      <c r="KCO234" s="134"/>
      <c r="KCP234" s="134"/>
      <c r="KCQ234" s="134"/>
      <c r="KCR234" s="134"/>
      <c r="KCS234" s="134"/>
      <c r="KCT234" s="134"/>
      <c r="KCU234" s="134"/>
      <c r="KCV234" s="134"/>
      <c r="KCW234" s="134"/>
      <c r="KCX234" s="134"/>
      <c r="KCY234" s="134"/>
      <c r="KCZ234" s="134"/>
      <c r="KDA234" s="134"/>
      <c r="KDB234" s="134"/>
      <c r="KDC234" s="134"/>
      <c r="KDD234" s="134"/>
      <c r="KDE234" s="134"/>
      <c r="KDF234" s="134"/>
      <c r="KDG234" s="134"/>
      <c r="KDH234" s="134"/>
      <c r="KDI234" s="134"/>
      <c r="KDJ234" s="134"/>
      <c r="KDK234" s="134"/>
      <c r="KDL234" s="134"/>
      <c r="KDM234" s="134"/>
      <c r="KDN234" s="134"/>
      <c r="KDO234" s="134"/>
      <c r="KDP234" s="134"/>
      <c r="KDQ234" s="134"/>
      <c r="KDR234" s="134"/>
      <c r="KDS234" s="134"/>
      <c r="KDT234" s="134"/>
      <c r="KDU234" s="134"/>
      <c r="KDV234" s="134"/>
      <c r="KDW234" s="134"/>
      <c r="KDX234" s="134"/>
      <c r="KDY234" s="134"/>
      <c r="KDZ234" s="134"/>
      <c r="KEA234" s="134"/>
      <c r="KEB234" s="134"/>
      <c r="KEC234" s="134"/>
      <c r="KED234" s="134"/>
      <c r="KEE234" s="134"/>
      <c r="KEF234" s="134"/>
      <c r="KEG234" s="134"/>
      <c r="KEH234" s="134"/>
      <c r="KEI234" s="134"/>
      <c r="KEJ234" s="134"/>
      <c r="KEK234" s="134"/>
      <c r="KEL234" s="134"/>
      <c r="KEM234" s="134"/>
      <c r="KEN234" s="134"/>
      <c r="KEO234" s="134"/>
      <c r="KEP234" s="134"/>
      <c r="KEQ234" s="134"/>
      <c r="KER234" s="134"/>
      <c r="KES234" s="134"/>
      <c r="KET234" s="134"/>
      <c r="KEU234" s="134"/>
      <c r="KEV234" s="134"/>
      <c r="KEW234" s="134"/>
      <c r="KEX234" s="134"/>
      <c r="KEY234" s="134"/>
      <c r="KEZ234" s="134"/>
      <c r="KFA234" s="134"/>
      <c r="KFB234" s="134"/>
      <c r="KFC234" s="134"/>
      <c r="KFD234" s="134"/>
      <c r="KFE234" s="134"/>
      <c r="KFF234" s="134"/>
      <c r="KFG234" s="134"/>
      <c r="KFH234" s="134"/>
      <c r="KFI234" s="134"/>
      <c r="KFJ234" s="134"/>
      <c r="KFK234" s="134"/>
      <c r="KFL234" s="134"/>
      <c r="KFM234" s="134"/>
      <c r="KFN234" s="134"/>
      <c r="KFO234" s="134"/>
      <c r="KFP234" s="134"/>
      <c r="KFQ234" s="134"/>
      <c r="KFR234" s="134"/>
      <c r="KFS234" s="134"/>
      <c r="KFT234" s="134"/>
      <c r="KFU234" s="134"/>
      <c r="KFV234" s="134"/>
      <c r="KFW234" s="134"/>
      <c r="KFX234" s="134"/>
      <c r="KFY234" s="134"/>
      <c r="KFZ234" s="134"/>
      <c r="KGA234" s="134"/>
      <c r="KGB234" s="134"/>
      <c r="KGC234" s="134"/>
      <c r="KGD234" s="134"/>
      <c r="KGE234" s="134"/>
      <c r="KGF234" s="134"/>
      <c r="KGG234" s="134"/>
      <c r="KGH234" s="134"/>
      <c r="KGI234" s="134"/>
      <c r="KGJ234" s="134"/>
      <c r="KGK234" s="134"/>
      <c r="KGL234" s="134"/>
      <c r="KGM234" s="134"/>
      <c r="KGN234" s="134"/>
      <c r="KGO234" s="134"/>
      <c r="KGP234" s="134"/>
      <c r="KGQ234" s="134"/>
      <c r="KGR234" s="134"/>
      <c r="KGS234" s="134"/>
      <c r="KGT234" s="134"/>
      <c r="KGU234" s="134"/>
      <c r="KGV234" s="134"/>
      <c r="KGW234" s="134"/>
      <c r="KGX234" s="134"/>
      <c r="KGY234" s="134"/>
      <c r="KGZ234" s="134"/>
      <c r="KHA234" s="134"/>
      <c r="KHB234" s="134"/>
      <c r="KHC234" s="134"/>
      <c r="KHD234" s="134"/>
      <c r="KHE234" s="134"/>
      <c r="KHF234" s="134"/>
      <c r="KHG234" s="134"/>
      <c r="KHH234" s="134"/>
      <c r="KHI234" s="134"/>
      <c r="KHJ234" s="134"/>
      <c r="KHK234" s="134"/>
      <c r="KHL234" s="134"/>
      <c r="KHM234" s="134"/>
      <c r="KHN234" s="134"/>
      <c r="KHO234" s="134"/>
      <c r="KHP234" s="134"/>
      <c r="KHQ234" s="134"/>
      <c r="KHR234" s="134"/>
      <c r="KHS234" s="134"/>
      <c r="KHT234" s="134"/>
      <c r="KHU234" s="134"/>
      <c r="KHV234" s="134"/>
      <c r="KHW234" s="134"/>
      <c r="KHX234" s="134"/>
      <c r="KHY234" s="134"/>
      <c r="KHZ234" s="134"/>
      <c r="KIA234" s="134"/>
      <c r="KIB234" s="134"/>
      <c r="KIC234" s="134"/>
      <c r="KID234" s="134"/>
      <c r="KIE234" s="134"/>
      <c r="KIF234" s="134"/>
      <c r="KIG234" s="134"/>
      <c r="KIH234" s="134"/>
      <c r="KII234" s="134"/>
      <c r="KIJ234" s="134"/>
      <c r="KIK234" s="134"/>
      <c r="KIL234" s="134"/>
      <c r="KIM234" s="134"/>
      <c r="KIN234" s="134"/>
      <c r="KIO234" s="134"/>
      <c r="KIP234" s="134"/>
      <c r="KIQ234" s="134"/>
      <c r="KIR234" s="134"/>
      <c r="KIS234" s="134"/>
      <c r="KIT234" s="134"/>
      <c r="KIU234" s="134"/>
      <c r="KIV234" s="134"/>
      <c r="KIW234" s="134"/>
      <c r="KIX234" s="134"/>
      <c r="KIY234" s="134"/>
      <c r="KIZ234" s="134"/>
      <c r="KJA234" s="134"/>
      <c r="KJB234" s="134"/>
      <c r="KJC234" s="134"/>
      <c r="KJD234" s="134"/>
      <c r="KJE234" s="134"/>
      <c r="KJF234" s="134"/>
      <c r="KJG234" s="134"/>
      <c r="KJH234" s="134"/>
      <c r="KJI234" s="134"/>
      <c r="KJJ234" s="134"/>
      <c r="KJK234" s="134"/>
      <c r="KJL234" s="134"/>
      <c r="KJM234" s="134"/>
      <c r="KJN234" s="134"/>
      <c r="KJO234" s="134"/>
      <c r="KJP234" s="134"/>
      <c r="KJQ234" s="134"/>
      <c r="KJR234" s="134"/>
      <c r="KJS234" s="134"/>
      <c r="KJT234" s="134"/>
      <c r="KJU234" s="134"/>
      <c r="KJV234" s="134"/>
      <c r="KJW234" s="134"/>
      <c r="KJX234" s="134"/>
      <c r="KJY234" s="134"/>
      <c r="KJZ234" s="134"/>
      <c r="KKA234" s="134"/>
      <c r="KKB234" s="134"/>
      <c r="KKC234" s="134"/>
      <c r="KKD234" s="134"/>
      <c r="KKE234" s="134"/>
      <c r="KKF234" s="134"/>
      <c r="KKG234" s="134"/>
      <c r="KKH234" s="134"/>
      <c r="KKI234" s="134"/>
      <c r="KKJ234" s="134"/>
      <c r="KKK234" s="134"/>
      <c r="KKL234" s="134"/>
      <c r="KKM234" s="134"/>
      <c r="KKN234" s="134"/>
      <c r="KKO234" s="134"/>
      <c r="KKP234" s="134"/>
      <c r="KKQ234" s="134"/>
      <c r="KKR234" s="134"/>
      <c r="KKS234" s="134"/>
      <c r="KKT234" s="134"/>
      <c r="KKU234" s="134"/>
      <c r="KKV234" s="134"/>
      <c r="KKW234" s="134"/>
      <c r="KKX234" s="134"/>
      <c r="KKY234" s="134"/>
      <c r="KKZ234" s="134"/>
      <c r="KLA234" s="134"/>
      <c r="KLB234" s="134"/>
      <c r="KLC234" s="134"/>
      <c r="KLD234" s="134"/>
      <c r="KLE234" s="134"/>
      <c r="KLF234" s="134"/>
      <c r="KLG234" s="134"/>
      <c r="KLH234" s="134"/>
      <c r="KLI234" s="134"/>
      <c r="KLJ234" s="134"/>
      <c r="KLK234" s="134"/>
      <c r="KLL234" s="134"/>
      <c r="KLM234" s="134"/>
      <c r="KLN234" s="134"/>
      <c r="KLO234" s="134"/>
      <c r="KLP234" s="134"/>
      <c r="KLQ234" s="134"/>
      <c r="KLR234" s="134"/>
      <c r="KLS234" s="134"/>
      <c r="KLT234" s="134"/>
      <c r="KLU234" s="134"/>
      <c r="KLV234" s="134"/>
      <c r="KLW234" s="134"/>
      <c r="KLX234" s="134"/>
      <c r="KLY234" s="134"/>
      <c r="KLZ234" s="134"/>
      <c r="KMA234" s="134"/>
      <c r="KMB234" s="134"/>
      <c r="KMC234" s="134"/>
      <c r="KMD234" s="134"/>
      <c r="KME234" s="134"/>
      <c r="KMF234" s="134"/>
      <c r="KMG234" s="134"/>
      <c r="KMH234" s="134"/>
      <c r="KMI234" s="134"/>
      <c r="KMJ234" s="134"/>
      <c r="KMK234" s="134"/>
      <c r="KML234" s="134"/>
      <c r="KMM234" s="134"/>
      <c r="KMN234" s="134"/>
      <c r="KMO234" s="134"/>
      <c r="KMP234" s="134"/>
      <c r="KMQ234" s="134"/>
      <c r="KMR234" s="134"/>
      <c r="KMS234" s="134"/>
      <c r="KMT234" s="134"/>
      <c r="KMU234" s="134"/>
      <c r="KMV234" s="134"/>
      <c r="KMW234" s="134"/>
      <c r="KMX234" s="134"/>
      <c r="KMY234" s="134"/>
      <c r="KMZ234" s="134"/>
      <c r="KNA234" s="134"/>
      <c r="KNB234" s="134"/>
      <c r="KNC234" s="134"/>
      <c r="KND234" s="134"/>
      <c r="KNE234" s="134"/>
      <c r="KNF234" s="134"/>
      <c r="KNG234" s="134"/>
      <c r="KNH234" s="134"/>
      <c r="KNI234" s="134"/>
      <c r="KNJ234" s="134"/>
      <c r="KNK234" s="134"/>
      <c r="KNL234" s="134"/>
      <c r="KNM234" s="134"/>
      <c r="KNN234" s="134"/>
      <c r="KNO234" s="134"/>
      <c r="KNP234" s="134"/>
      <c r="KNQ234" s="134"/>
      <c r="KNR234" s="134"/>
      <c r="KNS234" s="134"/>
      <c r="KNT234" s="134"/>
      <c r="KNU234" s="134"/>
      <c r="KNV234" s="134"/>
      <c r="KNW234" s="134"/>
      <c r="KNX234" s="134"/>
      <c r="KNY234" s="134"/>
      <c r="KNZ234" s="134"/>
      <c r="KOA234" s="134"/>
      <c r="KOB234" s="134"/>
      <c r="KOC234" s="134"/>
      <c r="KOD234" s="134"/>
      <c r="KOE234" s="134"/>
      <c r="KOF234" s="134"/>
      <c r="KOG234" s="134"/>
      <c r="KOH234" s="134"/>
      <c r="KOI234" s="134"/>
      <c r="KOJ234" s="134"/>
      <c r="KOK234" s="134"/>
      <c r="KOL234" s="134"/>
      <c r="KOM234" s="134"/>
      <c r="KON234" s="134"/>
      <c r="KOO234" s="134"/>
      <c r="KOP234" s="134"/>
      <c r="KOQ234" s="134"/>
      <c r="KOR234" s="134"/>
      <c r="KOS234" s="134"/>
      <c r="KOT234" s="134"/>
      <c r="KOU234" s="134"/>
      <c r="KOV234" s="134"/>
      <c r="KOW234" s="134"/>
      <c r="KOX234" s="134"/>
      <c r="KOY234" s="134"/>
      <c r="KOZ234" s="134"/>
      <c r="KPA234" s="134"/>
      <c r="KPB234" s="134"/>
      <c r="KPC234" s="134"/>
      <c r="KPD234" s="134"/>
      <c r="KPE234" s="134"/>
      <c r="KPF234" s="134"/>
      <c r="KPG234" s="134"/>
      <c r="KPH234" s="134"/>
      <c r="KPI234" s="134"/>
      <c r="KPJ234" s="134"/>
      <c r="KPK234" s="134"/>
      <c r="KPL234" s="134"/>
      <c r="KPM234" s="134"/>
      <c r="KPN234" s="134"/>
      <c r="KPO234" s="134"/>
      <c r="KPP234" s="134"/>
      <c r="KPQ234" s="134"/>
      <c r="KPR234" s="134"/>
      <c r="KPS234" s="134"/>
      <c r="KPT234" s="134"/>
      <c r="KPU234" s="134"/>
      <c r="KPV234" s="134"/>
      <c r="KPW234" s="134"/>
      <c r="KPX234" s="134"/>
      <c r="KPY234" s="134"/>
      <c r="KPZ234" s="134"/>
      <c r="KQA234" s="134"/>
      <c r="KQB234" s="134"/>
      <c r="KQC234" s="134"/>
      <c r="KQD234" s="134"/>
      <c r="KQE234" s="134"/>
      <c r="KQF234" s="134"/>
      <c r="KQG234" s="134"/>
      <c r="KQH234" s="134"/>
      <c r="KQI234" s="134"/>
      <c r="KQJ234" s="134"/>
      <c r="KQK234" s="134"/>
      <c r="KQL234" s="134"/>
      <c r="KQM234" s="134"/>
      <c r="KQN234" s="134"/>
      <c r="KQO234" s="134"/>
      <c r="KQP234" s="134"/>
      <c r="KQQ234" s="134"/>
      <c r="KQR234" s="134"/>
      <c r="KQS234" s="134"/>
      <c r="KQT234" s="134"/>
      <c r="KQU234" s="134"/>
      <c r="KQV234" s="134"/>
      <c r="KQW234" s="134"/>
      <c r="KQX234" s="134"/>
      <c r="KQY234" s="134"/>
      <c r="KQZ234" s="134"/>
      <c r="KRA234" s="134"/>
      <c r="KRB234" s="134"/>
      <c r="KRC234" s="134"/>
      <c r="KRD234" s="134"/>
      <c r="KRE234" s="134"/>
      <c r="KRF234" s="134"/>
      <c r="KRG234" s="134"/>
      <c r="KRH234" s="134"/>
      <c r="KRI234" s="134"/>
      <c r="KRJ234" s="134"/>
      <c r="KRK234" s="134"/>
      <c r="KRL234" s="134"/>
      <c r="KRM234" s="134"/>
      <c r="KRN234" s="134"/>
      <c r="KRO234" s="134"/>
      <c r="KRP234" s="134"/>
      <c r="KRQ234" s="134"/>
      <c r="KRR234" s="134"/>
      <c r="KRS234" s="134"/>
      <c r="KRT234" s="134"/>
      <c r="KRU234" s="134"/>
      <c r="KRV234" s="134"/>
      <c r="KRW234" s="134"/>
      <c r="KRX234" s="134"/>
      <c r="KRY234" s="134"/>
      <c r="KRZ234" s="134"/>
      <c r="KSA234" s="134"/>
      <c r="KSB234" s="134"/>
      <c r="KSC234" s="134"/>
      <c r="KSD234" s="134"/>
      <c r="KSE234" s="134"/>
      <c r="KSF234" s="134"/>
      <c r="KSG234" s="134"/>
      <c r="KSH234" s="134"/>
      <c r="KSI234" s="134"/>
      <c r="KSJ234" s="134"/>
      <c r="KSK234" s="134"/>
      <c r="KSL234" s="134"/>
      <c r="KSM234" s="134"/>
      <c r="KSN234" s="134"/>
      <c r="KSO234" s="134"/>
      <c r="KSP234" s="134"/>
      <c r="KSQ234" s="134"/>
      <c r="KSR234" s="134"/>
      <c r="KSS234" s="134"/>
      <c r="KST234" s="134"/>
      <c r="KSU234" s="134"/>
      <c r="KSV234" s="134"/>
      <c r="KSW234" s="134"/>
      <c r="KSX234" s="134"/>
      <c r="KSY234" s="134"/>
      <c r="KSZ234" s="134"/>
      <c r="KTA234" s="134"/>
      <c r="KTB234" s="134"/>
      <c r="KTC234" s="134"/>
      <c r="KTD234" s="134"/>
      <c r="KTE234" s="134"/>
      <c r="KTF234" s="134"/>
      <c r="KTG234" s="134"/>
      <c r="KTH234" s="134"/>
      <c r="KTI234" s="134"/>
      <c r="KTJ234" s="134"/>
      <c r="KTK234" s="134"/>
      <c r="KTL234" s="134"/>
      <c r="KTM234" s="134"/>
      <c r="KTN234" s="134"/>
      <c r="KTO234" s="134"/>
      <c r="KTP234" s="134"/>
      <c r="KTQ234" s="134"/>
      <c r="KTR234" s="134"/>
      <c r="KTS234" s="134"/>
      <c r="KTT234" s="134"/>
      <c r="KTU234" s="134"/>
      <c r="KTV234" s="134"/>
      <c r="KTW234" s="134"/>
      <c r="KTX234" s="134"/>
      <c r="KTY234" s="134"/>
      <c r="KTZ234" s="134"/>
      <c r="KUA234" s="134"/>
      <c r="KUB234" s="134"/>
      <c r="KUC234" s="134"/>
      <c r="KUD234" s="134"/>
      <c r="KUE234" s="134"/>
      <c r="KUF234" s="134"/>
      <c r="KUG234" s="134"/>
      <c r="KUH234" s="134"/>
      <c r="KUI234" s="134"/>
      <c r="KUJ234" s="134"/>
      <c r="KUK234" s="134"/>
      <c r="KUL234" s="134"/>
      <c r="KUM234" s="134"/>
      <c r="KUN234" s="134"/>
      <c r="KUO234" s="134"/>
      <c r="KUP234" s="134"/>
      <c r="KUQ234" s="134"/>
      <c r="KUR234" s="134"/>
      <c r="KUS234" s="134"/>
      <c r="KUT234" s="134"/>
      <c r="KUU234" s="134"/>
      <c r="KUV234" s="134"/>
      <c r="KUW234" s="134"/>
      <c r="KUX234" s="134"/>
      <c r="KUY234" s="134"/>
      <c r="KUZ234" s="134"/>
      <c r="KVA234" s="134"/>
      <c r="KVB234" s="134"/>
      <c r="KVC234" s="134"/>
      <c r="KVD234" s="134"/>
      <c r="KVE234" s="134"/>
      <c r="KVF234" s="134"/>
      <c r="KVG234" s="134"/>
      <c r="KVH234" s="134"/>
      <c r="KVI234" s="134"/>
      <c r="KVJ234" s="134"/>
      <c r="KVK234" s="134"/>
      <c r="KVL234" s="134"/>
      <c r="KVM234" s="134"/>
      <c r="KVN234" s="134"/>
      <c r="KVO234" s="134"/>
      <c r="KVP234" s="134"/>
      <c r="KVQ234" s="134"/>
      <c r="KVR234" s="134"/>
      <c r="KVS234" s="134"/>
      <c r="KVT234" s="134"/>
      <c r="KVU234" s="134"/>
      <c r="KVV234" s="134"/>
      <c r="KVW234" s="134"/>
      <c r="KVX234" s="134"/>
      <c r="KVY234" s="134"/>
      <c r="KVZ234" s="134"/>
      <c r="KWA234" s="134"/>
      <c r="KWB234" s="134"/>
      <c r="KWC234" s="134"/>
      <c r="KWD234" s="134"/>
      <c r="KWE234" s="134"/>
      <c r="KWF234" s="134"/>
      <c r="KWG234" s="134"/>
      <c r="KWH234" s="134"/>
      <c r="KWI234" s="134"/>
      <c r="KWJ234" s="134"/>
      <c r="KWK234" s="134"/>
      <c r="KWL234" s="134"/>
      <c r="KWM234" s="134"/>
      <c r="KWN234" s="134"/>
      <c r="KWO234" s="134"/>
      <c r="KWP234" s="134"/>
      <c r="KWQ234" s="134"/>
      <c r="KWR234" s="134"/>
      <c r="KWS234" s="134"/>
      <c r="KWT234" s="134"/>
      <c r="KWU234" s="134"/>
      <c r="KWV234" s="134"/>
      <c r="KWW234" s="134"/>
      <c r="KWX234" s="134"/>
      <c r="KWY234" s="134"/>
      <c r="KWZ234" s="134"/>
      <c r="KXA234" s="134"/>
      <c r="KXB234" s="134"/>
      <c r="KXC234" s="134"/>
      <c r="KXD234" s="134"/>
      <c r="KXE234" s="134"/>
      <c r="KXF234" s="134"/>
      <c r="KXG234" s="134"/>
      <c r="KXH234" s="134"/>
      <c r="KXI234" s="134"/>
      <c r="KXJ234" s="134"/>
      <c r="KXK234" s="134"/>
      <c r="KXL234" s="134"/>
      <c r="KXM234" s="134"/>
      <c r="KXN234" s="134"/>
      <c r="KXO234" s="134"/>
      <c r="KXP234" s="134"/>
      <c r="KXQ234" s="134"/>
      <c r="KXR234" s="134"/>
      <c r="KXS234" s="134"/>
      <c r="KXT234" s="134"/>
      <c r="KXU234" s="134"/>
      <c r="KXV234" s="134"/>
      <c r="KXW234" s="134"/>
      <c r="KXX234" s="134"/>
      <c r="KXY234" s="134"/>
      <c r="KXZ234" s="134"/>
      <c r="KYA234" s="134"/>
      <c r="KYB234" s="134"/>
      <c r="KYC234" s="134"/>
      <c r="KYD234" s="134"/>
      <c r="KYE234" s="134"/>
      <c r="KYF234" s="134"/>
      <c r="KYG234" s="134"/>
      <c r="KYH234" s="134"/>
      <c r="KYI234" s="134"/>
      <c r="KYJ234" s="134"/>
      <c r="KYK234" s="134"/>
      <c r="KYL234" s="134"/>
      <c r="KYM234" s="134"/>
      <c r="KYN234" s="134"/>
      <c r="KYO234" s="134"/>
      <c r="KYP234" s="134"/>
      <c r="KYQ234" s="134"/>
      <c r="KYR234" s="134"/>
      <c r="KYS234" s="134"/>
      <c r="KYT234" s="134"/>
      <c r="KYU234" s="134"/>
      <c r="KYV234" s="134"/>
      <c r="KYW234" s="134"/>
      <c r="KYX234" s="134"/>
      <c r="KYY234" s="134"/>
      <c r="KYZ234" s="134"/>
      <c r="KZA234" s="134"/>
      <c r="KZB234" s="134"/>
      <c r="KZC234" s="134"/>
      <c r="KZD234" s="134"/>
      <c r="KZE234" s="134"/>
      <c r="KZF234" s="134"/>
      <c r="KZG234" s="134"/>
      <c r="KZH234" s="134"/>
      <c r="KZI234" s="134"/>
      <c r="KZJ234" s="134"/>
      <c r="KZK234" s="134"/>
      <c r="KZL234" s="134"/>
      <c r="KZM234" s="134"/>
      <c r="KZN234" s="134"/>
      <c r="KZO234" s="134"/>
      <c r="KZP234" s="134"/>
      <c r="KZQ234" s="134"/>
      <c r="KZR234" s="134"/>
      <c r="KZS234" s="134"/>
      <c r="KZT234" s="134"/>
      <c r="KZU234" s="134"/>
      <c r="KZV234" s="134"/>
      <c r="KZW234" s="134"/>
      <c r="KZX234" s="134"/>
      <c r="KZY234" s="134"/>
      <c r="KZZ234" s="134"/>
      <c r="LAA234" s="134"/>
      <c r="LAB234" s="134"/>
      <c r="LAC234" s="134"/>
      <c r="LAD234" s="134"/>
      <c r="LAE234" s="134"/>
      <c r="LAF234" s="134"/>
      <c r="LAG234" s="134"/>
      <c r="LAH234" s="134"/>
      <c r="LAI234" s="134"/>
      <c r="LAJ234" s="134"/>
      <c r="LAK234" s="134"/>
      <c r="LAL234" s="134"/>
      <c r="LAM234" s="134"/>
      <c r="LAN234" s="134"/>
      <c r="LAO234" s="134"/>
      <c r="LAP234" s="134"/>
      <c r="LAQ234" s="134"/>
      <c r="LAR234" s="134"/>
      <c r="LAS234" s="134"/>
      <c r="LAT234" s="134"/>
      <c r="LAU234" s="134"/>
      <c r="LAV234" s="134"/>
      <c r="LAW234" s="134"/>
      <c r="LAX234" s="134"/>
      <c r="LAY234" s="134"/>
      <c r="LAZ234" s="134"/>
      <c r="LBA234" s="134"/>
      <c r="LBB234" s="134"/>
      <c r="LBC234" s="134"/>
      <c r="LBD234" s="134"/>
      <c r="LBE234" s="134"/>
      <c r="LBF234" s="134"/>
      <c r="LBG234" s="134"/>
      <c r="LBH234" s="134"/>
      <c r="LBI234" s="134"/>
      <c r="LBJ234" s="134"/>
      <c r="LBK234" s="134"/>
      <c r="LBL234" s="134"/>
      <c r="LBM234" s="134"/>
      <c r="LBN234" s="134"/>
      <c r="LBO234" s="134"/>
      <c r="LBP234" s="134"/>
      <c r="LBQ234" s="134"/>
      <c r="LBR234" s="134"/>
      <c r="LBS234" s="134"/>
      <c r="LBT234" s="134"/>
      <c r="LBU234" s="134"/>
      <c r="LBV234" s="134"/>
      <c r="LBW234" s="134"/>
      <c r="LBX234" s="134"/>
      <c r="LBY234" s="134"/>
      <c r="LBZ234" s="134"/>
      <c r="LCA234" s="134"/>
      <c r="LCB234" s="134"/>
      <c r="LCC234" s="134"/>
      <c r="LCD234" s="134"/>
      <c r="LCE234" s="134"/>
      <c r="LCF234" s="134"/>
      <c r="LCG234" s="134"/>
      <c r="LCH234" s="134"/>
      <c r="LCI234" s="134"/>
      <c r="LCJ234" s="134"/>
      <c r="LCK234" s="134"/>
      <c r="LCL234" s="134"/>
      <c r="LCM234" s="134"/>
      <c r="LCN234" s="134"/>
      <c r="LCO234" s="134"/>
      <c r="LCP234" s="134"/>
      <c r="LCQ234" s="134"/>
      <c r="LCR234" s="134"/>
      <c r="LCS234" s="134"/>
      <c r="LCT234" s="134"/>
      <c r="LCU234" s="134"/>
      <c r="LCV234" s="134"/>
      <c r="LCW234" s="134"/>
      <c r="LCX234" s="134"/>
      <c r="LCY234" s="134"/>
      <c r="LCZ234" s="134"/>
      <c r="LDA234" s="134"/>
      <c r="LDB234" s="134"/>
      <c r="LDC234" s="134"/>
      <c r="LDD234" s="134"/>
      <c r="LDE234" s="134"/>
      <c r="LDF234" s="134"/>
      <c r="LDG234" s="134"/>
      <c r="LDH234" s="134"/>
      <c r="LDI234" s="134"/>
      <c r="LDJ234" s="134"/>
      <c r="LDK234" s="134"/>
      <c r="LDL234" s="134"/>
      <c r="LDM234" s="134"/>
      <c r="LDN234" s="134"/>
      <c r="LDO234" s="134"/>
      <c r="LDP234" s="134"/>
      <c r="LDQ234" s="134"/>
      <c r="LDR234" s="134"/>
      <c r="LDS234" s="134"/>
      <c r="LDT234" s="134"/>
      <c r="LDU234" s="134"/>
      <c r="LDV234" s="134"/>
      <c r="LDW234" s="134"/>
      <c r="LDX234" s="134"/>
      <c r="LDY234" s="134"/>
      <c r="LDZ234" s="134"/>
      <c r="LEA234" s="134"/>
      <c r="LEB234" s="134"/>
      <c r="LEC234" s="134"/>
      <c r="LED234" s="134"/>
      <c r="LEE234" s="134"/>
      <c r="LEF234" s="134"/>
      <c r="LEG234" s="134"/>
      <c r="LEH234" s="134"/>
      <c r="LEI234" s="134"/>
      <c r="LEJ234" s="134"/>
      <c r="LEK234" s="134"/>
      <c r="LEL234" s="134"/>
      <c r="LEM234" s="134"/>
      <c r="LEN234" s="134"/>
      <c r="LEO234" s="134"/>
      <c r="LEP234" s="134"/>
      <c r="LEQ234" s="134"/>
      <c r="LER234" s="134"/>
      <c r="LES234" s="134"/>
      <c r="LET234" s="134"/>
      <c r="LEU234" s="134"/>
      <c r="LEV234" s="134"/>
      <c r="LEW234" s="134"/>
      <c r="LEX234" s="134"/>
      <c r="LEY234" s="134"/>
      <c r="LEZ234" s="134"/>
      <c r="LFA234" s="134"/>
      <c r="LFB234" s="134"/>
      <c r="LFC234" s="134"/>
      <c r="LFD234" s="134"/>
      <c r="LFE234" s="134"/>
      <c r="LFF234" s="134"/>
      <c r="LFG234" s="134"/>
      <c r="LFH234" s="134"/>
      <c r="LFI234" s="134"/>
      <c r="LFJ234" s="134"/>
      <c r="LFK234" s="134"/>
      <c r="LFL234" s="134"/>
      <c r="LFM234" s="134"/>
      <c r="LFN234" s="134"/>
      <c r="LFO234" s="134"/>
      <c r="LFP234" s="134"/>
      <c r="LFQ234" s="134"/>
      <c r="LFR234" s="134"/>
      <c r="LFS234" s="134"/>
      <c r="LFT234" s="134"/>
      <c r="LFU234" s="134"/>
      <c r="LFV234" s="134"/>
      <c r="LFW234" s="134"/>
      <c r="LFX234" s="134"/>
      <c r="LFY234" s="134"/>
      <c r="LFZ234" s="134"/>
      <c r="LGA234" s="134"/>
      <c r="LGB234" s="134"/>
      <c r="LGC234" s="134"/>
      <c r="LGD234" s="134"/>
      <c r="LGE234" s="134"/>
      <c r="LGF234" s="134"/>
      <c r="LGG234" s="134"/>
      <c r="LGH234" s="134"/>
      <c r="LGI234" s="134"/>
      <c r="LGJ234" s="134"/>
      <c r="LGK234" s="134"/>
      <c r="LGL234" s="134"/>
      <c r="LGM234" s="134"/>
      <c r="LGN234" s="134"/>
      <c r="LGO234" s="134"/>
      <c r="LGP234" s="134"/>
      <c r="LGQ234" s="134"/>
      <c r="LGR234" s="134"/>
      <c r="LGS234" s="134"/>
      <c r="LGT234" s="134"/>
      <c r="LGU234" s="134"/>
      <c r="LGV234" s="134"/>
      <c r="LGW234" s="134"/>
      <c r="LGX234" s="134"/>
      <c r="LGY234" s="134"/>
      <c r="LGZ234" s="134"/>
      <c r="LHA234" s="134"/>
      <c r="LHB234" s="134"/>
      <c r="LHC234" s="134"/>
      <c r="LHD234" s="134"/>
      <c r="LHE234" s="134"/>
      <c r="LHF234" s="134"/>
      <c r="LHG234" s="134"/>
      <c r="LHH234" s="134"/>
      <c r="LHI234" s="134"/>
      <c r="LHJ234" s="134"/>
      <c r="LHK234" s="134"/>
      <c r="LHL234" s="134"/>
      <c r="LHM234" s="134"/>
      <c r="LHN234" s="134"/>
      <c r="LHO234" s="134"/>
      <c r="LHP234" s="134"/>
      <c r="LHQ234" s="134"/>
      <c r="LHR234" s="134"/>
      <c r="LHS234" s="134"/>
      <c r="LHT234" s="134"/>
      <c r="LHU234" s="134"/>
      <c r="LHV234" s="134"/>
      <c r="LHW234" s="134"/>
      <c r="LHX234" s="134"/>
      <c r="LHY234" s="134"/>
      <c r="LHZ234" s="134"/>
      <c r="LIA234" s="134"/>
      <c r="LIB234" s="134"/>
      <c r="LIC234" s="134"/>
      <c r="LID234" s="134"/>
      <c r="LIE234" s="134"/>
      <c r="LIF234" s="134"/>
      <c r="LIG234" s="134"/>
      <c r="LIH234" s="134"/>
      <c r="LII234" s="134"/>
      <c r="LIJ234" s="134"/>
      <c r="LIK234" s="134"/>
      <c r="LIL234" s="134"/>
      <c r="LIM234" s="134"/>
      <c r="LIN234" s="134"/>
      <c r="LIO234" s="134"/>
      <c r="LIP234" s="134"/>
      <c r="LIQ234" s="134"/>
      <c r="LIR234" s="134"/>
      <c r="LIS234" s="134"/>
      <c r="LIT234" s="134"/>
      <c r="LIU234" s="134"/>
      <c r="LIV234" s="134"/>
      <c r="LIW234" s="134"/>
      <c r="LIX234" s="134"/>
      <c r="LIY234" s="134"/>
      <c r="LIZ234" s="134"/>
      <c r="LJA234" s="134"/>
      <c r="LJB234" s="134"/>
      <c r="LJC234" s="134"/>
      <c r="LJD234" s="134"/>
      <c r="LJE234" s="134"/>
      <c r="LJF234" s="134"/>
      <c r="LJG234" s="134"/>
      <c r="LJH234" s="134"/>
      <c r="LJI234" s="134"/>
      <c r="LJJ234" s="134"/>
      <c r="LJK234" s="134"/>
      <c r="LJL234" s="134"/>
      <c r="LJM234" s="134"/>
      <c r="LJN234" s="134"/>
      <c r="LJO234" s="134"/>
      <c r="LJP234" s="134"/>
      <c r="LJQ234" s="134"/>
      <c r="LJR234" s="134"/>
      <c r="LJS234" s="134"/>
      <c r="LJT234" s="134"/>
      <c r="LJU234" s="134"/>
      <c r="LJV234" s="134"/>
      <c r="LJW234" s="134"/>
      <c r="LJX234" s="134"/>
      <c r="LJY234" s="134"/>
      <c r="LJZ234" s="134"/>
      <c r="LKA234" s="134"/>
      <c r="LKB234" s="134"/>
      <c r="LKC234" s="134"/>
      <c r="LKD234" s="134"/>
      <c r="LKE234" s="134"/>
      <c r="LKF234" s="134"/>
      <c r="LKG234" s="134"/>
      <c r="LKH234" s="134"/>
      <c r="LKI234" s="134"/>
      <c r="LKJ234" s="134"/>
      <c r="LKK234" s="134"/>
      <c r="LKL234" s="134"/>
      <c r="LKM234" s="134"/>
      <c r="LKN234" s="134"/>
      <c r="LKO234" s="134"/>
      <c r="LKP234" s="134"/>
      <c r="LKQ234" s="134"/>
      <c r="LKR234" s="134"/>
      <c r="LKS234" s="134"/>
      <c r="LKT234" s="134"/>
      <c r="LKU234" s="134"/>
      <c r="LKV234" s="134"/>
      <c r="LKW234" s="134"/>
      <c r="LKX234" s="134"/>
      <c r="LKY234" s="134"/>
      <c r="LKZ234" s="134"/>
      <c r="LLA234" s="134"/>
      <c r="LLB234" s="134"/>
      <c r="LLC234" s="134"/>
      <c r="LLD234" s="134"/>
      <c r="LLE234" s="134"/>
      <c r="LLF234" s="134"/>
      <c r="LLG234" s="134"/>
      <c r="LLH234" s="134"/>
      <c r="LLI234" s="134"/>
      <c r="LLJ234" s="134"/>
      <c r="LLK234" s="134"/>
      <c r="LLL234" s="134"/>
      <c r="LLM234" s="134"/>
      <c r="LLN234" s="134"/>
      <c r="LLO234" s="134"/>
      <c r="LLP234" s="134"/>
      <c r="LLQ234" s="134"/>
      <c r="LLR234" s="134"/>
      <c r="LLS234" s="134"/>
      <c r="LLT234" s="134"/>
      <c r="LLU234" s="134"/>
      <c r="LLV234" s="134"/>
      <c r="LLW234" s="134"/>
      <c r="LLX234" s="134"/>
      <c r="LLY234" s="134"/>
      <c r="LLZ234" s="134"/>
      <c r="LMA234" s="134"/>
      <c r="LMB234" s="134"/>
      <c r="LMC234" s="134"/>
      <c r="LMD234" s="134"/>
      <c r="LME234" s="134"/>
      <c r="LMF234" s="134"/>
      <c r="LMG234" s="134"/>
      <c r="LMH234" s="134"/>
      <c r="LMI234" s="134"/>
      <c r="LMJ234" s="134"/>
      <c r="LMK234" s="134"/>
      <c r="LML234" s="134"/>
      <c r="LMM234" s="134"/>
      <c r="LMN234" s="134"/>
      <c r="LMO234" s="134"/>
      <c r="LMP234" s="134"/>
      <c r="LMQ234" s="134"/>
      <c r="LMR234" s="134"/>
      <c r="LMS234" s="134"/>
      <c r="LMT234" s="134"/>
      <c r="LMU234" s="134"/>
      <c r="LMV234" s="134"/>
      <c r="LMW234" s="134"/>
      <c r="LMX234" s="134"/>
      <c r="LMY234" s="134"/>
      <c r="LMZ234" s="134"/>
      <c r="LNA234" s="134"/>
      <c r="LNB234" s="134"/>
      <c r="LNC234" s="134"/>
      <c r="LND234" s="134"/>
      <c r="LNE234" s="134"/>
      <c r="LNF234" s="134"/>
      <c r="LNG234" s="134"/>
      <c r="LNH234" s="134"/>
      <c r="LNI234" s="134"/>
      <c r="LNJ234" s="134"/>
      <c r="LNK234" s="134"/>
      <c r="LNL234" s="134"/>
      <c r="LNM234" s="134"/>
      <c r="LNN234" s="134"/>
      <c r="LNO234" s="134"/>
      <c r="LNP234" s="134"/>
      <c r="LNQ234" s="134"/>
      <c r="LNR234" s="134"/>
      <c r="LNS234" s="134"/>
      <c r="LNT234" s="134"/>
      <c r="LNU234" s="134"/>
      <c r="LNV234" s="134"/>
      <c r="LNW234" s="134"/>
      <c r="LNX234" s="134"/>
      <c r="LNY234" s="134"/>
      <c r="LNZ234" s="134"/>
      <c r="LOA234" s="134"/>
      <c r="LOB234" s="134"/>
      <c r="LOC234" s="134"/>
      <c r="LOD234" s="134"/>
      <c r="LOE234" s="134"/>
      <c r="LOF234" s="134"/>
      <c r="LOG234" s="134"/>
      <c r="LOH234" s="134"/>
      <c r="LOI234" s="134"/>
      <c r="LOJ234" s="134"/>
      <c r="LOK234" s="134"/>
      <c r="LOL234" s="134"/>
      <c r="LOM234" s="134"/>
      <c r="LON234" s="134"/>
      <c r="LOO234" s="134"/>
      <c r="LOP234" s="134"/>
      <c r="LOQ234" s="134"/>
      <c r="LOR234" s="134"/>
      <c r="LOS234" s="134"/>
      <c r="LOT234" s="134"/>
      <c r="LOU234" s="134"/>
      <c r="LOV234" s="134"/>
      <c r="LOW234" s="134"/>
      <c r="LOX234" s="134"/>
      <c r="LOY234" s="134"/>
      <c r="LOZ234" s="134"/>
      <c r="LPA234" s="134"/>
      <c r="LPB234" s="134"/>
      <c r="LPC234" s="134"/>
      <c r="LPD234" s="134"/>
      <c r="LPE234" s="134"/>
      <c r="LPF234" s="134"/>
      <c r="LPG234" s="134"/>
      <c r="LPH234" s="134"/>
      <c r="LPI234" s="134"/>
      <c r="LPJ234" s="134"/>
      <c r="LPK234" s="134"/>
      <c r="LPL234" s="134"/>
      <c r="LPM234" s="134"/>
      <c r="LPN234" s="134"/>
      <c r="LPO234" s="134"/>
      <c r="LPP234" s="134"/>
      <c r="LPQ234" s="134"/>
      <c r="LPR234" s="134"/>
      <c r="LPS234" s="134"/>
      <c r="LPT234" s="134"/>
      <c r="LPU234" s="134"/>
      <c r="LPV234" s="134"/>
      <c r="LPW234" s="134"/>
      <c r="LPX234" s="134"/>
      <c r="LPY234" s="134"/>
      <c r="LPZ234" s="134"/>
      <c r="LQA234" s="134"/>
      <c r="LQB234" s="134"/>
      <c r="LQC234" s="134"/>
      <c r="LQD234" s="134"/>
      <c r="LQE234" s="134"/>
      <c r="LQF234" s="134"/>
      <c r="LQG234" s="134"/>
      <c r="LQH234" s="134"/>
      <c r="LQI234" s="134"/>
      <c r="LQJ234" s="134"/>
      <c r="LQK234" s="134"/>
      <c r="LQL234" s="134"/>
      <c r="LQM234" s="134"/>
      <c r="LQN234" s="134"/>
      <c r="LQO234" s="134"/>
      <c r="LQP234" s="134"/>
      <c r="LQQ234" s="134"/>
      <c r="LQR234" s="134"/>
      <c r="LQS234" s="134"/>
      <c r="LQT234" s="134"/>
      <c r="LQU234" s="134"/>
      <c r="LQV234" s="134"/>
      <c r="LQW234" s="134"/>
      <c r="LQX234" s="134"/>
      <c r="LQY234" s="134"/>
      <c r="LQZ234" s="134"/>
      <c r="LRA234" s="134"/>
      <c r="LRB234" s="134"/>
      <c r="LRC234" s="134"/>
      <c r="LRD234" s="134"/>
      <c r="LRE234" s="134"/>
      <c r="LRF234" s="134"/>
      <c r="LRG234" s="134"/>
      <c r="LRH234" s="134"/>
      <c r="LRI234" s="134"/>
      <c r="LRJ234" s="134"/>
      <c r="LRK234" s="134"/>
      <c r="LRL234" s="134"/>
      <c r="LRM234" s="134"/>
      <c r="LRN234" s="134"/>
      <c r="LRO234" s="134"/>
      <c r="LRP234" s="134"/>
      <c r="LRQ234" s="134"/>
      <c r="LRR234" s="134"/>
      <c r="LRS234" s="134"/>
      <c r="LRT234" s="134"/>
      <c r="LRU234" s="134"/>
      <c r="LRV234" s="134"/>
      <c r="LRW234" s="134"/>
      <c r="LRX234" s="134"/>
      <c r="LRY234" s="134"/>
      <c r="LRZ234" s="134"/>
      <c r="LSA234" s="134"/>
      <c r="LSB234" s="134"/>
      <c r="LSC234" s="134"/>
      <c r="LSD234" s="134"/>
      <c r="LSE234" s="134"/>
      <c r="LSF234" s="134"/>
      <c r="LSG234" s="134"/>
      <c r="LSH234" s="134"/>
      <c r="LSI234" s="134"/>
      <c r="LSJ234" s="134"/>
      <c r="LSK234" s="134"/>
      <c r="LSL234" s="134"/>
      <c r="LSM234" s="134"/>
      <c r="LSN234" s="134"/>
      <c r="LSO234" s="134"/>
      <c r="LSP234" s="134"/>
      <c r="LSQ234" s="134"/>
      <c r="LSR234" s="134"/>
      <c r="LSS234" s="134"/>
      <c r="LST234" s="134"/>
      <c r="LSU234" s="134"/>
      <c r="LSV234" s="134"/>
      <c r="LSW234" s="134"/>
      <c r="LSX234" s="134"/>
      <c r="LSY234" s="134"/>
      <c r="LSZ234" s="134"/>
      <c r="LTA234" s="134"/>
      <c r="LTB234" s="134"/>
      <c r="LTC234" s="134"/>
      <c r="LTD234" s="134"/>
      <c r="LTE234" s="134"/>
      <c r="LTF234" s="134"/>
      <c r="LTG234" s="134"/>
      <c r="LTH234" s="134"/>
      <c r="LTI234" s="134"/>
      <c r="LTJ234" s="134"/>
      <c r="LTK234" s="134"/>
      <c r="LTL234" s="134"/>
      <c r="LTM234" s="134"/>
      <c r="LTN234" s="134"/>
      <c r="LTO234" s="134"/>
      <c r="LTP234" s="134"/>
      <c r="LTQ234" s="134"/>
      <c r="LTR234" s="134"/>
      <c r="LTS234" s="134"/>
      <c r="LTT234" s="134"/>
      <c r="LTU234" s="134"/>
      <c r="LTV234" s="134"/>
      <c r="LTW234" s="134"/>
      <c r="LTX234" s="134"/>
      <c r="LTY234" s="134"/>
      <c r="LTZ234" s="134"/>
      <c r="LUA234" s="134"/>
      <c r="LUB234" s="134"/>
      <c r="LUC234" s="134"/>
      <c r="LUD234" s="134"/>
      <c r="LUE234" s="134"/>
      <c r="LUF234" s="134"/>
      <c r="LUG234" s="134"/>
      <c r="LUH234" s="134"/>
      <c r="LUI234" s="134"/>
      <c r="LUJ234" s="134"/>
      <c r="LUK234" s="134"/>
      <c r="LUL234" s="134"/>
      <c r="LUM234" s="134"/>
      <c r="LUN234" s="134"/>
      <c r="LUO234" s="134"/>
      <c r="LUP234" s="134"/>
      <c r="LUQ234" s="134"/>
      <c r="LUR234" s="134"/>
      <c r="LUS234" s="134"/>
      <c r="LUT234" s="134"/>
      <c r="LUU234" s="134"/>
      <c r="LUV234" s="134"/>
      <c r="LUW234" s="134"/>
      <c r="LUX234" s="134"/>
      <c r="LUY234" s="134"/>
      <c r="LUZ234" s="134"/>
      <c r="LVA234" s="134"/>
      <c r="LVB234" s="134"/>
      <c r="LVC234" s="134"/>
      <c r="LVD234" s="134"/>
      <c r="LVE234" s="134"/>
      <c r="LVF234" s="134"/>
      <c r="LVG234" s="134"/>
      <c r="LVH234" s="134"/>
      <c r="LVI234" s="134"/>
      <c r="LVJ234" s="134"/>
      <c r="LVK234" s="134"/>
      <c r="LVL234" s="134"/>
      <c r="LVM234" s="134"/>
      <c r="LVN234" s="134"/>
      <c r="LVO234" s="134"/>
      <c r="LVP234" s="134"/>
      <c r="LVQ234" s="134"/>
      <c r="LVR234" s="134"/>
      <c r="LVS234" s="134"/>
      <c r="LVT234" s="134"/>
      <c r="LVU234" s="134"/>
      <c r="LVV234" s="134"/>
      <c r="LVW234" s="134"/>
      <c r="LVX234" s="134"/>
      <c r="LVY234" s="134"/>
      <c r="LVZ234" s="134"/>
      <c r="LWA234" s="134"/>
      <c r="LWB234" s="134"/>
      <c r="LWC234" s="134"/>
      <c r="LWD234" s="134"/>
      <c r="LWE234" s="134"/>
      <c r="LWF234" s="134"/>
      <c r="LWG234" s="134"/>
      <c r="LWH234" s="134"/>
      <c r="LWI234" s="134"/>
      <c r="LWJ234" s="134"/>
      <c r="LWK234" s="134"/>
      <c r="LWL234" s="134"/>
      <c r="LWM234" s="134"/>
      <c r="LWN234" s="134"/>
      <c r="LWO234" s="134"/>
      <c r="LWP234" s="134"/>
      <c r="LWQ234" s="134"/>
      <c r="LWR234" s="134"/>
      <c r="LWS234" s="134"/>
      <c r="LWT234" s="134"/>
      <c r="LWU234" s="134"/>
      <c r="LWV234" s="134"/>
      <c r="LWW234" s="134"/>
      <c r="LWX234" s="134"/>
      <c r="LWY234" s="134"/>
      <c r="LWZ234" s="134"/>
      <c r="LXA234" s="134"/>
      <c r="LXB234" s="134"/>
      <c r="LXC234" s="134"/>
      <c r="LXD234" s="134"/>
      <c r="LXE234" s="134"/>
      <c r="LXF234" s="134"/>
      <c r="LXG234" s="134"/>
      <c r="LXH234" s="134"/>
      <c r="LXI234" s="134"/>
      <c r="LXJ234" s="134"/>
      <c r="LXK234" s="134"/>
      <c r="LXL234" s="134"/>
      <c r="LXM234" s="134"/>
      <c r="LXN234" s="134"/>
      <c r="LXO234" s="134"/>
      <c r="LXP234" s="134"/>
      <c r="LXQ234" s="134"/>
      <c r="LXR234" s="134"/>
      <c r="LXS234" s="134"/>
      <c r="LXT234" s="134"/>
      <c r="LXU234" s="134"/>
      <c r="LXV234" s="134"/>
      <c r="LXW234" s="134"/>
      <c r="LXX234" s="134"/>
      <c r="LXY234" s="134"/>
      <c r="LXZ234" s="134"/>
      <c r="LYA234" s="134"/>
      <c r="LYB234" s="134"/>
      <c r="LYC234" s="134"/>
      <c r="LYD234" s="134"/>
      <c r="LYE234" s="134"/>
      <c r="LYF234" s="134"/>
      <c r="LYG234" s="134"/>
      <c r="LYH234" s="134"/>
      <c r="LYI234" s="134"/>
      <c r="LYJ234" s="134"/>
      <c r="LYK234" s="134"/>
      <c r="LYL234" s="134"/>
      <c r="LYM234" s="134"/>
      <c r="LYN234" s="134"/>
      <c r="LYO234" s="134"/>
      <c r="LYP234" s="134"/>
      <c r="LYQ234" s="134"/>
      <c r="LYR234" s="134"/>
      <c r="LYS234" s="134"/>
      <c r="LYT234" s="134"/>
      <c r="LYU234" s="134"/>
      <c r="LYV234" s="134"/>
      <c r="LYW234" s="134"/>
      <c r="LYX234" s="134"/>
      <c r="LYY234" s="134"/>
      <c r="LYZ234" s="134"/>
      <c r="LZA234" s="134"/>
      <c r="LZB234" s="134"/>
      <c r="LZC234" s="134"/>
      <c r="LZD234" s="134"/>
      <c r="LZE234" s="134"/>
      <c r="LZF234" s="134"/>
      <c r="LZG234" s="134"/>
      <c r="LZH234" s="134"/>
      <c r="LZI234" s="134"/>
      <c r="LZJ234" s="134"/>
      <c r="LZK234" s="134"/>
      <c r="LZL234" s="134"/>
      <c r="LZM234" s="134"/>
      <c r="LZN234" s="134"/>
      <c r="LZO234" s="134"/>
      <c r="LZP234" s="134"/>
      <c r="LZQ234" s="134"/>
      <c r="LZR234" s="134"/>
      <c r="LZS234" s="134"/>
      <c r="LZT234" s="134"/>
      <c r="LZU234" s="134"/>
      <c r="LZV234" s="134"/>
      <c r="LZW234" s="134"/>
      <c r="LZX234" s="134"/>
      <c r="LZY234" s="134"/>
      <c r="LZZ234" s="134"/>
      <c r="MAA234" s="134"/>
      <c r="MAB234" s="134"/>
      <c r="MAC234" s="134"/>
      <c r="MAD234" s="134"/>
      <c r="MAE234" s="134"/>
      <c r="MAF234" s="134"/>
      <c r="MAG234" s="134"/>
      <c r="MAH234" s="134"/>
      <c r="MAI234" s="134"/>
      <c r="MAJ234" s="134"/>
      <c r="MAK234" s="134"/>
      <c r="MAL234" s="134"/>
      <c r="MAM234" s="134"/>
      <c r="MAN234" s="134"/>
      <c r="MAO234" s="134"/>
      <c r="MAP234" s="134"/>
      <c r="MAQ234" s="134"/>
      <c r="MAR234" s="134"/>
      <c r="MAS234" s="134"/>
      <c r="MAT234" s="134"/>
      <c r="MAU234" s="134"/>
      <c r="MAV234" s="134"/>
      <c r="MAW234" s="134"/>
      <c r="MAX234" s="134"/>
      <c r="MAY234" s="134"/>
      <c r="MAZ234" s="134"/>
      <c r="MBA234" s="134"/>
      <c r="MBB234" s="134"/>
      <c r="MBC234" s="134"/>
      <c r="MBD234" s="134"/>
      <c r="MBE234" s="134"/>
      <c r="MBF234" s="134"/>
      <c r="MBG234" s="134"/>
      <c r="MBH234" s="134"/>
      <c r="MBI234" s="134"/>
      <c r="MBJ234" s="134"/>
      <c r="MBK234" s="134"/>
      <c r="MBL234" s="134"/>
      <c r="MBM234" s="134"/>
      <c r="MBN234" s="134"/>
      <c r="MBO234" s="134"/>
      <c r="MBP234" s="134"/>
      <c r="MBQ234" s="134"/>
      <c r="MBR234" s="134"/>
      <c r="MBS234" s="134"/>
      <c r="MBT234" s="134"/>
      <c r="MBU234" s="134"/>
      <c r="MBV234" s="134"/>
      <c r="MBW234" s="134"/>
      <c r="MBX234" s="134"/>
      <c r="MBY234" s="134"/>
      <c r="MBZ234" s="134"/>
      <c r="MCA234" s="134"/>
      <c r="MCB234" s="134"/>
      <c r="MCC234" s="134"/>
      <c r="MCD234" s="134"/>
      <c r="MCE234" s="134"/>
      <c r="MCF234" s="134"/>
      <c r="MCG234" s="134"/>
      <c r="MCH234" s="134"/>
      <c r="MCI234" s="134"/>
      <c r="MCJ234" s="134"/>
      <c r="MCK234" s="134"/>
      <c r="MCL234" s="134"/>
      <c r="MCM234" s="134"/>
      <c r="MCN234" s="134"/>
      <c r="MCO234" s="134"/>
      <c r="MCP234" s="134"/>
      <c r="MCQ234" s="134"/>
      <c r="MCR234" s="134"/>
      <c r="MCS234" s="134"/>
      <c r="MCT234" s="134"/>
      <c r="MCU234" s="134"/>
      <c r="MCV234" s="134"/>
      <c r="MCW234" s="134"/>
      <c r="MCX234" s="134"/>
      <c r="MCY234" s="134"/>
      <c r="MCZ234" s="134"/>
      <c r="MDA234" s="134"/>
      <c r="MDB234" s="134"/>
      <c r="MDC234" s="134"/>
      <c r="MDD234" s="134"/>
      <c r="MDE234" s="134"/>
      <c r="MDF234" s="134"/>
      <c r="MDG234" s="134"/>
      <c r="MDH234" s="134"/>
      <c r="MDI234" s="134"/>
      <c r="MDJ234" s="134"/>
      <c r="MDK234" s="134"/>
      <c r="MDL234" s="134"/>
      <c r="MDM234" s="134"/>
      <c r="MDN234" s="134"/>
      <c r="MDO234" s="134"/>
      <c r="MDP234" s="134"/>
      <c r="MDQ234" s="134"/>
      <c r="MDR234" s="134"/>
      <c r="MDS234" s="134"/>
      <c r="MDT234" s="134"/>
      <c r="MDU234" s="134"/>
      <c r="MDV234" s="134"/>
      <c r="MDW234" s="134"/>
      <c r="MDX234" s="134"/>
      <c r="MDY234" s="134"/>
      <c r="MDZ234" s="134"/>
      <c r="MEA234" s="134"/>
      <c r="MEB234" s="134"/>
      <c r="MEC234" s="134"/>
      <c r="MED234" s="134"/>
      <c r="MEE234" s="134"/>
      <c r="MEF234" s="134"/>
      <c r="MEG234" s="134"/>
      <c r="MEH234" s="134"/>
      <c r="MEI234" s="134"/>
      <c r="MEJ234" s="134"/>
      <c r="MEK234" s="134"/>
      <c r="MEL234" s="134"/>
      <c r="MEM234" s="134"/>
      <c r="MEN234" s="134"/>
      <c r="MEO234" s="134"/>
      <c r="MEP234" s="134"/>
      <c r="MEQ234" s="134"/>
      <c r="MER234" s="134"/>
      <c r="MES234" s="134"/>
      <c r="MET234" s="134"/>
      <c r="MEU234" s="134"/>
      <c r="MEV234" s="134"/>
      <c r="MEW234" s="134"/>
      <c r="MEX234" s="134"/>
      <c r="MEY234" s="134"/>
      <c r="MEZ234" s="134"/>
      <c r="MFA234" s="134"/>
      <c r="MFB234" s="134"/>
      <c r="MFC234" s="134"/>
      <c r="MFD234" s="134"/>
      <c r="MFE234" s="134"/>
      <c r="MFF234" s="134"/>
      <c r="MFG234" s="134"/>
      <c r="MFH234" s="134"/>
      <c r="MFI234" s="134"/>
      <c r="MFJ234" s="134"/>
      <c r="MFK234" s="134"/>
      <c r="MFL234" s="134"/>
      <c r="MFM234" s="134"/>
      <c r="MFN234" s="134"/>
      <c r="MFO234" s="134"/>
      <c r="MFP234" s="134"/>
      <c r="MFQ234" s="134"/>
      <c r="MFR234" s="134"/>
      <c r="MFS234" s="134"/>
      <c r="MFT234" s="134"/>
      <c r="MFU234" s="134"/>
      <c r="MFV234" s="134"/>
      <c r="MFW234" s="134"/>
      <c r="MFX234" s="134"/>
      <c r="MFY234" s="134"/>
      <c r="MFZ234" s="134"/>
      <c r="MGA234" s="134"/>
      <c r="MGB234" s="134"/>
      <c r="MGC234" s="134"/>
      <c r="MGD234" s="134"/>
      <c r="MGE234" s="134"/>
      <c r="MGF234" s="134"/>
      <c r="MGG234" s="134"/>
      <c r="MGH234" s="134"/>
      <c r="MGI234" s="134"/>
      <c r="MGJ234" s="134"/>
      <c r="MGK234" s="134"/>
      <c r="MGL234" s="134"/>
      <c r="MGM234" s="134"/>
      <c r="MGN234" s="134"/>
      <c r="MGO234" s="134"/>
      <c r="MGP234" s="134"/>
      <c r="MGQ234" s="134"/>
      <c r="MGR234" s="134"/>
      <c r="MGS234" s="134"/>
      <c r="MGT234" s="134"/>
      <c r="MGU234" s="134"/>
      <c r="MGV234" s="134"/>
      <c r="MGW234" s="134"/>
      <c r="MGX234" s="134"/>
      <c r="MGY234" s="134"/>
      <c r="MGZ234" s="134"/>
      <c r="MHA234" s="134"/>
      <c r="MHB234" s="134"/>
      <c r="MHC234" s="134"/>
      <c r="MHD234" s="134"/>
      <c r="MHE234" s="134"/>
      <c r="MHF234" s="134"/>
      <c r="MHG234" s="134"/>
      <c r="MHH234" s="134"/>
      <c r="MHI234" s="134"/>
      <c r="MHJ234" s="134"/>
      <c r="MHK234" s="134"/>
      <c r="MHL234" s="134"/>
      <c r="MHM234" s="134"/>
      <c r="MHN234" s="134"/>
      <c r="MHO234" s="134"/>
      <c r="MHP234" s="134"/>
      <c r="MHQ234" s="134"/>
      <c r="MHR234" s="134"/>
      <c r="MHS234" s="134"/>
      <c r="MHT234" s="134"/>
      <c r="MHU234" s="134"/>
      <c r="MHV234" s="134"/>
      <c r="MHW234" s="134"/>
      <c r="MHX234" s="134"/>
      <c r="MHY234" s="134"/>
      <c r="MHZ234" s="134"/>
      <c r="MIA234" s="134"/>
      <c r="MIB234" s="134"/>
      <c r="MIC234" s="134"/>
      <c r="MID234" s="134"/>
      <c r="MIE234" s="134"/>
      <c r="MIF234" s="134"/>
      <c r="MIG234" s="134"/>
      <c r="MIH234" s="134"/>
      <c r="MII234" s="134"/>
      <c r="MIJ234" s="134"/>
      <c r="MIK234" s="134"/>
      <c r="MIL234" s="134"/>
      <c r="MIM234" s="134"/>
      <c r="MIN234" s="134"/>
      <c r="MIO234" s="134"/>
      <c r="MIP234" s="134"/>
      <c r="MIQ234" s="134"/>
      <c r="MIR234" s="134"/>
      <c r="MIS234" s="134"/>
      <c r="MIT234" s="134"/>
      <c r="MIU234" s="134"/>
      <c r="MIV234" s="134"/>
      <c r="MIW234" s="134"/>
      <c r="MIX234" s="134"/>
      <c r="MIY234" s="134"/>
      <c r="MIZ234" s="134"/>
      <c r="MJA234" s="134"/>
      <c r="MJB234" s="134"/>
      <c r="MJC234" s="134"/>
      <c r="MJD234" s="134"/>
      <c r="MJE234" s="134"/>
      <c r="MJF234" s="134"/>
      <c r="MJG234" s="134"/>
      <c r="MJH234" s="134"/>
      <c r="MJI234" s="134"/>
      <c r="MJJ234" s="134"/>
      <c r="MJK234" s="134"/>
      <c r="MJL234" s="134"/>
      <c r="MJM234" s="134"/>
      <c r="MJN234" s="134"/>
      <c r="MJO234" s="134"/>
      <c r="MJP234" s="134"/>
      <c r="MJQ234" s="134"/>
      <c r="MJR234" s="134"/>
      <c r="MJS234" s="134"/>
      <c r="MJT234" s="134"/>
      <c r="MJU234" s="134"/>
      <c r="MJV234" s="134"/>
      <c r="MJW234" s="134"/>
      <c r="MJX234" s="134"/>
      <c r="MJY234" s="134"/>
      <c r="MJZ234" s="134"/>
      <c r="MKA234" s="134"/>
      <c r="MKB234" s="134"/>
      <c r="MKC234" s="134"/>
      <c r="MKD234" s="134"/>
      <c r="MKE234" s="134"/>
      <c r="MKF234" s="134"/>
      <c r="MKG234" s="134"/>
      <c r="MKH234" s="134"/>
      <c r="MKI234" s="134"/>
      <c r="MKJ234" s="134"/>
      <c r="MKK234" s="134"/>
      <c r="MKL234" s="134"/>
      <c r="MKM234" s="134"/>
      <c r="MKN234" s="134"/>
      <c r="MKO234" s="134"/>
      <c r="MKP234" s="134"/>
      <c r="MKQ234" s="134"/>
      <c r="MKR234" s="134"/>
      <c r="MKS234" s="134"/>
      <c r="MKT234" s="134"/>
      <c r="MKU234" s="134"/>
      <c r="MKV234" s="134"/>
      <c r="MKW234" s="134"/>
      <c r="MKX234" s="134"/>
      <c r="MKY234" s="134"/>
      <c r="MKZ234" s="134"/>
      <c r="MLA234" s="134"/>
      <c r="MLB234" s="134"/>
      <c r="MLC234" s="134"/>
      <c r="MLD234" s="134"/>
      <c r="MLE234" s="134"/>
      <c r="MLF234" s="134"/>
      <c r="MLG234" s="134"/>
      <c r="MLH234" s="134"/>
      <c r="MLI234" s="134"/>
      <c r="MLJ234" s="134"/>
      <c r="MLK234" s="134"/>
      <c r="MLL234" s="134"/>
      <c r="MLM234" s="134"/>
      <c r="MLN234" s="134"/>
      <c r="MLO234" s="134"/>
      <c r="MLP234" s="134"/>
      <c r="MLQ234" s="134"/>
      <c r="MLR234" s="134"/>
      <c r="MLS234" s="134"/>
      <c r="MLT234" s="134"/>
      <c r="MLU234" s="134"/>
      <c r="MLV234" s="134"/>
      <c r="MLW234" s="134"/>
      <c r="MLX234" s="134"/>
      <c r="MLY234" s="134"/>
      <c r="MLZ234" s="134"/>
      <c r="MMA234" s="134"/>
      <c r="MMB234" s="134"/>
      <c r="MMC234" s="134"/>
      <c r="MMD234" s="134"/>
      <c r="MME234" s="134"/>
      <c r="MMF234" s="134"/>
      <c r="MMG234" s="134"/>
      <c r="MMH234" s="134"/>
      <c r="MMI234" s="134"/>
      <c r="MMJ234" s="134"/>
      <c r="MMK234" s="134"/>
      <c r="MML234" s="134"/>
      <c r="MMM234" s="134"/>
      <c r="MMN234" s="134"/>
      <c r="MMO234" s="134"/>
      <c r="MMP234" s="134"/>
      <c r="MMQ234" s="134"/>
      <c r="MMR234" s="134"/>
      <c r="MMS234" s="134"/>
      <c r="MMT234" s="134"/>
      <c r="MMU234" s="134"/>
      <c r="MMV234" s="134"/>
      <c r="MMW234" s="134"/>
      <c r="MMX234" s="134"/>
      <c r="MMY234" s="134"/>
      <c r="MMZ234" s="134"/>
      <c r="MNA234" s="134"/>
      <c r="MNB234" s="134"/>
      <c r="MNC234" s="134"/>
      <c r="MND234" s="134"/>
      <c r="MNE234" s="134"/>
      <c r="MNF234" s="134"/>
      <c r="MNG234" s="134"/>
      <c r="MNH234" s="134"/>
      <c r="MNI234" s="134"/>
      <c r="MNJ234" s="134"/>
      <c r="MNK234" s="134"/>
      <c r="MNL234" s="134"/>
      <c r="MNM234" s="134"/>
      <c r="MNN234" s="134"/>
      <c r="MNO234" s="134"/>
      <c r="MNP234" s="134"/>
      <c r="MNQ234" s="134"/>
      <c r="MNR234" s="134"/>
      <c r="MNS234" s="134"/>
      <c r="MNT234" s="134"/>
      <c r="MNU234" s="134"/>
      <c r="MNV234" s="134"/>
      <c r="MNW234" s="134"/>
      <c r="MNX234" s="134"/>
      <c r="MNY234" s="134"/>
      <c r="MNZ234" s="134"/>
      <c r="MOA234" s="134"/>
      <c r="MOB234" s="134"/>
      <c r="MOC234" s="134"/>
      <c r="MOD234" s="134"/>
      <c r="MOE234" s="134"/>
      <c r="MOF234" s="134"/>
      <c r="MOG234" s="134"/>
      <c r="MOH234" s="134"/>
      <c r="MOI234" s="134"/>
      <c r="MOJ234" s="134"/>
      <c r="MOK234" s="134"/>
      <c r="MOL234" s="134"/>
      <c r="MOM234" s="134"/>
      <c r="MON234" s="134"/>
      <c r="MOO234" s="134"/>
      <c r="MOP234" s="134"/>
      <c r="MOQ234" s="134"/>
      <c r="MOR234" s="134"/>
      <c r="MOS234" s="134"/>
      <c r="MOT234" s="134"/>
      <c r="MOU234" s="134"/>
      <c r="MOV234" s="134"/>
      <c r="MOW234" s="134"/>
      <c r="MOX234" s="134"/>
      <c r="MOY234" s="134"/>
      <c r="MOZ234" s="134"/>
      <c r="MPA234" s="134"/>
      <c r="MPB234" s="134"/>
      <c r="MPC234" s="134"/>
      <c r="MPD234" s="134"/>
      <c r="MPE234" s="134"/>
      <c r="MPF234" s="134"/>
      <c r="MPG234" s="134"/>
      <c r="MPH234" s="134"/>
      <c r="MPI234" s="134"/>
      <c r="MPJ234" s="134"/>
      <c r="MPK234" s="134"/>
      <c r="MPL234" s="134"/>
      <c r="MPM234" s="134"/>
      <c r="MPN234" s="134"/>
      <c r="MPO234" s="134"/>
      <c r="MPP234" s="134"/>
      <c r="MPQ234" s="134"/>
      <c r="MPR234" s="134"/>
      <c r="MPS234" s="134"/>
      <c r="MPT234" s="134"/>
      <c r="MPU234" s="134"/>
      <c r="MPV234" s="134"/>
      <c r="MPW234" s="134"/>
      <c r="MPX234" s="134"/>
      <c r="MPY234" s="134"/>
      <c r="MPZ234" s="134"/>
      <c r="MQA234" s="134"/>
      <c r="MQB234" s="134"/>
      <c r="MQC234" s="134"/>
      <c r="MQD234" s="134"/>
      <c r="MQE234" s="134"/>
      <c r="MQF234" s="134"/>
      <c r="MQG234" s="134"/>
      <c r="MQH234" s="134"/>
      <c r="MQI234" s="134"/>
      <c r="MQJ234" s="134"/>
      <c r="MQK234" s="134"/>
      <c r="MQL234" s="134"/>
      <c r="MQM234" s="134"/>
      <c r="MQN234" s="134"/>
      <c r="MQO234" s="134"/>
      <c r="MQP234" s="134"/>
      <c r="MQQ234" s="134"/>
      <c r="MQR234" s="134"/>
      <c r="MQS234" s="134"/>
      <c r="MQT234" s="134"/>
      <c r="MQU234" s="134"/>
      <c r="MQV234" s="134"/>
      <c r="MQW234" s="134"/>
      <c r="MQX234" s="134"/>
      <c r="MQY234" s="134"/>
      <c r="MQZ234" s="134"/>
      <c r="MRA234" s="134"/>
      <c r="MRB234" s="134"/>
      <c r="MRC234" s="134"/>
      <c r="MRD234" s="134"/>
      <c r="MRE234" s="134"/>
      <c r="MRF234" s="134"/>
      <c r="MRG234" s="134"/>
      <c r="MRH234" s="134"/>
      <c r="MRI234" s="134"/>
      <c r="MRJ234" s="134"/>
      <c r="MRK234" s="134"/>
      <c r="MRL234" s="134"/>
      <c r="MRM234" s="134"/>
      <c r="MRN234" s="134"/>
      <c r="MRO234" s="134"/>
      <c r="MRP234" s="134"/>
      <c r="MRQ234" s="134"/>
      <c r="MRR234" s="134"/>
      <c r="MRS234" s="134"/>
      <c r="MRT234" s="134"/>
      <c r="MRU234" s="134"/>
      <c r="MRV234" s="134"/>
      <c r="MRW234" s="134"/>
      <c r="MRX234" s="134"/>
      <c r="MRY234" s="134"/>
      <c r="MRZ234" s="134"/>
      <c r="MSA234" s="134"/>
      <c r="MSB234" s="134"/>
      <c r="MSC234" s="134"/>
      <c r="MSD234" s="134"/>
      <c r="MSE234" s="134"/>
      <c r="MSF234" s="134"/>
      <c r="MSG234" s="134"/>
      <c r="MSH234" s="134"/>
      <c r="MSI234" s="134"/>
      <c r="MSJ234" s="134"/>
      <c r="MSK234" s="134"/>
      <c r="MSL234" s="134"/>
      <c r="MSM234" s="134"/>
      <c r="MSN234" s="134"/>
      <c r="MSO234" s="134"/>
      <c r="MSP234" s="134"/>
      <c r="MSQ234" s="134"/>
      <c r="MSR234" s="134"/>
      <c r="MSS234" s="134"/>
      <c r="MST234" s="134"/>
      <c r="MSU234" s="134"/>
      <c r="MSV234" s="134"/>
      <c r="MSW234" s="134"/>
      <c r="MSX234" s="134"/>
      <c r="MSY234" s="134"/>
      <c r="MSZ234" s="134"/>
      <c r="MTA234" s="134"/>
      <c r="MTB234" s="134"/>
      <c r="MTC234" s="134"/>
      <c r="MTD234" s="134"/>
      <c r="MTE234" s="134"/>
      <c r="MTF234" s="134"/>
      <c r="MTG234" s="134"/>
      <c r="MTH234" s="134"/>
      <c r="MTI234" s="134"/>
      <c r="MTJ234" s="134"/>
      <c r="MTK234" s="134"/>
      <c r="MTL234" s="134"/>
      <c r="MTM234" s="134"/>
      <c r="MTN234" s="134"/>
      <c r="MTO234" s="134"/>
      <c r="MTP234" s="134"/>
      <c r="MTQ234" s="134"/>
      <c r="MTR234" s="134"/>
      <c r="MTS234" s="134"/>
      <c r="MTT234" s="134"/>
      <c r="MTU234" s="134"/>
      <c r="MTV234" s="134"/>
      <c r="MTW234" s="134"/>
      <c r="MTX234" s="134"/>
      <c r="MTY234" s="134"/>
      <c r="MTZ234" s="134"/>
      <c r="MUA234" s="134"/>
      <c r="MUB234" s="134"/>
      <c r="MUC234" s="134"/>
      <c r="MUD234" s="134"/>
      <c r="MUE234" s="134"/>
      <c r="MUF234" s="134"/>
      <c r="MUG234" s="134"/>
      <c r="MUH234" s="134"/>
      <c r="MUI234" s="134"/>
      <c r="MUJ234" s="134"/>
      <c r="MUK234" s="134"/>
      <c r="MUL234" s="134"/>
      <c r="MUM234" s="134"/>
      <c r="MUN234" s="134"/>
      <c r="MUO234" s="134"/>
      <c r="MUP234" s="134"/>
      <c r="MUQ234" s="134"/>
      <c r="MUR234" s="134"/>
      <c r="MUS234" s="134"/>
      <c r="MUT234" s="134"/>
      <c r="MUU234" s="134"/>
      <c r="MUV234" s="134"/>
      <c r="MUW234" s="134"/>
      <c r="MUX234" s="134"/>
      <c r="MUY234" s="134"/>
      <c r="MUZ234" s="134"/>
      <c r="MVA234" s="134"/>
      <c r="MVB234" s="134"/>
      <c r="MVC234" s="134"/>
      <c r="MVD234" s="134"/>
      <c r="MVE234" s="134"/>
      <c r="MVF234" s="134"/>
      <c r="MVG234" s="134"/>
      <c r="MVH234" s="134"/>
      <c r="MVI234" s="134"/>
      <c r="MVJ234" s="134"/>
      <c r="MVK234" s="134"/>
      <c r="MVL234" s="134"/>
      <c r="MVM234" s="134"/>
      <c r="MVN234" s="134"/>
      <c r="MVO234" s="134"/>
      <c r="MVP234" s="134"/>
      <c r="MVQ234" s="134"/>
      <c r="MVR234" s="134"/>
      <c r="MVS234" s="134"/>
      <c r="MVT234" s="134"/>
      <c r="MVU234" s="134"/>
      <c r="MVV234" s="134"/>
      <c r="MVW234" s="134"/>
      <c r="MVX234" s="134"/>
      <c r="MVY234" s="134"/>
      <c r="MVZ234" s="134"/>
      <c r="MWA234" s="134"/>
      <c r="MWB234" s="134"/>
      <c r="MWC234" s="134"/>
      <c r="MWD234" s="134"/>
      <c r="MWE234" s="134"/>
      <c r="MWF234" s="134"/>
      <c r="MWG234" s="134"/>
      <c r="MWH234" s="134"/>
      <c r="MWI234" s="134"/>
      <c r="MWJ234" s="134"/>
      <c r="MWK234" s="134"/>
      <c r="MWL234" s="134"/>
      <c r="MWM234" s="134"/>
      <c r="MWN234" s="134"/>
      <c r="MWO234" s="134"/>
      <c r="MWP234" s="134"/>
      <c r="MWQ234" s="134"/>
      <c r="MWR234" s="134"/>
      <c r="MWS234" s="134"/>
      <c r="MWT234" s="134"/>
      <c r="MWU234" s="134"/>
      <c r="MWV234" s="134"/>
      <c r="MWW234" s="134"/>
      <c r="MWX234" s="134"/>
      <c r="MWY234" s="134"/>
      <c r="MWZ234" s="134"/>
      <c r="MXA234" s="134"/>
      <c r="MXB234" s="134"/>
      <c r="MXC234" s="134"/>
      <c r="MXD234" s="134"/>
      <c r="MXE234" s="134"/>
      <c r="MXF234" s="134"/>
      <c r="MXG234" s="134"/>
      <c r="MXH234" s="134"/>
      <c r="MXI234" s="134"/>
      <c r="MXJ234" s="134"/>
      <c r="MXK234" s="134"/>
      <c r="MXL234" s="134"/>
      <c r="MXM234" s="134"/>
      <c r="MXN234" s="134"/>
      <c r="MXO234" s="134"/>
      <c r="MXP234" s="134"/>
      <c r="MXQ234" s="134"/>
      <c r="MXR234" s="134"/>
      <c r="MXS234" s="134"/>
      <c r="MXT234" s="134"/>
      <c r="MXU234" s="134"/>
      <c r="MXV234" s="134"/>
      <c r="MXW234" s="134"/>
      <c r="MXX234" s="134"/>
      <c r="MXY234" s="134"/>
      <c r="MXZ234" s="134"/>
      <c r="MYA234" s="134"/>
      <c r="MYB234" s="134"/>
      <c r="MYC234" s="134"/>
      <c r="MYD234" s="134"/>
      <c r="MYE234" s="134"/>
      <c r="MYF234" s="134"/>
      <c r="MYG234" s="134"/>
      <c r="MYH234" s="134"/>
      <c r="MYI234" s="134"/>
      <c r="MYJ234" s="134"/>
      <c r="MYK234" s="134"/>
      <c r="MYL234" s="134"/>
      <c r="MYM234" s="134"/>
      <c r="MYN234" s="134"/>
      <c r="MYO234" s="134"/>
      <c r="MYP234" s="134"/>
      <c r="MYQ234" s="134"/>
      <c r="MYR234" s="134"/>
      <c r="MYS234" s="134"/>
      <c r="MYT234" s="134"/>
      <c r="MYU234" s="134"/>
      <c r="MYV234" s="134"/>
      <c r="MYW234" s="134"/>
      <c r="MYX234" s="134"/>
      <c r="MYY234" s="134"/>
      <c r="MYZ234" s="134"/>
      <c r="MZA234" s="134"/>
      <c r="MZB234" s="134"/>
      <c r="MZC234" s="134"/>
      <c r="MZD234" s="134"/>
      <c r="MZE234" s="134"/>
      <c r="MZF234" s="134"/>
      <c r="MZG234" s="134"/>
      <c r="MZH234" s="134"/>
      <c r="MZI234" s="134"/>
      <c r="MZJ234" s="134"/>
      <c r="MZK234" s="134"/>
      <c r="MZL234" s="134"/>
      <c r="MZM234" s="134"/>
      <c r="MZN234" s="134"/>
      <c r="MZO234" s="134"/>
      <c r="MZP234" s="134"/>
      <c r="MZQ234" s="134"/>
      <c r="MZR234" s="134"/>
      <c r="MZS234" s="134"/>
      <c r="MZT234" s="134"/>
      <c r="MZU234" s="134"/>
      <c r="MZV234" s="134"/>
      <c r="MZW234" s="134"/>
      <c r="MZX234" s="134"/>
      <c r="MZY234" s="134"/>
      <c r="MZZ234" s="134"/>
      <c r="NAA234" s="134"/>
      <c r="NAB234" s="134"/>
      <c r="NAC234" s="134"/>
      <c r="NAD234" s="134"/>
      <c r="NAE234" s="134"/>
      <c r="NAF234" s="134"/>
      <c r="NAG234" s="134"/>
      <c r="NAH234" s="134"/>
      <c r="NAI234" s="134"/>
      <c r="NAJ234" s="134"/>
      <c r="NAK234" s="134"/>
      <c r="NAL234" s="134"/>
      <c r="NAM234" s="134"/>
      <c r="NAN234" s="134"/>
      <c r="NAO234" s="134"/>
      <c r="NAP234" s="134"/>
      <c r="NAQ234" s="134"/>
      <c r="NAR234" s="134"/>
      <c r="NAS234" s="134"/>
      <c r="NAT234" s="134"/>
      <c r="NAU234" s="134"/>
      <c r="NAV234" s="134"/>
      <c r="NAW234" s="134"/>
      <c r="NAX234" s="134"/>
      <c r="NAY234" s="134"/>
      <c r="NAZ234" s="134"/>
      <c r="NBA234" s="134"/>
      <c r="NBB234" s="134"/>
      <c r="NBC234" s="134"/>
      <c r="NBD234" s="134"/>
      <c r="NBE234" s="134"/>
      <c r="NBF234" s="134"/>
      <c r="NBG234" s="134"/>
      <c r="NBH234" s="134"/>
      <c r="NBI234" s="134"/>
      <c r="NBJ234" s="134"/>
      <c r="NBK234" s="134"/>
      <c r="NBL234" s="134"/>
      <c r="NBM234" s="134"/>
      <c r="NBN234" s="134"/>
      <c r="NBO234" s="134"/>
      <c r="NBP234" s="134"/>
      <c r="NBQ234" s="134"/>
      <c r="NBR234" s="134"/>
      <c r="NBS234" s="134"/>
      <c r="NBT234" s="134"/>
      <c r="NBU234" s="134"/>
      <c r="NBV234" s="134"/>
      <c r="NBW234" s="134"/>
      <c r="NBX234" s="134"/>
      <c r="NBY234" s="134"/>
      <c r="NBZ234" s="134"/>
      <c r="NCA234" s="134"/>
      <c r="NCB234" s="134"/>
      <c r="NCC234" s="134"/>
      <c r="NCD234" s="134"/>
      <c r="NCE234" s="134"/>
      <c r="NCF234" s="134"/>
      <c r="NCG234" s="134"/>
      <c r="NCH234" s="134"/>
      <c r="NCI234" s="134"/>
      <c r="NCJ234" s="134"/>
      <c r="NCK234" s="134"/>
      <c r="NCL234" s="134"/>
      <c r="NCM234" s="134"/>
      <c r="NCN234" s="134"/>
      <c r="NCO234" s="134"/>
      <c r="NCP234" s="134"/>
      <c r="NCQ234" s="134"/>
      <c r="NCR234" s="134"/>
      <c r="NCS234" s="134"/>
      <c r="NCT234" s="134"/>
      <c r="NCU234" s="134"/>
      <c r="NCV234" s="134"/>
      <c r="NCW234" s="134"/>
      <c r="NCX234" s="134"/>
      <c r="NCY234" s="134"/>
      <c r="NCZ234" s="134"/>
      <c r="NDA234" s="134"/>
      <c r="NDB234" s="134"/>
      <c r="NDC234" s="134"/>
      <c r="NDD234" s="134"/>
      <c r="NDE234" s="134"/>
      <c r="NDF234" s="134"/>
      <c r="NDG234" s="134"/>
      <c r="NDH234" s="134"/>
      <c r="NDI234" s="134"/>
      <c r="NDJ234" s="134"/>
      <c r="NDK234" s="134"/>
      <c r="NDL234" s="134"/>
      <c r="NDM234" s="134"/>
      <c r="NDN234" s="134"/>
      <c r="NDO234" s="134"/>
      <c r="NDP234" s="134"/>
      <c r="NDQ234" s="134"/>
      <c r="NDR234" s="134"/>
      <c r="NDS234" s="134"/>
      <c r="NDT234" s="134"/>
      <c r="NDU234" s="134"/>
      <c r="NDV234" s="134"/>
      <c r="NDW234" s="134"/>
      <c r="NDX234" s="134"/>
      <c r="NDY234" s="134"/>
      <c r="NDZ234" s="134"/>
      <c r="NEA234" s="134"/>
      <c r="NEB234" s="134"/>
      <c r="NEC234" s="134"/>
      <c r="NED234" s="134"/>
      <c r="NEE234" s="134"/>
      <c r="NEF234" s="134"/>
      <c r="NEG234" s="134"/>
      <c r="NEH234" s="134"/>
      <c r="NEI234" s="134"/>
      <c r="NEJ234" s="134"/>
      <c r="NEK234" s="134"/>
      <c r="NEL234" s="134"/>
      <c r="NEM234" s="134"/>
      <c r="NEN234" s="134"/>
      <c r="NEO234" s="134"/>
      <c r="NEP234" s="134"/>
      <c r="NEQ234" s="134"/>
      <c r="NER234" s="134"/>
      <c r="NES234" s="134"/>
      <c r="NET234" s="134"/>
      <c r="NEU234" s="134"/>
      <c r="NEV234" s="134"/>
      <c r="NEW234" s="134"/>
      <c r="NEX234" s="134"/>
      <c r="NEY234" s="134"/>
      <c r="NEZ234" s="134"/>
      <c r="NFA234" s="134"/>
      <c r="NFB234" s="134"/>
      <c r="NFC234" s="134"/>
      <c r="NFD234" s="134"/>
      <c r="NFE234" s="134"/>
      <c r="NFF234" s="134"/>
      <c r="NFG234" s="134"/>
      <c r="NFH234" s="134"/>
      <c r="NFI234" s="134"/>
      <c r="NFJ234" s="134"/>
      <c r="NFK234" s="134"/>
      <c r="NFL234" s="134"/>
      <c r="NFM234" s="134"/>
      <c r="NFN234" s="134"/>
      <c r="NFO234" s="134"/>
      <c r="NFP234" s="134"/>
      <c r="NFQ234" s="134"/>
      <c r="NFR234" s="134"/>
      <c r="NFS234" s="134"/>
      <c r="NFT234" s="134"/>
      <c r="NFU234" s="134"/>
      <c r="NFV234" s="134"/>
      <c r="NFW234" s="134"/>
      <c r="NFX234" s="134"/>
      <c r="NFY234" s="134"/>
      <c r="NFZ234" s="134"/>
      <c r="NGA234" s="134"/>
      <c r="NGB234" s="134"/>
      <c r="NGC234" s="134"/>
      <c r="NGD234" s="134"/>
      <c r="NGE234" s="134"/>
      <c r="NGF234" s="134"/>
      <c r="NGG234" s="134"/>
      <c r="NGH234" s="134"/>
      <c r="NGI234" s="134"/>
      <c r="NGJ234" s="134"/>
      <c r="NGK234" s="134"/>
      <c r="NGL234" s="134"/>
      <c r="NGM234" s="134"/>
      <c r="NGN234" s="134"/>
      <c r="NGO234" s="134"/>
      <c r="NGP234" s="134"/>
      <c r="NGQ234" s="134"/>
      <c r="NGR234" s="134"/>
      <c r="NGS234" s="134"/>
      <c r="NGT234" s="134"/>
      <c r="NGU234" s="134"/>
      <c r="NGV234" s="134"/>
      <c r="NGW234" s="134"/>
      <c r="NGX234" s="134"/>
      <c r="NGY234" s="134"/>
      <c r="NGZ234" s="134"/>
      <c r="NHA234" s="134"/>
      <c r="NHB234" s="134"/>
      <c r="NHC234" s="134"/>
      <c r="NHD234" s="134"/>
      <c r="NHE234" s="134"/>
      <c r="NHF234" s="134"/>
      <c r="NHG234" s="134"/>
      <c r="NHH234" s="134"/>
      <c r="NHI234" s="134"/>
      <c r="NHJ234" s="134"/>
      <c r="NHK234" s="134"/>
      <c r="NHL234" s="134"/>
      <c r="NHM234" s="134"/>
      <c r="NHN234" s="134"/>
      <c r="NHO234" s="134"/>
      <c r="NHP234" s="134"/>
      <c r="NHQ234" s="134"/>
      <c r="NHR234" s="134"/>
      <c r="NHS234" s="134"/>
      <c r="NHT234" s="134"/>
      <c r="NHU234" s="134"/>
      <c r="NHV234" s="134"/>
      <c r="NHW234" s="134"/>
      <c r="NHX234" s="134"/>
      <c r="NHY234" s="134"/>
      <c r="NHZ234" s="134"/>
      <c r="NIA234" s="134"/>
      <c r="NIB234" s="134"/>
      <c r="NIC234" s="134"/>
      <c r="NID234" s="134"/>
      <c r="NIE234" s="134"/>
      <c r="NIF234" s="134"/>
      <c r="NIG234" s="134"/>
      <c r="NIH234" s="134"/>
      <c r="NII234" s="134"/>
      <c r="NIJ234" s="134"/>
      <c r="NIK234" s="134"/>
      <c r="NIL234" s="134"/>
      <c r="NIM234" s="134"/>
      <c r="NIN234" s="134"/>
      <c r="NIO234" s="134"/>
      <c r="NIP234" s="134"/>
      <c r="NIQ234" s="134"/>
      <c r="NIR234" s="134"/>
      <c r="NIS234" s="134"/>
      <c r="NIT234" s="134"/>
      <c r="NIU234" s="134"/>
      <c r="NIV234" s="134"/>
      <c r="NIW234" s="134"/>
      <c r="NIX234" s="134"/>
      <c r="NIY234" s="134"/>
      <c r="NIZ234" s="134"/>
      <c r="NJA234" s="134"/>
      <c r="NJB234" s="134"/>
      <c r="NJC234" s="134"/>
      <c r="NJD234" s="134"/>
      <c r="NJE234" s="134"/>
      <c r="NJF234" s="134"/>
      <c r="NJG234" s="134"/>
      <c r="NJH234" s="134"/>
      <c r="NJI234" s="134"/>
      <c r="NJJ234" s="134"/>
      <c r="NJK234" s="134"/>
      <c r="NJL234" s="134"/>
      <c r="NJM234" s="134"/>
      <c r="NJN234" s="134"/>
      <c r="NJO234" s="134"/>
      <c r="NJP234" s="134"/>
      <c r="NJQ234" s="134"/>
      <c r="NJR234" s="134"/>
      <c r="NJS234" s="134"/>
      <c r="NJT234" s="134"/>
      <c r="NJU234" s="134"/>
      <c r="NJV234" s="134"/>
      <c r="NJW234" s="134"/>
      <c r="NJX234" s="134"/>
      <c r="NJY234" s="134"/>
      <c r="NJZ234" s="134"/>
      <c r="NKA234" s="134"/>
      <c r="NKB234" s="134"/>
      <c r="NKC234" s="134"/>
      <c r="NKD234" s="134"/>
      <c r="NKE234" s="134"/>
      <c r="NKF234" s="134"/>
      <c r="NKG234" s="134"/>
      <c r="NKH234" s="134"/>
      <c r="NKI234" s="134"/>
      <c r="NKJ234" s="134"/>
      <c r="NKK234" s="134"/>
      <c r="NKL234" s="134"/>
      <c r="NKM234" s="134"/>
      <c r="NKN234" s="134"/>
      <c r="NKO234" s="134"/>
      <c r="NKP234" s="134"/>
      <c r="NKQ234" s="134"/>
      <c r="NKR234" s="134"/>
      <c r="NKS234" s="134"/>
      <c r="NKT234" s="134"/>
      <c r="NKU234" s="134"/>
      <c r="NKV234" s="134"/>
      <c r="NKW234" s="134"/>
      <c r="NKX234" s="134"/>
      <c r="NKY234" s="134"/>
      <c r="NKZ234" s="134"/>
      <c r="NLA234" s="134"/>
      <c r="NLB234" s="134"/>
      <c r="NLC234" s="134"/>
      <c r="NLD234" s="134"/>
      <c r="NLE234" s="134"/>
      <c r="NLF234" s="134"/>
      <c r="NLG234" s="134"/>
      <c r="NLH234" s="134"/>
      <c r="NLI234" s="134"/>
      <c r="NLJ234" s="134"/>
      <c r="NLK234" s="134"/>
      <c r="NLL234" s="134"/>
      <c r="NLM234" s="134"/>
      <c r="NLN234" s="134"/>
      <c r="NLO234" s="134"/>
      <c r="NLP234" s="134"/>
      <c r="NLQ234" s="134"/>
      <c r="NLR234" s="134"/>
      <c r="NLS234" s="134"/>
      <c r="NLT234" s="134"/>
      <c r="NLU234" s="134"/>
      <c r="NLV234" s="134"/>
      <c r="NLW234" s="134"/>
      <c r="NLX234" s="134"/>
      <c r="NLY234" s="134"/>
      <c r="NLZ234" s="134"/>
      <c r="NMA234" s="134"/>
      <c r="NMB234" s="134"/>
      <c r="NMC234" s="134"/>
      <c r="NMD234" s="134"/>
      <c r="NME234" s="134"/>
      <c r="NMF234" s="134"/>
      <c r="NMG234" s="134"/>
      <c r="NMH234" s="134"/>
      <c r="NMI234" s="134"/>
      <c r="NMJ234" s="134"/>
      <c r="NMK234" s="134"/>
      <c r="NML234" s="134"/>
      <c r="NMM234" s="134"/>
      <c r="NMN234" s="134"/>
      <c r="NMO234" s="134"/>
      <c r="NMP234" s="134"/>
      <c r="NMQ234" s="134"/>
      <c r="NMR234" s="134"/>
      <c r="NMS234" s="134"/>
      <c r="NMT234" s="134"/>
      <c r="NMU234" s="134"/>
      <c r="NMV234" s="134"/>
      <c r="NMW234" s="134"/>
      <c r="NMX234" s="134"/>
      <c r="NMY234" s="134"/>
      <c r="NMZ234" s="134"/>
      <c r="NNA234" s="134"/>
      <c r="NNB234" s="134"/>
      <c r="NNC234" s="134"/>
      <c r="NND234" s="134"/>
      <c r="NNE234" s="134"/>
      <c r="NNF234" s="134"/>
      <c r="NNG234" s="134"/>
      <c r="NNH234" s="134"/>
      <c r="NNI234" s="134"/>
      <c r="NNJ234" s="134"/>
      <c r="NNK234" s="134"/>
      <c r="NNL234" s="134"/>
      <c r="NNM234" s="134"/>
      <c r="NNN234" s="134"/>
      <c r="NNO234" s="134"/>
      <c r="NNP234" s="134"/>
      <c r="NNQ234" s="134"/>
      <c r="NNR234" s="134"/>
      <c r="NNS234" s="134"/>
      <c r="NNT234" s="134"/>
      <c r="NNU234" s="134"/>
      <c r="NNV234" s="134"/>
      <c r="NNW234" s="134"/>
      <c r="NNX234" s="134"/>
      <c r="NNY234" s="134"/>
      <c r="NNZ234" s="134"/>
      <c r="NOA234" s="134"/>
      <c r="NOB234" s="134"/>
      <c r="NOC234" s="134"/>
      <c r="NOD234" s="134"/>
      <c r="NOE234" s="134"/>
      <c r="NOF234" s="134"/>
      <c r="NOG234" s="134"/>
      <c r="NOH234" s="134"/>
      <c r="NOI234" s="134"/>
      <c r="NOJ234" s="134"/>
      <c r="NOK234" s="134"/>
      <c r="NOL234" s="134"/>
      <c r="NOM234" s="134"/>
      <c r="NON234" s="134"/>
      <c r="NOO234" s="134"/>
      <c r="NOP234" s="134"/>
      <c r="NOQ234" s="134"/>
      <c r="NOR234" s="134"/>
      <c r="NOS234" s="134"/>
      <c r="NOT234" s="134"/>
      <c r="NOU234" s="134"/>
      <c r="NOV234" s="134"/>
      <c r="NOW234" s="134"/>
      <c r="NOX234" s="134"/>
      <c r="NOY234" s="134"/>
      <c r="NOZ234" s="134"/>
      <c r="NPA234" s="134"/>
      <c r="NPB234" s="134"/>
      <c r="NPC234" s="134"/>
      <c r="NPD234" s="134"/>
      <c r="NPE234" s="134"/>
      <c r="NPF234" s="134"/>
      <c r="NPG234" s="134"/>
      <c r="NPH234" s="134"/>
      <c r="NPI234" s="134"/>
      <c r="NPJ234" s="134"/>
      <c r="NPK234" s="134"/>
      <c r="NPL234" s="134"/>
      <c r="NPM234" s="134"/>
      <c r="NPN234" s="134"/>
      <c r="NPO234" s="134"/>
      <c r="NPP234" s="134"/>
      <c r="NPQ234" s="134"/>
      <c r="NPR234" s="134"/>
      <c r="NPS234" s="134"/>
      <c r="NPT234" s="134"/>
      <c r="NPU234" s="134"/>
      <c r="NPV234" s="134"/>
      <c r="NPW234" s="134"/>
      <c r="NPX234" s="134"/>
      <c r="NPY234" s="134"/>
      <c r="NPZ234" s="134"/>
      <c r="NQA234" s="134"/>
      <c r="NQB234" s="134"/>
      <c r="NQC234" s="134"/>
      <c r="NQD234" s="134"/>
      <c r="NQE234" s="134"/>
      <c r="NQF234" s="134"/>
      <c r="NQG234" s="134"/>
      <c r="NQH234" s="134"/>
      <c r="NQI234" s="134"/>
      <c r="NQJ234" s="134"/>
      <c r="NQK234" s="134"/>
      <c r="NQL234" s="134"/>
      <c r="NQM234" s="134"/>
      <c r="NQN234" s="134"/>
      <c r="NQO234" s="134"/>
      <c r="NQP234" s="134"/>
      <c r="NQQ234" s="134"/>
      <c r="NQR234" s="134"/>
      <c r="NQS234" s="134"/>
      <c r="NQT234" s="134"/>
      <c r="NQU234" s="134"/>
      <c r="NQV234" s="134"/>
      <c r="NQW234" s="134"/>
      <c r="NQX234" s="134"/>
      <c r="NQY234" s="134"/>
      <c r="NQZ234" s="134"/>
      <c r="NRA234" s="134"/>
      <c r="NRB234" s="134"/>
      <c r="NRC234" s="134"/>
      <c r="NRD234" s="134"/>
      <c r="NRE234" s="134"/>
      <c r="NRF234" s="134"/>
      <c r="NRG234" s="134"/>
      <c r="NRH234" s="134"/>
      <c r="NRI234" s="134"/>
      <c r="NRJ234" s="134"/>
      <c r="NRK234" s="134"/>
      <c r="NRL234" s="134"/>
      <c r="NRM234" s="134"/>
      <c r="NRN234" s="134"/>
      <c r="NRO234" s="134"/>
      <c r="NRP234" s="134"/>
      <c r="NRQ234" s="134"/>
      <c r="NRR234" s="134"/>
      <c r="NRS234" s="134"/>
      <c r="NRT234" s="134"/>
      <c r="NRU234" s="134"/>
      <c r="NRV234" s="134"/>
      <c r="NRW234" s="134"/>
      <c r="NRX234" s="134"/>
      <c r="NRY234" s="134"/>
      <c r="NRZ234" s="134"/>
      <c r="NSA234" s="134"/>
      <c r="NSB234" s="134"/>
      <c r="NSC234" s="134"/>
      <c r="NSD234" s="134"/>
      <c r="NSE234" s="134"/>
      <c r="NSF234" s="134"/>
      <c r="NSG234" s="134"/>
      <c r="NSH234" s="134"/>
      <c r="NSI234" s="134"/>
      <c r="NSJ234" s="134"/>
      <c r="NSK234" s="134"/>
      <c r="NSL234" s="134"/>
      <c r="NSM234" s="134"/>
      <c r="NSN234" s="134"/>
      <c r="NSO234" s="134"/>
      <c r="NSP234" s="134"/>
      <c r="NSQ234" s="134"/>
      <c r="NSR234" s="134"/>
      <c r="NSS234" s="134"/>
      <c r="NST234" s="134"/>
      <c r="NSU234" s="134"/>
      <c r="NSV234" s="134"/>
      <c r="NSW234" s="134"/>
      <c r="NSX234" s="134"/>
      <c r="NSY234" s="134"/>
      <c r="NSZ234" s="134"/>
      <c r="NTA234" s="134"/>
      <c r="NTB234" s="134"/>
      <c r="NTC234" s="134"/>
      <c r="NTD234" s="134"/>
      <c r="NTE234" s="134"/>
      <c r="NTF234" s="134"/>
      <c r="NTG234" s="134"/>
      <c r="NTH234" s="134"/>
      <c r="NTI234" s="134"/>
      <c r="NTJ234" s="134"/>
      <c r="NTK234" s="134"/>
      <c r="NTL234" s="134"/>
      <c r="NTM234" s="134"/>
      <c r="NTN234" s="134"/>
      <c r="NTO234" s="134"/>
      <c r="NTP234" s="134"/>
      <c r="NTQ234" s="134"/>
      <c r="NTR234" s="134"/>
      <c r="NTS234" s="134"/>
      <c r="NTT234" s="134"/>
      <c r="NTU234" s="134"/>
      <c r="NTV234" s="134"/>
      <c r="NTW234" s="134"/>
      <c r="NTX234" s="134"/>
      <c r="NTY234" s="134"/>
      <c r="NTZ234" s="134"/>
      <c r="NUA234" s="134"/>
      <c r="NUB234" s="134"/>
      <c r="NUC234" s="134"/>
      <c r="NUD234" s="134"/>
      <c r="NUE234" s="134"/>
      <c r="NUF234" s="134"/>
      <c r="NUG234" s="134"/>
      <c r="NUH234" s="134"/>
      <c r="NUI234" s="134"/>
      <c r="NUJ234" s="134"/>
      <c r="NUK234" s="134"/>
      <c r="NUL234" s="134"/>
      <c r="NUM234" s="134"/>
      <c r="NUN234" s="134"/>
      <c r="NUO234" s="134"/>
      <c r="NUP234" s="134"/>
      <c r="NUQ234" s="134"/>
      <c r="NUR234" s="134"/>
      <c r="NUS234" s="134"/>
      <c r="NUT234" s="134"/>
      <c r="NUU234" s="134"/>
      <c r="NUV234" s="134"/>
      <c r="NUW234" s="134"/>
      <c r="NUX234" s="134"/>
      <c r="NUY234" s="134"/>
      <c r="NUZ234" s="134"/>
      <c r="NVA234" s="134"/>
      <c r="NVB234" s="134"/>
      <c r="NVC234" s="134"/>
      <c r="NVD234" s="134"/>
      <c r="NVE234" s="134"/>
      <c r="NVF234" s="134"/>
      <c r="NVG234" s="134"/>
      <c r="NVH234" s="134"/>
      <c r="NVI234" s="134"/>
      <c r="NVJ234" s="134"/>
      <c r="NVK234" s="134"/>
      <c r="NVL234" s="134"/>
      <c r="NVM234" s="134"/>
      <c r="NVN234" s="134"/>
      <c r="NVO234" s="134"/>
      <c r="NVP234" s="134"/>
      <c r="NVQ234" s="134"/>
      <c r="NVR234" s="134"/>
      <c r="NVS234" s="134"/>
      <c r="NVT234" s="134"/>
      <c r="NVU234" s="134"/>
      <c r="NVV234" s="134"/>
      <c r="NVW234" s="134"/>
      <c r="NVX234" s="134"/>
      <c r="NVY234" s="134"/>
      <c r="NVZ234" s="134"/>
      <c r="NWA234" s="134"/>
      <c r="NWB234" s="134"/>
      <c r="NWC234" s="134"/>
      <c r="NWD234" s="134"/>
      <c r="NWE234" s="134"/>
      <c r="NWF234" s="134"/>
      <c r="NWG234" s="134"/>
      <c r="NWH234" s="134"/>
      <c r="NWI234" s="134"/>
      <c r="NWJ234" s="134"/>
      <c r="NWK234" s="134"/>
      <c r="NWL234" s="134"/>
      <c r="NWM234" s="134"/>
      <c r="NWN234" s="134"/>
      <c r="NWO234" s="134"/>
      <c r="NWP234" s="134"/>
      <c r="NWQ234" s="134"/>
      <c r="NWR234" s="134"/>
      <c r="NWS234" s="134"/>
      <c r="NWT234" s="134"/>
      <c r="NWU234" s="134"/>
      <c r="NWV234" s="134"/>
      <c r="NWW234" s="134"/>
      <c r="NWX234" s="134"/>
      <c r="NWY234" s="134"/>
      <c r="NWZ234" s="134"/>
      <c r="NXA234" s="134"/>
      <c r="NXB234" s="134"/>
      <c r="NXC234" s="134"/>
      <c r="NXD234" s="134"/>
      <c r="NXE234" s="134"/>
      <c r="NXF234" s="134"/>
      <c r="NXG234" s="134"/>
      <c r="NXH234" s="134"/>
      <c r="NXI234" s="134"/>
      <c r="NXJ234" s="134"/>
      <c r="NXK234" s="134"/>
      <c r="NXL234" s="134"/>
      <c r="NXM234" s="134"/>
      <c r="NXN234" s="134"/>
      <c r="NXO234" s="134"/>
      <c r="NXP234" s="134"/>
      <c r="NXQ234" s="134"/>
      <c r="NXR234" s="134"/>
      <c r="NXS234" s="134"/>
      <c r="NXT234" s="134"/>
      <c r="NXU234" s="134"/>
      <c r="NXV234" s="134"/>
      <c r="NXW234" s="134"/>
      <c r="NXX234" s="134"/>
      <c r="NXY234" s="134"/>
      <c r="NXZ234" s="134"/>
      <c r="NYA234" s="134"/>
      <c r="NYB234" s="134"/>
      <c r="NYC234" s="134"/>
      <c r="NYD234" s="134"/>
      <c r="NYE234" s="134"/>
      <c r="NYF234" s="134"/>
      <c r="NYG234" s="134"/>
      <c r="NYH234" s="134"/>
      <c r="NYI234" s="134"/>
      <c r="NYJ234" s="134"/>
      <c r="NYK234" s="134"/>
      <c r="NYL234" s="134"/>
      <c r="NYM234" s="134"/>
      <c r="NYN234" s="134"/>
      <c r="NYO234" s="134"/>
      <c r="NYP234" s="134"/>
      <c r="NYQ234" s="134"/>
      <c r="NYR234" s="134"/>
      <c r="NYS234" s="134"/>
      <c r="NYT234" s="134"/>
      <c r="NYU234" s="134"/>
      <c r="NYV234" s="134"/>
      <c r="NYW234" s="134"/>
      <c r="NYX234" s="134"/>
      <c r="NYY234" s="134"/>
      <c r="NYZ234" s="134"/>
      <c r="NZA234" s="134"/>
      <c r="NZB234" s="134"/>
      <c r="NZC234" s="134"/>
      <c r="NZD234" s="134"/>
      <c r="NZE234" s="134"/>
      <c r="NZF234" s="134"/>
      <c r="NZG234" s="134"/>
      <c r="NZH234" s="134"/>
      <c r="NZI234" s="134"/>
      <c r="NZJ234" s="134"/>
      <c r="NZK234" s="134"/>
      <c r="NZL234" s="134"/>
      <c r="NZM234" s="134"/>
      <c r="NZN234" s="134"/>
      <c r="NZO234" s="134"/>
      <c r="NZP234" s="134"/>
      <c r="NZQ234" s="134"/>
      <c r="NZR234" s="134"/>
      <c r="NZS234" s="134"/>
      <c r="NZT234" s="134"/>
      <c r="NZU234" s="134"/>
      <c r="NZV234" s="134"/>
      <c r="NZW234" s="134"/>
      <c r="NZX234" s="134"/>
      <c r="NZY234" s="134"/>
      <c r="NZZ234" s="134"/>
      <c r="OAA234" s="134"/>
      <c r="OAB234" s="134"/>
      <c r="OAC234" s="134"/>
      <c r="OAD234" s="134"/>
      <c r="OAE234" s="134"/>
      <c r="OAF234" s="134"/>
      <c r="OAG234" s="134"/>
      <c r="OAH234" s="134"/>
      <c r="OAI234" s="134"/>
      <c r="OAJ234" s="134"/>
      <c r="OAK234" s="134"/>
      <c r="OAL234" s="134"/>
      <c r="OAM234" s="134"/>
      <c r="OAN234" s="134"/>
      <c r="OAO234" s="134"/>
      <c r="OAP234" s="134"/>
      <c r="OAQ234" s="134"/>
      <c r="OAR234" s="134"/>
      <c r="OAS234" s="134"/>
      <c r="OAT234" s="134"/>
      <c r="OAU234" s="134"/>
      <c r="OAV234" s="134"/>
      <c r="OAW234" s="134"/>
      <c r="OAX234" s="134"/>
      <c r="OAY234" s="134"/>
      <c r="OAZ234" s="134"/>
      <c r="OBA234" s="134"/>
      <c r="OBB234" s="134"/>
      <c r="OBC234" s="134"/>
      <c r="OBD234" s="134"/>
      <c r="OBE234" s="134"/>
      <c r="OBF234" s="134"/>
      <c r="OBG234" s="134"/>
      <c r="OBH234" s="134"/>
      <c r="OBI234" s="134"/>
      <c r="OBJ234" s="134"/>
      <c r="OBK234" s="134"/>
      <c r="OBL234" s="134"/>
      <c r="OBM234" s="134"/>
      <c r="OBN234" s="134"/>
      <c r="OBO234" s="134"/>
      <c r="OBP234" s="134"/>
      <c r="OBQ234" s="134"/>
      <c r="OBR234" s="134"/>
      <c r="OBS234" s="134"/>
      <c r="OBT234" s="134"/>
      <c r="OBU234" s="134"/>
      <c r="OBV234" s="134"/>
      <c r="OBW234" s="134"/>
      <c r="OBX234" s="134"/>
      <c r="OBY234" s="134"/>
      <c r="OBZ234" s="134"/>
      <c r="OCA234" s="134"/>
      <c r="OCB234" s="134"/>
      <c r="OCC234" s="134"/>
      <c r="OCD234" s="134"/>
      <c r="OCE234" s="134"/>
      <c r="OCF234" s="134"/>
      <c r="OCG234" s="134"/>
      <c r="OCH234" s="134"/>
      <c r="OCI234" s="134"/>
      <c r="OCJ234" s="134"/>
      <c r="OCK234" s="134"/>
      <c r="OCL234" s="134"/>
      <c r="OCM234" s="134"/>
      <c r="OCN234" s="134"/>
      <c r="OCO234" s="134"/>
      <c r="OCP234" s="134"/>
      <c r="OCQ234" s="134"/>
      <c r="OCR234" s="134"/>
      <c r="OCS234" s="134"/>
      <c r="OCT234" s="134"/>
      <c r="OCU234" s="134"/>
      <c r="OCV234" s="134"/>
      <c r="OCW234" s="134"/>
      <c r="OCX234" s="134"/>
      <c r="OCY234" s="134"/>
      <c r="OCZ234" s="134"/>
      <c r="ODA234" s="134"/>
      <c r="ODB234" s="134"/>
      <c r="ODC234" s="134"/>
      <c r="ODD234" s="134"/>
      <c r="ODE234" s="134"/>
      <c r="ODF234" s="134"/>
      <c r="ODG234" s="134"/>
      <c r="ODH234" s="134"/>
      <c r="ODI234" s="134"/>
      <c r="ODJ234" s="134"/>
      <c r="ODK234" s="134"/>
      <c r="ODL234" s="134"/>
      <c r="ODM234" s="134"/>
      <c r="ODN234" s="134"/>
      <c r="ODO234" s="134"/>
      <c r="ODP234" s="134"/>
      <c r="ODQ234" s="134"/>
      <c r="ODR234" s="134"/>
      <c r="ODS234" s="134"/>
      <c r="ODT234" s="134"/>
      <c r="ODU234" s="134"/>
      <c r="ODV234" s="134"/>
      <c r="ODW234" s="134"/>
      <c r="ODX234" s="134"/>
      <c r="ODY234" s="134"/>
      <c r="ODZ234" s="134"/>
      <c r="OEA234" s="134"/>
      <c r="OEB234" s="134"/>
      <c r="OEC234" s="134"/>
      <c r="OED234" s="134"/>
      <c r="OEE234" s="134"/>
      <c r="OEF234" s="134"/>
      <c r="OEG234" s="134"/>
      <c r="OEH234" s="134"/>
      <c r="OEI234" s="134"/>
      <c r="OEJ234" s="134"/>
      <c r="OEK234" s="134"/>
      <c r="OEL234" s="134"/>
      <c r="OEM234" s="134"/>
      <c r="OEN234" s="134"/>
      <c r="OEO234" s="134"/>
      <c r="OEP234" s="134"/>
      <c r="OEQ234" s="134"/>
      <c r="OER234" s="134"/>
      <c r="OES234" s="134"/>
      <c r="OET234" s="134"/>
      <c r="OEU234" s="134"/>
      <c r="OEV234" s="134"/>
      <c r="OEW234" s="134"/>
      <c r="OEX234" s="134"/>
      <c r="OEY234" s="134"/>
      <c r="OEZ234" s="134"/>
      <c r="OFA234" s="134"/>
      <c r="OFB234" s="134"/>
      <c r="OFC234" s="134"/>
      <c r="OFD234" s="134"/>
      <c r="OFE234" s="134"/>
      <c r="OFF234" s="134"/>
      <c r="OFG234" s="134"/>
      <c r="OFH234" s="134"/>
      <c r="OFI234" s="134"/>
      <c r="OFJ234" s="134"/>
      <c r="OFK234" s="134"/>
      <c r="OFL234" s="134"/>
      <c r="OFM234" s="134"/>
      <c r="OFN234" s="134"/>
      <c r="OFO234" s="134"/>
      <c r="OFP234" s="134"/>
      <c r="OFQ234" s="134"/>
      <c r="OFR234" s="134"/>
      <c r="OFS234" s="134"/>
      <c r="OFT234" s="134"/>
      <c r="OFU234" s="134"/>
      <c r="OFV234" s="134"/>
      <c r="OFW234" s="134"/>
      <c r="OFX234" s="134"/>
      <c r="OFY234" s="134"/>
      <c r="OFZ234" s="134"/>
      <c r="OGA234" s="134"/>
      <c r="OGB234" s="134"/>
      <c r="OGC234" s="134"/>
      <c r="OGD234" s="134"/>
      <c r="OGE234" s="134"/>
      <c r="OGF234" s="134"/>
      <c r="OGG234" s="134"/>
      <c r="OGH234" s="134"/>
      <c r="OGI234" s="134"/>
      <c r="OGJ234" s="134"/>
      <c r="OGK234" s="134"/>
      <c r="OGL234" s="134"/>
      <c r="OGM234" s="134"/>
      <c r="OGN234" s="134"/>
      <c r="OGO234" s="134"/>
      <c r="OGP234" s="134"/>
      <c r="OGQ234" s="134"/>
      <c r="OGR234" s="134"/>
      <c r="OGS234" s="134"/>
      <c r="OGT234" s="134"/>
      <c r="OGU234" s="134"/>
      <c r="OGV234" s="134"/>
      <c r="OGW234" s="134"/>
      <c r="OGX234" s="134"/>
      <c r="OGY234" s="134"/>
      <c r="OGZ234" s="134"/>
      <c r="OHA234" s="134"/>
      <c r="OHB234" s="134"/>
      <c r="OHC234" s="134"/>
      <c r="OHD234" s="134"/>
      <c r="OHE234" s="134"/>
      <c r="OHF234" s="134"/>
      <c r="OHG234" s="134"/>
      <c r="OHH234" s="134"/>
      <c r="OHI234" s="134"/>
      <c r="OHJ234" s="134"/>
      <c r="OHK234" s="134"/>
      <c r="OHL234" s="134"/>
      <c r="OHM234" s="134"/>
      <c r="OHN234" s="134"/>
      <c r="OHO234" s="134"/>
      <c r="OHP234" s="134"/>
      <c r="OHQ234" s="134"/>
      <c r="OHR234" s="134"/>
      <c r="OHS234" s="134"/>
      <c r="OHT234" s="134"/>
      <c r="OHU234" s="134"/>
      <c r="OHV234" s="134"/>
      <c r="OHW234" s="134"/>
      <c r="OHX234" s="134"/>
      <c r="OHY234" s="134"/>
      <c r="OHZ234" s="134"/>
      <c r="OIA234" s="134"/>
      <c r="OIB234" s="134"/>
      <c r="OIC234" s="134"/>
      <c r="OID234" s="134"/>
      <c r="OIE234" s="134"/>
      <c r="OIF234" s="134"/>
      <c r="OIG234" s="134"/>
      <c r="OIH234" s="134"/>
      <c r="OII234" s="134"/>
      <c r="OIJ234" s="134"/>
      <c r="OIK234" s="134"/>
      <c r="OIL234" s="134"/>
      <c r="OIM234" s="134"/>
      <c r="OIN234" s="134"/>
      <c r="OIO234" s="134"/>
      <c r="OIP234" s="134"/>
      <c r="OIQ234" s="134"/>
      <c r="OIR234" s="134"/>
      <c r="OIS234" s="134"/>
      <c r="OIT234" s="134"/>
      <c r="OIU234" s="134"/>
      <c r="OIV234" s="134"/>
      <c r="OIW234" s="134"/>
      <c r="OIX234" s="134"/>
      <c r="OIY234" s="134"/>
      <c r="OIZ234" s="134"/>
      <c r="OJA234" s="134"/>
      <c r="OJB234" s="134"/>
      <c r="OJC234" s="134"/>
      <c r="OJD234" s="134"/>
      <c r="OJE234" s="134"/>
      <c r="OJF234" s="134"/>
      <c r="OJG234" s="134"/>
      <c r="OJH234" s="134"/>
      <c r="OJI234" s="134"/>
      <c r="OJJ234" s="134"/>
      <c r="OJK234" s="134"/>
      <c r="OJL234" s="134"/>
      <c r="OJM234" s="134"/>
      <c r="OJN234" s="134"/>
      <c r="OJO234" s="134"/>
      <c r="OJP234" s="134"/>
      <c r="OJQ234" s="134"/>
      <c r="OJR234" s="134"/>
      <c r="OJS234" s="134"/>
      <c r="OJT234" s="134"/>
      <c r="OJU234" s="134"/>
      <c r="OJV234" s="134"/>
      <c r="OJW234" s="134"/>
      <c r="OJX234" s="134"/>
      <c r="OJY234" s="134"/>
      <c r="OJZ234" s="134"/>
      <c r="OKA234" s="134"/>
      <c r="OKB234" s="134"/>
      <c r="OKC234" s="134"/>
      <c r="OKD234" s="134"/>
      <c r="OKE234" s="134"/>
      <c r="OKF234" s="134"/>
      <c r="OKG234" s="134"/>
      <c r="OKH234" s="134"/>
      <c r="OKI234" s="134"/>
      <c r="OKJ234" s="134"/>
      <c r="OKK234" s="134"/>
      <c r="OKL234" s="134"/>
      <c r="OKM234" s="134"/>
      <c r="OKN234" s="134"/>
      <c r="OKO234" s="134"/>
      <c r="OKP234" s="134"/>
      <c r="OKQ234" s="134"/>
      <c r="OKR234" s="134"/>
      <c r="OKS234" s="134"/>
      <c r="OKT234" s="134"/>
      <c r="OKU234" s="134"/>
      <c r="OKV234" s="134"/>
      <c r="OKW234" s="134"/>
      <c r="OKX234" s="134"/>
      <c r="OKY234" s="134"/>
      <c r="OKZ234" s="134"/>
      <c r="OLA234" s="134"/>
      <c r="OLB234" s="134"/>
      <c r="OLC234" s="134"/>
      <c r="OLD234" s="134"/>
      <c r="OLE234" s="134"/>
      <c r="OLF234" s="134"/>
      <c r="OLG234" s="134"/>
      <c r="OLH234" s="134"/>
      <c r="OLI234" s="134"/>
      <c r="OLJ234" s="134"/>
      <c r="OLK234" s="134"/>
      <c r="OLL234" s="134"/>
      <c r="OLM234" s="134"/>
      <c r="OLN234" s="134"/>
      <c r="OLO234" s="134"/>
      <c r="OLP234" s="134"/>
      <c r="OLQ234" s="134"/>
      <c r="OLR234" s="134"/>
      <c r="OLS234" s="134"/>
      <c r="OLT234" s="134"/>
      <c r="OLU234" s="134"/>
      <c r="OLV234" s="134"/>
      <c r="OLW234" s="134"/>
      <c r="OLX234" s="134"/>
      <c r="OLY234" s="134"/>
      <c r="OLZ234" s="134"/>
      <c r="OMA234" s="134"/>
      <c r="OMB234" s="134"/>
      <c r="OMC234" s="134"/>
      <c r="OMD234" s="134"/>
      <c r="OME234" s="134"/>
      <c r="OMF234" s="134"/>
      <c r="OMG234" s="134"/>
      <c r="OMH234" s="134"/>
      <c r="OMI234" s="134"/>
      <c r="OMJ234" s="134"/>
      <c r="OMK234" s="134"/>
      <c r="OML234" s="134"/>
      <c r="OMM234" s="134"/>
      <c r="OMN234" s="134"/>
      <c r="OMO234" s="134"/>
      <c r="OMP234" s="134"/>
      <c r="OMQ234" s="134"/>
      <c r="OMR234" s="134"/>
      <c r="OMS234" s="134"/>
      <c r="OMT234" s="134"/>
      <c r="OMU234" s="134"/>
      <c r="OMV234" s="134"/>
      <c r="OMW234" s="134"/>
      <c r="OMX234" s="134"/>
      <c r="OMY234" s="134"/>
      <c r="OMZ234" s="134"/>
      <c r="ONA234" s="134"/>
      <c r="ONB234" s="134"/>
      <c r="ONC234" s="134"/>
      <c r="OND234" s="134"/>
      <c r="ONE234" s="134"/>
      <c r="ONF234" s="134"/>
      <c r="ONG234" s="134"/>
      <c r="ONH234" s="134"/>
      <c r="ONI234" s="134"/>
      <c r="ONJ234" s="134"/>
      <c r="ONK234" s="134"/>
      <c r="ONL234" s="134"/>
      <c r="ONM234" s="134"/>
      <c r="ONN234" s="134"/>
      <c r="ONO234" s="134"/>
      <c r="ONP234" s="134"/>
      <c r="ONQ234" s="134"/>
      <c r="ONR234" s="134"/>
      <c r="ONS234" s="134"/>
      <c r="ONT234" s="134"/>
      <c r="ONU234" s="134"/>
      <c r="ONV234" s="134"/>
      <c r="ONW234" s="134"/>
      <c r="ONX234" s="134"/>
      <c r="ONY234" s="134"/>
      <c r="ONZ234" s="134"/>
      <c r="OOA234" s="134"/>
      <c r="OOB234" s="134"/>
      <c r="OOC234" s="134"/>
      <c r="OOD234" s="134"/>
      <c r="OOE234" s="134"/>
      <c r="OOF234" s="134"/>
      <c r="OOG234" s="134"/>
      <c r="OOH234" s="134"/>
      <c r="OOI234" s="134"/>
      <c r="OOJ234" s="134"/>
      <c r="OOK234" s="134"/>
      <c r="OOL234" s="134"/>
      <c r="OOM234" s="134"/>
      <c r="OON234" s="134"/>
      <c r="OOO234" s="134"/>
      <c r="OOP234" s="134"/>
      <c r="OOQ234" s="134"/>
      <c r="OOR234" s="134"/>
      <c r="OOS234" s="134"/>
      <c r="OOT234" s="134"/>
      <c r="OOU234" s="134"/>
      <c r="OOV234" s="134"/>
      <c r="OOW234" s="134"/>
      <c r="OOX234" s="134"/>
      <c r="OOY234" s="134"/>
      <c r="OOZ234" s="134"/>
      <c r="OPA234" s="134"/>
      <c r="OPB234" s="134"/>
      <c r="OPC234" s="134"/>
      <c r="OPD234" s="134"/>
      <c r="OPE234" s="134"/>
      <c r="OPF234" s="134"/>
      <c r="OPG234" s="134"/>
      <c r="OPH234" s="134"/>
      <c r="OPI234" s="134"/>
      <c r="OPJ234" s="134"/>
      <c r="OPK234" s="134"/>
      <c r="OPL234" s="134"/>
      <c r="OPM234" s="134"/>
      <c r="OPN234" s="134"/>
      <c r="OPO234" s="134"/>
      <c r="OPP234" s="134"/>
      <c r="OPQ234" s="134"/>
      <c r="OPR234" s="134"/>
      <c r="OPS234" s="134"/>
      <c r="OPT234" s="134"/>
      <c r="OPU234" s="134"/>
      <c r="OPV234" s="134"/>
      <c r="OPW234" s="134"/>
      <c r="OPX234" s="134"/>
      <c r="OPY234" s="134"/>
      <c r="OPZ234" s="134"/>
      <c r="OQA234" s="134"/>
      <c r="OQB234" s="134"/>
      <c r="OQC234" s="134"/>
      <c r="OQD234" s="134"/>
      <c r="OQE234" s="134"/>
      <c r="OQF234" s="134"/>
      <c r="OQG234" s="134"/>
      <c r="OQH234" s="134"/>
      <c r="OQI234" s="134"/>
      <c r="OQJ234" s="134"/>
      <c r="OQK234" s="134"/>
      <c r="OQL234" s="134"/>
      <c r="OQM234" s="134"/>
      <c r="OQN234" s="134"/>
      <c r="OQO234" s="134"/>
      <c r="OQP234" s="134"/>
      <c r="OQQ234" s="134"/>
      <c r="OQR234" s="134"/>
      <c r="OQS234" s="134"/>
      <c r="OQT234" s="134"/>
      <c r="OQU234" s="134"/>
      <c r="OQV234" s="134"/>
      <c r="OQW234" s="134"/>
      <c r="OQX234" s="134"/>
      <c r="OQY234" s="134"/>
      <c r="OQZ234" s="134"/>
      <c r="ORA234" s="134"/>
      <c r="ORB234" s="134"/>
      <c r="ORC234" s="134"/>
      <c r="ORD234" s="134"/>
      <c r="ORE234" s="134"/>
      <c r="ORF234" s="134"/>
      <c r="ORG234" s="134"/>
      <c r="ORH234" s="134"/>
      <c r="ORI234" s="134"/>
      <c r="ORJ234" s="134"/>
      <c r="ORK234" s="134"/>
      <c r="ORL234" s="134"/>
      <c r="ORM234" s="134"/>
      <c r="ORN234" s="134"/>
      <c r="ORO234" s="134"/>
      <c r="ORP234" s="134"/>
      <c r="ORQ234" s="134"/>
      <c r="ORR234" s="134"/>
      <c r="ORS234" s="134"/>
      <c r="ORT234" s="134"/>
      <c r="ORU234" s="134"/>
      <c r="ORV234" s="134"/>
      <c r="ORW234" s="134"/>
      <c r="ORX234" s="134"/>
      <c r="ORY234" s="134"/>
      <c r="ORZ234" s="134"/>
      <c r="OSA234" s="134"/>
      <c r="OSB234" s="134"/>
      <c r="OSC234" s="134"/>
      <c r="OSD234" s="134"/>
      <c r="OSE234" s="134"/>
      <c r="OSF234" s="134"/>
      <c r="OSG234" s="134"/>
      <c r="OSH234" s="134"/>
      <c r="OSI234" s="134"/>
      <c r="OSJ234" s="134"/>
      <c r="OSK234" s="134"/>
      <c r="OSL234" s="134"/>
      <c r="OSM234" s="134"/>
      <c r="OSN234" s="134"/>
      <c r="OSO234" s="134"/>
      <c r="OSP234" s="134"/>
      <c r="OSQ234" s="134"/>
      <c r="OSR234" s="134"/>
      <c r="OSS234" s="134"/>
      <c r="OST234" s="134"/>
      <c r="OSU234" s="134"/>
      <c r="OSV234" s="134"/>
      <c r="OSW234" s="134"/>
      <c r="OSX234" s="134"/>
      <c r="OSY234" s="134"/>
      <c r="OSZ234" s="134"/>
      <c r="OTA234" s="134"/>
      <c r="OTB234" s="134"/>
      <c r="OTC234" s="134"/>
      <c r="OTD234" s="134"/>
      <c r="OTE234" s="134"/>
      <c r="OTF234" s="134"/>
      <c r="OTG234" s="134"/>
      <c r="OTH234" s="134"/>
      <c r="OTI234" s="134"/>
      <c r="OTJ234" s="134"/>
      <c r="OTK234" s="134"/>
      <c r="OTL234" s="134"/>
      <c r="OTM234" s="134"/>
      <c r="OTN234" s="134"/>
      <c r="OTO234" s="134"/>
      <c r="OTP234" s="134"/>
      <c r="OTQ234" s="134"/>
      <c r="OTR234" s="134"/>
      <c r="OTS234" s="134"/>
      <c r="OTT234" s="134"/>
      <c r="OTU234" s="134"/>
      <c r="OTV234" s="134"/>
      <c r="OTW234" s="134"/>
      <c r="OTX234" s="134"/>
      <c r="OTY234" s="134"/>
      <c r="OTZ234" s="134"/>
      <c r="OUA234" s="134"/>
      <c r="OUB234" s="134"/>
      <c r="OUC234" s="134"/>
      <c r="OUD234" s="134"/>
      <c r="OUE234" s="134"/>
      <c r="OUF234" s="134"/>
      <c r="OUG234" s="134"/>
      <c r="OUH234" s="134"/>
      <c r="OUI234" s="134"/>
      <c r="OUJ234" s="134"/>
      <c r="OUK234" s="134"/>
      <c r="OUL234" s="134"/>
      <c r="OUM234" s="134"/>
      <c r="OUN234" s="134"/>
      <c r="OUO234" s="134"/>
      <c r="OUP234" s="134"/>
      <c r="OUQ234" s="134"/>
      <c r="OUR234" s="134"/>
      <c r="OUS234" s="134"/>
      <c r="OUT234" s="134"/>
      <c r="OUU234" s="134"/>
      <c r="OUV234" s="134"/>
      <c r="OUW234" s="134"/>
      <c r="OUX234" s="134"/>
      <c r="OUY234" s="134"/>
      <c r="OUZ234" s="134"/>
      <c r="OVA234" s="134"/>
      <c r="OVB234" s="134"/>
      <c r="OVC234" s="134"/>
      <c r="OVD234" s="134"/>
      <c r="OVE234" s="134"/>
      <c r="OVF234" s="134"/>
      <c r="OVG234" s="134"/>
      <c r="OVH234" s="134"/>
      <c r="OVI234" s="134"/>
      <c r="OVJ234" s="134"/>
      <c r="OVK234" s="134"/>
      <c r="OVL234" s="134"/>
      <c r="OVM234" s="134"/>
      <c r="OVN234" s="134"/>
      <c r="OVO234" s="134"/>
      <c r="OVP234" s="134"/>
      <c r="OVQ234" s="134"/>
      <c r="OVR234" s="134"/>
      <c r="OVS234" s="134"/>
      <c r="OVT234" s="134"/>
      <c r="OVU234" s="134"/>
      <c r="OVV234" s="134"/>
      <c r="OVW234" s="134"/>
      <c r="OVX234" s="134"/>
      <c r="OVY234" s="134"/>
      <c r="OVZ234" s="134"/>
      <c r="OWA234" s="134"/>
      <c r="OWB234" s="134"/>
      <c r="OWC234" s="134"/>
      <c r="OWD234" s="134"/>
      <c r="OWE234" s="134"/>
      <c r="OWF234" s="134"/>
      <c r="OWG234" s="134"/>
      <c r="OWH234" s="134"/>
      <c r="OWI234" s="134"/>
      <c r="OWJ234" s="134"/>
      <c r="OWK234" s="134"/>
      <c r="OWL234" s="134"/>
      <c r="OWM234" s="134"/>
      <c r="OWN234" s="134"/>
      <c r="OWO234" s="134"/>
      <c r="OWP234" s="134"/>
      <c r="OWQ234" s="134"/>
      <c r="OWR234" s="134"/>
      <c r="OWS234" s="134"/>
      <c r="OWT234" s="134"/>
      <c r="OWU234" s="134"/>
      <c r="OWV234" s="134"/>
      <c r="OWW234" s="134"/>
      <c r="OWX234" s="134"/>
      <c r="OWY234" s="134"/>
      <c r="OWZ234" s="134"/>
      <c r="OXA234" s="134"/>
      <c r="OXB234" s="134"/>
      <c r="OXC234" s="134"/>
      <c r="OXD234" s="134"/>
      <c r="OXE234" s="134"/>
      <c r="OXF234" s="134"/>
      <c r="OXG234" s="134"/>
      <c r="OXH234" s="134"/>
      <c r="OXI234" s="134"/>
      <c r="OXJ234" s="134"/>
      <c r="OXK234" s="134"/>
      <c r="OXL234" s="134"/>
      <c r="OXM234" s="134"/>
      <c r="OXN234" s="134"/>
      <c r="OXO234" s="134"/>
      <c r="OXP234" s="134"/>
      <c r="OXQ234" s="134"/>
      <c r="OXR234" s="134"/>
      <c r="OXS234" s="134"/>
      <c r="OXT234" s="134"/>
      <c r="OXU234" s="134"/>
      <c r="OXV234" s="134"/>
      <c r="OXW234" s="134"/>
      <c r="OXX234" s="134"/>
      <c r="OXY234" s="134"/>
      <c r="OXZ234" s="134"/>
      <c r="OYA234" s="134"/>
      <c r="OYB234" s="134"/>
      <c r="OYC234" s="134"/>
      <c r="OYD234" s="134"/>
      <c r="OYE234" s="134"/>
      <c r="OYF234" s="134"/>
      <c r="OYG234" s="134"/>
      <c r="OYH234" s="134"/>
      <c r="OYI234" s="134"/>
      <c r="OYJ234" s="134"/>
      <c r="OYK234" s="134"/>
      <c r="OYL234" s="134"/>
      <c r="OYM234" s="134"/>
      <c r="OYN234" s="134"/>
      <c r="OYO234" s="134"/>
      <c r="OYP234" s="134"/>
      <c r="OYQ234" s="134"/>
      <c r="OYR234" s="134"/>
      <c r="OYS234" s="134"/>
      <c r="OYT234" s="134"/>
      <c r="OYU234" s="134"/>
      <c r="OYV234" s="134"/>
      <c r="OYW234" s="134"/>
      <c r="OYX234" s="134"/>
      <c r="OYY234" s="134"/>
      <c r="OYZ234" s="134"/>
      <c r="OZA234" s="134"/>
      <c r="OZB234" s="134"/>
      <c r="OZC234" s="134"/>
      <c r="OZD234" s="134"/>
      <c r="OZE234" s="134"/>
      <c r="OZF234" s="134"/>
      <c r="OZG234" s="134"/>
      <c r="OZH234" s="134"/>
      <c r="OZI234" s="134"/>
      <c r="OZJ234" s="134"/>
      <c r="OZK234" s="134"/>
      <c r="OZL234" s="134"/>
      <c r="OZM234" s="134"/>
      <c r="OZN234" s="134"/>
      <c r="OZO234" s="134"/>
      <c r="OZP234" s="134"/>
      <c r="OZQ234" s="134"/>
      <c r="OZR234" s="134"/>
      <c r="OZS234" s="134"/>
      <c r="OZT234" s="134"/>
      <c r="OZU234" s="134"/>
      <c r="OZV234" s="134"/>
      <c r="OZW234" s="134"/>
      <c r="OZX234" s="134"/>
      <c r="OZY234" s="134"/>
      <c r="OZZ234" s="134"/>
      <c r="PAA234" s="134"/>
      <c r="PAB234" s="134"/>
      <c r="PAC234" s="134"/>
      <c r="PAD234" s="134"/>
      <c r="PAE234" s="134"/>
      <c r="PAF234" s="134"/>
      <c r="PAG234" s="134"/>
      <c r="PAH234" s="134"/>
      <c r="PAI234" s="134"/>
      <c r="PAJ234" s="134"/>
      <c r="PAK234" s="134"/>
      <c r="PAL234" s="134"/>
      <c r="PAM234" s="134"/>
      <c r="PAN234" s="134"/>
      <c r="PAO234" s="134"/>
      <c r="PAP234" s="134"/>
      <c r="PAQ234" s="134"/>
      <c r="PAR234" s="134"/>
      <c r="PAS234" s="134"/>
      <c r="PAT234" s="134"/>
      <c r="PAU234" s="134"/>
      <c r="PAV234" s="134"/>
      <c r="PAW234" s="134"/>
      <c r="PAX234" s="134"/>
      <c r="PAY234" s="134"/>
      <c r="PAZ234" s="134"/>
      <c r="PBA234" s="134"/>
      <c r="PBB234" s="134"/>
      <c r="PBC234" s="134"/>
      <c r="PBD234" s="134"/>
      <c r="PBE234" s="134"/>
      <c r="PBF234" s="134"/>
      <c r="PBG234" s="134"/>
      <c r="PBH234" s="134"/>
      <c r="PBI234" s="134"/>
      <c r="PBJ234" s="134"/>
      <c r="PBK234" s="134"/>
      <c r="PBL234" s="134"/>
      <c r="PBM234" s="134"/>
      <c r="PBN234" s="134"/>
      <c r="PBO234" s="134"/>
      <c r="PBP234" s="134"/>
      <c r="PBQ234" s="134"/>
      <c r="PBR234" s="134"/>
      <c r="PBS234" s="134"/>
      <c r="PBT234" s="134"/>
      <c r="PBU234" s="134"/>
      <c r="PBV234" s="134"/>
      <c r="PBW234" s="134"/>
      <c r="PBX234" s="134"/>
      <c r="PBY234" s="134"/>
      <c r="PBZ234" s="134"/>
      <c r="PCA234" s="134"/>
      <c r="PCB234" s="134"/>
      <c r="PCC234" s="134"/>
      <c r="PCD234" s="134"/>
      <c r="PCE234" s="134"/>
      <c r="PCF234" s="134"/>
      <c r="PCG234" s="134"/>
      <c r="PCH234" s="134"/>
      <c r="PCI234" s="134"/>
      <c r="PCJ234" s="134"/>
      <c r="PCK234" s="134"/>
      <c r="PCL234" s="134"/>
      <c r="PCM234" s="134"/>
      <c r="PCN234" s="134"/>
      <c r="PCO234" s="134"/>
      <c r="PCP234" s="134"/>
      <c r="PCQ234" s="134"/>
      <c r="PCR234" s="134"/>
      <c r="PCS234" s="134"/>
      <c r="PCT234" s="134"/>
      <c r="PCU234" s="134"/>
      <c r="PCV234" s="134"/>
      <c r="PCW234" s="134"/>
      <c r="PCX234" s="134"/>
      <c r="PCY234" s="134"/>
      <c r="PCZ234" s="134"/>
      <c r="PDA234" s="134"/>
      <c r="PDB234" s="134"/>
      <c r="PDC234" s="134"/>
      <c r="PDD234" s="134"/>
      <c r="PDE234" s="134"/>
      <c r="PDF234" s="134"/>
      <c r="PDG234" s="134"/>
      <c r="PDH234" s="134"/>
      <c r="PDI234" s="134"/>
      <c r="PDJ234" s="134"/>
      <c r="PDK234" s="134"/>
      <c r="PDL234" s="134"/>
      <c r="PDM234" s="134"/>
      <c r="PDN234" s="134"/>
      <c r="PDO234" s="134"/>
      <c r="PDP234" s="134"/>
      <c r="PDQ234" s="134"/>
      <c r="PDR234" s="134"/>
      <c r="PDS234" s="134"/>
      <c r="PDT234" s="134"/>
      <c r="PDU234" s="134"/>
      <c r="PDV234" s="134"/>
      <c r="PDW234" s="134"/>
      <c r="PDX234" s="134"/>
      <c r="PDY234" s="134"/>
      <c r="PDZ234" s="134"/>
      <c r="PEA234" s="134"/>
      <c r="PEB234" s="134"/>
      <c r="PEC234" s="134"/>
      <c r="PED234" s="134"/>
      <c r="PEE234" s="134"/>
      <c r="PEF234" s="134"/>
      <c r="PEG234" s="134"/>
      <c r="PEH234" s="134"/>
      <c r="PEI234" s="134"/>
      <c r="PEJ234" s="134"/>
      <c r="PEK234" s="134"/>
      <c r="PEL234" s="134"/>
      <c r="PEM234" s="134"/>
      <c r="PEN234" s="134"/>
      <c r="PEO234" s="134"/>
      <c r="PEP234" s="134"/>
      <c r="PEQ234" s="134"/>
      <c r="PER234" s="134"/>
      <c r="PES234" s="134"/>
      <c r="PET234" s="134"/>
      <c r="PEU234" s="134"/>
      <c r="PEV234" s="134"/>
      <c r="PEW234" s="134"/>
      <c r="PEX234" s="134"/>
      <c r="PEY234" s="134"/>
      <c r="PEZ234" s="134"/>
      <c r="PFA234" s="134"/>
      <c r="PFB234" s="134"/>
      <c r="PFC234" s="134"/>
      <c r="PFD234" s="134"/>
      <c r="PFE234" s="134"/>
      <c r="PFF234" s="134"/>
      <c r="PFG234" s="134"/>
      <c r="PFH234" s="134"/>
      <c r="PFI234" s="134"/>
      <c r="PFJ234" s="134"/>
      <c r="PFK234" s="134"/>
      <c r="PFL234" s="134"/>
      <c r="PFM234" s="134"/>
      <c r="PFN234" s="134"/>
      <c r="PFO234" s="134"/>
      <c r="PFP234" s="134"/>
      <c r="PFQ234" s="134"/>
      <c r="PFR234" s="134"/>
      <c r="PFS234" s="134"/>
      <c r="PFT234" s="134"/>
      <c r="PFU234" s="134"/>
      <c r="PFV234" s="134"/>
      <c r="PFW234" s="134"/>
      <c r="PFX234" s="134"/>
      <c r="PFY234" s="134"/>
      <c r="PFZ234" s="134"/>
      <c r="PGA234" s="134"/>
      <c r="PGB234" s="134"/>
      <c r="PGC234" s="134"/>
      <c r="PGD234" s="134"/>
      <c r="PGE234" s="134"/>
      <c r="PGF234" s="134"/>
      <c r="PGG234" s="134"/>
      <c r="PGH234" s="134"/>
      <c r="PGI234" s="134"/>
      <c r="PGJ234" s="134"/>
      <c r="PGK234" s="134"/>
      <c r="PGL234" s="134"/>
      <c r="PGM234" s="134"/>
      <c r="PGN234" s="134"/>
      <c r="PGO234" s="134"/>
      <c r="PGP234" s="134"/>
      <c r="PGQ234" s="134"/>
      <c r="PGR234" s="134"/>
      <c r="PGS234" s="134"/>
      <c r="PGT234" s="134"/>
      <c r="PGU234" s="134"/>
      <c r="PGV234" s="134"/>
      <c r="PGW234" s="134"/>
      <c r="PGX234" s="134"/>
      <c r="PGY234" s="134"/>
      <c r="PGZ234" s="134"/>
      <c r="PHA234" s="134"/>
      <c r="PHB234" s="134"/>
      <c r="PHC234" s="134"/>
      <c r="PHD234" s="134"/>
      <c r="PHE234" s="134"/>
      <c r="PHF234" s="134"/>
      <c r="PHG234" s="134"/>
      <c r="PHH234" s="134"/>
      <c r="PHI234" s="134"/>
      <c r="PHJ234" s="134"/>
      <c r="PHK234" s="134"/>
      <c r="PHL234" s="134"/>
      <c r="PHM234" s="134"/>
      <c r="PHN234" s="134"/>
      <c r="PHO234" s="134"/>
      <c r="PHP234" s="134"/>
      <c r="PHQ234" s="134"/>
      <c r="PHR234" s="134"/>
      <c r="PHS234" s="134"/>
      <c r="PHT234" s="134"/>
      <c r="PHU234" s="134"/>
      <c r="PHV234" s="134"/>
      <c r="PHW234" s="134"/>
      <c r="PHX234" s="134"/>
      <c r="PHY234" s="134"/>
      <c r="PHZ234" s="134"/>
      <c r="PIA234" s="134"/>
      <c r="PIB234" s="134"/>
      <c r="PIC234" s="134"/>
      <c r="PID234" s="134"/>
      <c r="PIE234" s="134"/>
      <c r="PIF234" s="134"/>
      <c r="PIG234" s="134"/>
      <c r="PIH234" s="134"/>
      <c r="PII234" s="134"/>
      <c r="PIJ234" s="134"/>
      <c r="PIK234" s="134"/>
      <c r="PIL234" s="134"/>
      <c r="PIM234" s="134"/>
      <c r="PIN234" s="134"/>
      <c r="PIO234" s="134"/>
      <c r="PIP234" s="134"/>
      <c r="PIQ234" s="134"/>
      <c r="PIR234" s="134"/>
      <c r="PIS234" s="134"/>
      <c r="PIT234" s="134"/>
      <c r="PIU234" s="134"/>
      <c r="PIV234" s="134"/>
      <c r="PIW234" s="134"/>
      <c r="PIX234" s="134"/>
      <c r="PIY234" s="134"/>
      <c r="PIZ234" s="134"/>
      <c r="PJA234" s="134"/>
      <c r="PJB234" s="134"/>
      <c r="PJC234" s="134"/>
      <c r="PJD234" s="134"/>
      <c r="PJE234" s="134"/>
      <c r="PJF234" s="134"/>
      <c r="PJG234" s="134"/>
      <c r="PJH234" s="134"/>
      <c r="PJI234" s="134"/>
      <c r="PJJ234" s="134"/>
      <c r="PJK234" s="134"/>
      <c r="PJL234" s="134"/>
      <c r="PJM234" s="134"/>
      <c r="PJN234" s="134"/>
      <c r="PJO234" s="134"/>
      <c r="PJP234" s="134"/>
      <c r="PJQ234" s="134"/>
      <c r="PJR234" s="134"/>
      <c r="PJS234" s="134"/>
      <c r="PJT234" s="134"/>
      <c r="PJU234" s="134"/>
      <c r="PJV234" s="134"/>
      <c r="PJW234" s="134"/>
      <c r="PJX234" s="134"/>
      <c r="PJY234" s="134"/>
      <c r="PJZ234" s="134"/>
      <c r="PKA234" s="134"/>
      <c r="PKB234" s="134"/>
      <c r="PKC234" s="134"/>
      <c r="PKD234" s="134"/>
      <c r="PKE234" s="134"/>
      <c r="PKF234" s="134"/>
      <c r="PKG234" s="134"/>
      <c r="PKH234" s="134"/>
      <c r="PKI234" s="134"/>
      <c r="PKJ234" s="134"/>
      <c r="PKK234" s="134"/>
      <c r="PKL234" s="134"/>
      <c r="PKM234" s="134"/>
      <c r="PKN234" s="134"/>
      <c r="PKO234" s="134"/>
      <c r="PKP234" s="134"/>
      <c r="PKQ234" s="134"/>
      <c r="PKR234" s="134"/>
      <c r="PKS234" s="134"/>
      <c r="PKT234" s="134"/>
      <c r="PKU234" s="134"/>
      <c r="PKV234" s="134"/>
      <c r="PKW234" s="134"/>
      <c r="PKX234" s="134"/>
      <c r="PKY234" s="134"/>
      <c r="PKZ234" s="134"/>
      <c r="PLA234" s="134"/>
      <c r="PLB234" s="134"/>
      <c r="PLC234" s="134"/>
      <c r="PLD234" s="134"/>
      <c r="PLE234" s="134"/>
      <c r="PLF234" s="134"/>
      <c r="PLG234" s="134"/>
      <c r="PLH234" s="134"/>
      <c r="PLI234" s="134"/>
      <c r="PLJ234" s="134"/>
      <c r="PLK234" s="134"/>
      <c r="PLL234" s="134"/>
      <c r="PLM234" s="134"/>
      <c r="PLN234" s="134"/>
      <c r="PLO234" s="134"/>
      <c r="PLP234" s="134"/>
      <c r="PLQ234" s="134"/>
      <c r="PLR234" s="134"/>
      <c r="PLS234" s="134"/>
      <c r="PLT234" s="134"/>
      <c r="PLU234" s="134"/>
      <c r="PLV234" s="134"/>
      <c r="PLW234" s="134"/>
      <c r="PLX234" s="134"/>
      <c r="PLY234" s="134"/>
      <c r="PLZ234" s="134"/>
      <c r="PMA234" s="134"/>
      <c r="PMB234" s="134"/>
      <c r="PMC234" s="134"/>
      <c r="PMD234" s="134"/>
      <c r="PME234" s="134"/>
      <c r="PMF234" s="134"/>
      <c r="PMG234" s="134"/>
      <c r="PMH234" s="134"/>
      <c r="PMI234" s="134"/>
      <c r="PMJ234" s="134"/>
      <c r="PMK234" s="134"/>
      <c r="PML234" s="134"/>
      <c r="PMM234" s="134"/>
      <c r="PMN234" s="134"/>
      <c r="PMO234" s="134"/>
      <c r="PMP234" s="134"/>
      <c r="PMQ234" s="134"/>
      <c r="PMR234" s="134"/>
      <c r="PMS234" s="134"/>
      <c r="PMT234" s="134"/>
      <c r="PMU234" s="134"/>
      <c r="PMV234" s="134"/>
      <c r="PMW234" s="134"/>
      <c r="PMX234" s="134"/>
      <c r="PMY234" s="134"/>
      <c r="PMZ234" s="134"/>
      <c r="PNA234" s="134"/>
      <c r="PNB234" s="134"/>
      <c r="PNC234" s="134"/>
      <c r="PND234" s="134"/>
      <c r="PNE234" s="134"/>
      <c r="PNF234" s="134"/>
      <c r="PNG234" s="134"/>
      <c r="PNH234" s="134"/>
      <c r="PNI234" s="134"/>
      <c r="PNJ234" s="134"/>
      <c r="PNK234" s="134"/>
      <c r="PNL234" s="134"/>
      <c r="PNM234" s="134"/>
      <c r="PNN234" s="134"/>
      <c r="PNO234" s="134"/>
      <c r="PNP234" s="134"/>
      <c r="PNQ234" s="134"/>
      <c r="PNR234" s="134"/>
      <c r="PNS234" s="134"/>
      <c r="PNT234" s="134"/>
      <c r="PNU234" s="134"/>
      <c r="PNV234" s="134"/>
      <c r="PNW234" s="134"/>
      <c r="PNX234" s="134"/>
      <c r="PNY234" s="134"/>
      <c r="PNZ234" s="134"/>
      <c r="POA234" s="134"/>
      <c r="POB234" s="134"/>
      <c r="POC234" s="134"/>
      <c r="POD234" s="134"/>
      <c r="POE234" s="134"/>
      <c r="POF234" s="134"/>
      <c r="POG234" s="134"/>
      <c r="POH234" s="134"/>
      <c r="POI234" s="134"/>
      <c r="POJ234" s="134"/>
      <c r="POK234" s="134"/>
      <c r="POL234" s="134"/>
      <c r="POM234" s="134"/>
      <c r="PON234" s="134"/>
      <c r="POO234" s="134"/>
      <c r="POP234" s="134"/>
      <c r="POQ234" s="134"/>
      <c r="POR234" s="134"/>
      <c r="POS234" s="134"/>
      <c r="POT234" s="134"/>
      <c r="POU234" s="134"/>
      <c r="POV234" s="134"/>
      <c r="POW234" s="134"/>
      <c r="POX234" s="134"/>
      <c r="POY234" s="134"/>
      <c r="POZ234" s="134"/>
      <c r="PPA234" s="134"/>
      <c r="PPB234" s="134"/>
      <c r="PPC234" s="134"/>
      <c r="PPD234" s="134"/>
      <c r="PPE234" s="134"/>
      <c r="PPF234" s="134"/>
      <c r="PPG234" s="134"/>
      <c r="PPH234" s="134"/>
      <c r="PPI234" s="134"/>
      <c r="PPJ234" s="134"/>
      <c r="PPK234" s="134"/>
      <c r="PPL234" s="134"/>
      <c r="PPM234" s="134"/>
      <c r="PPN234" s="134"/>
      <c r="PPO234" s="134"/>
      <c r="PPP234" s="134"/>
      <c r="PPQ234" s="134"/>
      <c r="PPR234" s="134"/>
      <c r="PPS234" s="134"/>
      <c r="PPT234" s="134"/>
      <c r="PPU234" s="134"/>
      <c r="PPV234" s="134"/>
      <c r="PPW234" s="134"/>
      <c r="PPX234" s="134"/>
      <c r="PPY234" s="134"/>
      <c r="PPZ234" s="134"/>
      <c r="PQA234" s="134"/>
      <c r="PQB234" s="134"/>
      <c r="PQC234" s="134"/>
      <c r="PQD234" s="134"/>
      <c r="PQE234" s="134"/>
      <c r="PQF234" s="134"/>
      <c r="PQG234" s="134"/>
      <c r="PQH234" s="134"/>
      <c r="PQI234" s="134"/>
      <c r="PQJ234" s="134"/>
      <c r="PQK234" s="134"/>
      <c r="PQL234" s="134"/>
      <c r="PQM234" s="134"/>
      <c r="PQN234" s="134"/>
      <c r="PQO234" s="134"/>
      <c r="PQP234" s="134"/>
      <c r="PQQ234" s="134"/>
      <c r="PQR234" s="134"/>
      <c r="PQS234" s="134"/>
      <c r="PQT234" s="134"/>
      <c r="PQU234" s="134"/>
      <c r="PQV234" s="134"/>
      <c r="PQW234" s="134"/>
      <c r="PQX234" s="134"/>
      <c r="PQY234" s="134"/>
      <c r="PQZ234" s="134"/>
      <c r="PRA234" s="134"/>
      <c r="PRB234" s="134"/>
      <c r="PRC234" s="134"/>
      <c r="PRD234" s="134"/>
      <c r="PRE234" s="134"/>
      <c r="PRF234" s="134"/>
      <c r="PRG234" s="134"/>
      <c r="PRH234" s="134"/>
      <c r="PRI234" s="134"/>
      <c r="PRJ234" s="134"/>
      <c r="PRK234" s="134"/>
      <c r="PRL234" s="134"/>
      <c r="PRM234" s="134"/>
      <c r="PRN234" s="134"/>
      <c r="PRO234" s="134"/>
      <c r="PRP234" s="134"/>
      <c r="PRQ234" s="134"/>
      <c r="PRR234" s="134"/>
      <c r="PRS234" s="134"/>
      <c r="PRT234" s="134"/>
      <c r="PRU234" s="134"/>
      <c r="PRV234" s="134"/>
      <c r="PRW234" s="134"/>
      <c r="PRX234" s="134"/>
      <c r="PRY234" s="134"/>
      <c r="PRZ234" s="134"/>
      <c r="PSA234" s="134"/>
      <c r="PSB234" s="134"/>
      <c r="PSC234" s="134"/>
      <c r="PSD234" s="134"/>
      <c r="PSE234" s="134"/>
      <c r="PSF234" s="134"/>
      <c r="PSG234" s="134"/>
      <c r="PSH234" s="134"/>
      <c r="PSI234" s="134"/>
      <c r="PSJ234" s="134"/>
      <c r="PSK234" s="134"/>
      <c r="PSL234" s="134"/>
      <c r="PSM234" s="134"/>
      <c r="PSN234" s="134"/>
      <c r="PSO234" s="134"/>
      <c r="PSP234" s="134"/>
      <c r="PSQ234" s="134"/>
      <c r="PSR234" s="134"/>
      <c r="PSS234" s="134"/>
      <c r="PST234" s="134"/>
      <c r="PSU234" s="134"/>
      <c r="PSV234" s="134"/>
      <c r="PSW234" s="134"/>
      <c r="PSX234" s="134"/>
      <c r="PSY234" s="134"/>
      <c r="PSZ234" s="134"/>
      <c r="PTA234" s="134"/>
      <c r="PTB234" s="134"/>
      <c r="PTC234" s="134"/>
      <c r="PTD234" s="134"/>
      <c r="PTE234" s="134"/>
      <c r="PTF234" s="134"/>
      <c r="PTG234" s="134"/>
      <c r="PTH234" s="134"/>
      <c r="PTI234" s="134"/>
      <c r="PTJ234" s="134"/>
      <c r="PTK234" s="134"/>
      <c r="PTL234" s="134"/>
      <c r="PTM234" s="134"/>
      <c r="PTN234" s="134"/>
      <c r="PTO234" s="134"/>
      <c r="PTP234" s="134"/>
      <c r="PTQ234" s="134"/>
      <c r="PTR234" s="134"/>
      <c r="PTS234" s="134"/>
      <c r="PTT234" s="134"/>
      <c r="PTU234" s="134"/>
      <c r="PTV234" s="134"/>
      <c r="PTW234" s="134"/>
      <c r="PTX234" s="134"/>
      <c r="PTY234" s="134"/>
      <c r="PTZ234" s="134"/>
      <c r="PUA234" s="134"/>
      <c r="PUB234" s="134"/>
      <c r="PUC234" s="134"/>
      <c r="PUD234" s="134"/>
      <c r="PUE234" s="134"/>
      <c r="PUF234" s="134"/>
      <c r="PUG234" s="134"/>
      <c r="PUH234" s="134"/>
      <c r="PUI234" s="134"/>
      <c r="PUJ234" s="134"/>
      <c r="PUK234" s="134"/>
      <c r="PUL234" s="134"/>
      <c r="PUM234" s="134"/>
      <c r="PUN234" s="134"/>
      <c r="PUO234" s="134"/>
      <c r="PUP234" s="134"/>
      <c r="PUQ234" s="134"/>
      <c r="PUR234" s="134"/>
      <c r="PUS234" s="134"/>
      <c r="PUT234" s="134"/>
      <c r="PUU234" s="134"/>
      <c r="PUV234" s="134"/>
      <c r="PUW234" s="134"/>
      <c r="PUX234" s="134"/>
      <c r="PUY234" s="134"/>
      <c r="PUZ234" s="134"/>
      <c r="PVA234" s="134"/>
      <c r="PVB234" s="134"/>
      <c r="PVC234" s="134"/>
      <c r="PVD234" s="134"/>
      <c r="PVE234" s="134"/>
      <c r="PVF234" s="134"/>
      <c r="PVG234" s="134"/>
      <c r="PVH234" s="134"/>
      <c r="PVI234" s="134"/>
      <c r="PVJ234" s="134"/>
      <c r="PVK234" s="134"/>
      <c r="PVL234" s="134"/>
      <c r="PVM234" s="134"/>
      <c r="PVN234" s="134"/>
      <c r="PVO234" s="134"/>
      <c r="PVP234" s="134"/>
      <c r="PVQ234" s="134"/>
      <c r="PVR234" s="134"/>
      <c r="PVS234" s="134"/>
      <c r="PVT234" s="134"/>
      <c r="PVU234" s="134"/>
      <c r="PVV234" s="134"/>
      <c r="PVW234" s="134"/>
      <c r="PVX234" s="134"/>
      <c r="PVY234" s="134"/>
      <c r="PVZ234" s="134"/>
      <c r="PWA234" s="134"/>
      <c r="PWB234" s="134"/>
      <c r="PWC234" s="134"/>
      <c r="PWD234" s="134"/>
      <c r="PWE234" s="134"/>
      <c r="PWF234" s="134"/>
      <c r="PWG234" s="134"/>
      <c r="PWH234" s="134"/>
      <c r="PWI234" s="134"/>
      <c r="PWJ234" s="134"/>
      <c r="PWK234" s="134"/>
      <c r="PWL234" s="134"/>
      <c r="PWM234" s="134"/>
      <c r="PWN234" s="134"/>
      <c r="PWO234" s="134"/>
      <c r="PWP234" s="134"/>
      <c r="PWQ234" s="134"/>
      <c r="PWR234" s="134"/>
      <c r="PWS234" s="134"/>
      <c r="PWT234" s="134"/>
      <c r="PWU234" s="134"/>
      <c r="PWV234" s="134"/>
      <c r="PWW234" s="134"/>
      <c r="PWX234" s="134"/>
      <c r="PWY234" s="134"/>
      <c r="PWZ234" s="134"/>
      <c r="PXA234" s="134"/>
      <c r="PXB234" s="134"/>
      <c r="PXC234" s="134"/>
      <c r="PXD234" s="134"/>
      <c r="PXE234" s="134"/>
      <c r="PXF234" s="134"/>
      <c r="PXG234" s="134"/>
      <c r="PXH234" s="134"/>
      <c r="PXI234" s="134"/>
      <c r="PXJ234" s="134"/>
      <c r="PXK234" s="134"/>
      <c r="PXL234" s="134"/>
      <c r="PXM234" s="134"/>
      <c r="PXN234" s="134"/>
      <c r="PXO234" s="134"/>
      <c r="PXP234" s="134"/>
      <c r="PXQ234" s="134"/>
      <c r="PXR234" s="134"/>
      <c r="PXS234" s="134"/>
      <c r="PXT234" s="134"/>
      <c r="PXU234" s="134"/>
      <c r="PXV234" s="134"/>
      <c r="PXW234" s="134"/>
      <c r="PXX234" s="134"/>
      <c r="PXY234" s="134"/>
      <c r="PXZ234" s="134"/>
      <c r="PYA234" s="134"/>
      <c r="PYB234" s="134"/>
      <c r="PYC234" s="134"/>
      <c r="PYD234" s="134"/>
      <c r="PYE234" s="134"/>
      <c r="PYF234" s="134"/>
      <c r="PYG234" s="134"/>
      <c r="PYH234" s="134"/>
      <c r="PYI234" s="134"/>
      <c r="PYJ234" s="134"/>
      <c r="PYK234" s="134"/>
      <c r="PYL234" s="134"/>
      <c r="PYM234" s="134"/>
      <c r="PYN234" s="134"/>
      <c r="PYO234" s="134"/>
      <c r="PYP234" s="134"/>
      <c r="PYQ234" s="134"/>
      <c r="PYR234" s="134"/>
      <c r="PYS234" s="134"/>
      <c r="PYT234" s="134"/>
      <c r="PYU234" s="134"/>
      <c r="PYV234" s="134"/>
      <c r="PYW234" s="134"/>
      <c r="PYX234" s="134"/>
      <c r="PYY234" s="134"/>
      <c r="PYZ234" s="134"/>
      <c r="PZA234" s="134"/>
      <c r="PZB234" s="134"/>
      <c r="PZC234" s="134"/>
      <c r="PZD234" s="134"/>
      <c r="PZE234" s="134"/>
      <c r="PZF234" s="134"/>
      <c r="PZG234" s="134"/>
      <c r="PZH234" s="134"/>
      <c r="PZI234" s="134"/>
      <c r="PZJ234" s="134"/>
      <c r="PZK234" s="134"/>
      <c r="PZL234" s="134"/>
      <c r="PZM234" s="134"/>
      <c r="PZN234" s="134"/>
      <c r="PZO234" s="134"/>
      <c r="PZP234" s="134"/>
      <c r="PZQ234" s="134"/>
      <c r="PZR234" s="134"/>
      <c r="PZS234" s="134"/>
      <c r="PZT234" s="134"/>
      <c r="PZU234" s="134"/>
      <c r="PZV234" s="134"/>
      <c r="PZW234" s="134"/>
      <c r="PZX234" s="134"/>
      <c r="PZY234" s="134"/>
      <c r="PZZ234" s="134"/>
      <c r="QAA234" s="134"/>
      <c r="QAB234" s="134"/>
      <c r="QAC234" s="134"/>
      <c r="QAD234" s="134"/>
      <c r="QAE234" s="134"/>
      <c r="QAF234" s="134"/>
      <c r="QAG234" s="134"/>
      <c r="QAH234" s="134"/>
      <c r="QAI234" s="134"/>
      <c r="QAJ234" s="134"/>
      <c r="QAK234" s="134"/>
      <c r="QAL234" s="134"/>
      <c r="QAM234" s="134"/>
      <c r="QAN234" s="134"/>
      <c r="QAO234" s="134"/>
      <c r="QAP234" s="134"/>
      <c r="QAQ234" s="134"/>
      <c r="QAR234" s="134"/>
      <c r="QAS234" s="134"/>
      <c r="QAT234" s="134"/>
      <c r="QAU234" s="134"/>
      <c r="QAV234" s="134"/>
      <c r="QAW234" s="134"/>
      <c r="QAX234" s="134"/>
      <c r="QAY234" s="134"/>
      <c r="QAZ234" s="134"/>
      <c r="QBA234" s="134"/>
      <c r="QBB234" s="134"/>
      <c r="QBC234" s="134"/>
      <c r="QBD234" s="134"/>
      <c r="QBE234" s="134"/>
      <c r="QBF234" s="134"/>
      <c r="QBG234" s="134"/>
      <c r="QBH234" s="134"/>
      <c r="QBI234" s="134"/>
      <c r="QBJ234" s="134"/>
      <c r="QBK234" s="134"/>
      <c r="QBL234" s="134"/>
      <c r="QBM234" s="134"/>
      <c r="QBN234" s="134"/>
      <c r="QBO234" s="134"/>
      <c r="QBP234" s="134"/>
      <c r="QBQ234" s="134"/>
      <c r="QBR234" s="134"/>
      <c r="QBS234" s="134"/>
      <c r="QBT234" s="134"/>
      <c r="QBU234" s="134"/>
      <c r="QBV234" s="134"/>
      <c r="QBW234" s="134"/>
      <c r="QBX234" s="134"/>
      <c r="QBY234" s="134"/>
      <c r="QBZ234" s="134"/>
      <c r="QCA234" s="134"/>
      <c r="QCB234" s="134"/>
      <c r="QCC234" s="134"/>
      <c r="QCD234" s="134"/>
      <c r="QCE234" s="134"/>
      <c r="QCF234" s="134"/>
      <c r="QCG234" s="134"/>
      <c r="QCH234" s="134"/>
      <c r="QCI234" s="134"/>
      <c r="QCJ234" s="134"/>
      <c r="QCK234" s="134"/>
      <c r="QCL234" s="134"/>
      <c r="QCM234" s="134"/>
      <c r="QCN234" s="134"/>
      <c r="QCO234" s="134"/>
      <c r="QCP234" s="134"/>
      <c r="QCQ234" s="134"/>
      <c r="QCR234" s="134"/>
      <c r="QCS234" s="134"/>
      <c r="QCT234" s="134"/>
      <c r="QCU234" s="134"/>
      <c r="QCV234" s="134"/>
      <c r="QCW234" s="134"/>
      <c r="QCX234" s="134"/>
      <c r="QCY234" s="134"/>
      <c r="QCZ234" s="134"/>
      <c r="QDA234" s="134"/>
      <c r="QDB234" s="134"/>
      <c r="QDC234" s="134"/>
      <c r="QDD234" s="134"/>
      <c r="QDE234" s="134"/>
      <c r="QDF234" s="134"/>
      <c r="QDG234" s="134"/>
      <c r="QDH234" s="134"/>
      <c r="QDI234" s="134"/>
      <c r="QDJ234" s="134"/>
      <c r="QDK234" s="134"/>
      <c r="QDL234" s="134"/>
      <c r="QDM234" s="134"/>
      <c r="QDN234" s="134"/>
      <c r="QDO234" s="134"/>
      <c r="QDP234" s="134"/>
      <c r="QDQ234" s="134"/>
      <c r="QDR234" s="134"/>
      <c r="QDS234" s="134"/>
      <c r="QDT234" s="134"/>
      <c r="QDU234" s="134"/>
      <c r="QDV234" s="134"/>
      <c r="QDW234" s="134"/>
      <c r="QDX234" s="134"/>
      <c r="QDY234" s="134"/>
      <c r="QDZ234" s="134"/>
      <c r="QEA234" s="134"/>
      <c r="QEB234" s="134"/>
      <c r="QEC234" s="134"/>
      <c r="QED234" s="134"/>
      <c r="QEE234" s="134"/>
      <c r="QEF234" s="134"/>
      <c r="QEG234" s="134"/>
      <c r="QEH234" s="134"/>
      <c r="QEI234" s="134"/>
      <c r="QEJ234" s="134"/>
      <c r="QEK234" s="134"/>
      <c r="QEL234" s="134"/>
      <c r="QEM234" s="134"/>
      <c r="QEN234" s="134"/>
      <c r="QEO234" s="134"/>
      <c r="QEP234" s="134"/>
      <c r="QEQ234" s="134"/>
      <c r="QER234" s="134"/>
      <c r="QES234" s="134"/>
      <c r="QET234" s="134"/>
      <c r="QEU234" s="134"/>
      <c r="QEV234" s="134"/>
      <c r="QEW234" s="134"/>
      <c r="QEX234" s="134"/>
      <c r="QEY234" s="134"/>
      <c r="QEZ234" s="134"/>
      <c r="QFA234" s="134"/>
      <c r="QFB234" s="134"/>
      <c r="QFC234" s="134"/>
      <c r="QFD234" s="134"/>
      <c r="QFE234" s="134"/>
      <c r="QFF234" s="134"/>
      <c r="QFG234" s="134"/>
      <c r="QFH234" s="134"/>
      <c r="QFI234" s="134"/>
      <c r="QFJ234" s="134"/>
      <c r="QFK234" s="134"/>
      <c r="QFL234" s="134"/>
      <c r="QFM234" s="134"/>
      <c r="QFN234" s="134"/>
      <c r="QFO234" s="134"/>
      <c r="QFP234" s="134"/>
      <c r="QFQ234" s="134"/>
      <c r="QFR234" s="134"/>
      <c r="QFS234" s="134"/>
      <c r="QFT234" s="134"/>
      <c r="QFU234" s="134"/>
      <c r="QFV234" s="134"/>
      <c r="QFW234" s="134"/>
      <c r="QFX234" s="134"/>
      <c r="QFY234" s="134"/>
      <c r="QFZ234" s="134"/>
      <c r="QGA234" s="134"/>
      <c r="QGB234" s="134"/>
      <c r="QGC234" s="134"/>
      <c r="QGD234" s="134"/>
      <c r="QGE234" s="134"/>
      <c r="QGF234" s="134"/>
      <c r="QGG234" s="134"/>
      <c r="QGH234" s="134"/>
      <c r="QGI234" s="134"/>
      <c r="QGJ234" s="134"/>
      <c r="QGK234" s="134"/>
      <c r="QGL234" s="134"/>
      <c r="QGM234" s="134"/>
      <c r="QGN234" s="134"/>
      <c r="QGO234" s="134"/>
      <c r="QGP234" s="134"/>
      <c r="QGQ234" s="134"/>
      <c r="QGR234" s="134"/>
      <c r="QGS234" s="134"/>
      <c r="QGT234" s="134"/>
      <c r="QGU234" s="134"/>
      <c r="QGV234" s="134"/>
      <c r="QGW234" s="134"/>
      <c r="QGX234" s="134"/>
      <c r="QGY234" s="134"/>
      <c r="QGZ234" s="134"/>
      <c r="QHA234" s="134"/>
      <c r="QHB234" s="134"/>
      <c r="QHC234" s="134"/>
      <c r="QHD234" s="134"/>
      <c r="QHE234" s="134"/>
      <c r="QHF234" s="134"/>
      <c r="QHG234" s="134"/>
      <c r="QHH234" s="134"/>
      <c r="QHI234" s="134"/>
      <c r="QHJ234" s="134"/>
      <c r="QHK234" s="134"/>
      <c r="QHL234" s="134"/>
      <c r="QHM234" s="134"/>
      <c r="QHN234" s="134"/>
      <c r="QHO234" s="134"/>
      <c r="QHP234" s="134"/>
      <c r="QHQ234" s="134"/>
      <c r="QHR234" s="134"/>
      <c r="QHS234" s="134"/>
      <c r="QHT234" s="134"/>
      <c r="QHU234" s="134"/>
      <c r="QHV234" s="134"/>
      <c r="QHW234" s="134"/>
      <c r="QHX234" s="134"/>
      <c r="QHY234" s="134"/>
      <c r="QHZ234" s="134"/>
      <c r="QIA234" s="134"/>
      <c r="QIB234" s="134"/>
      <c r="QIC234" s="134"/>
      <c r="QID234" s="134"/>
      <c r="QIE234" s="134"/>
      <c r="QIF234" s="134"/>
      <c r="QIG234" s="134"/>
      <c r="QIH234" s="134"/>
      <c r="QII234" s="134"/>
      <c r="QIJ234" s="134"/>
      <c r="QIK234" s="134"/>
      <c r="QIL234" s="134"/>
      <c r="QIM234" s="134"/>
      <c r="QIN234" s="134"/>
      <c r="QIO234" s="134"/>
      <c r="QIP234" s="134"/>
      <c r="QIQ234" s="134"/>
      <c r="QIR234" s="134"/>
      <c r="QIS234" s="134"/>
      <c r="QIT234" s="134"/>
      <c r="QIU234" s="134"/>
      <c r="QIV234" s="134"/>
      <c r="QIW234" s="134"/>
      <c r="QIX234" s="134"/>
      <c r="QIY234" s="134"/>
      <c r="QIZ234" s="134"/>
      <c r="QJA234" s="134"/>
      <c r="QJB234" s="134"/>
      <c r="QJC234" s="134"/>
      <c r="QJD234" s="134"/>
      <c r="QJE234" s="134"/>
      <c r="QJF234" s="134"/>
      <c r="QJG234" s="134"/>
      <c r="QJH234" s="134"/>
      <c r="QJI234" s="134"/>
      <c r="QJJ234" s="134"/>
      <c r="QJK234" s="134"/>
      <c r="QJL234" s="134"/>
      <c r="QJM234" s="134"/>
      <c r="QJN234" s="134"/>
      <c r="QJO234" s="134"/>
      <c r="QJP234" s="134"/>
      <c r="QJQ234" s="134"/>
      <c r="QJR234" s="134"/>
      <c r="QJS234" s="134"/>
      <c r="QJT234" s="134"/>
      <c r="QJU234" s="134"/>
      <c r="QJV234" s="134"/>
      <c r="QJW234" s="134"/>
      <c r="QJX234" s="134"/>
      <c r="QJY234" s="134"/>
      <c r="QJZ234" s="134"/>
      <c r="QKA234" s="134"/>
      <c r="QKB234" s="134"/>
      <c r="QKC234" s="134"/>
      <c r="QKD234" s="134"/>
      <c r="QKE234" s="134"/>
      <c r="QKF234" s="134"/>
      <c r="QKG234" s="134"/>
      <c r="QKH234" s="134"/>
      <c r="QKI234" s="134"/>
      <c r="QKJ234" s="134"/>
      <c r="QKK234" s="134"/>
      <c r="QKL234" s="134"/>
      <c r="QKM234" s="134"/>
      <c r="QKN234" s="134"/>
      <c r="QKO234" s="134"/>
      <c r="QKP234" s="134"/>
      <c r="QKQ234" s="134"/>
      <c r="QKR234" s="134"/>
      <c r="QKS234" s="134"/>
      <c r="QKT234" s="134"/>
      <c r="QKU234" s="134"/>
      <c r="QKV234" s="134"/>
      <c r="QKW234" s="134"/>
      <c r="QKX234" s="134"/>
      <c r="QKY234" s="134"/>
      <c r="QKZ234" s="134"/>
      <c r="QLA234" s="134"/>
      <c r="QLB234" s="134"/>
      <c r="QLC234" s="134"/>
      <c r="QLD234" s="134"/>
      <c r="QLE234" s="134"/>
      <c r="QLF234" s="134"/>
      <c r="QLG234" s="134"/>
      <c r="QLH234" s="134"/>
      <c r="QLI234" s="134"/>
      <c r="QLJ234" s="134"/>
      <c r="QLK234" s="134"/>
      <c r="QLL234" s="134"/>
      <c r="QLM234" s="134"/>
      <c r="QLN234" s="134"/>
      <c r="QLO234" s="134"/>
      <c r="QLP234" s="134"/>
      <c r="QLQ234" s="134"/>
      <c r="QLR234" s="134"/>
      <c r="QLS234" s="134"/>
      <c r="QLT234" s="134"/>
      <c r="QLU234" s="134"/>
      <c r="QLV234" s="134"/>
      <c r="QLW234" s="134"/>
      <c r="QLX234" s="134"/>
      <c r="QLY234" s="134"/>
      <c r="QLZ234" s="134"/>
      <c r="QMA234" s="134"/>
      <c r="QMB234" s="134"/>
      <c r="QMC234" s="134"/>
      <c r="QMD234" s="134"/>
      <c r="QME234" s="134"/>
      <c r="QMF234" s="134"/>
      <c r="QMG234" s="134"/>
      <c r="QMH234" s="134"/>
      <c r="QMI234" s="134"/>
      <c r="QMJ234" s="134"/>
      <c r="QMK234" s="134"/>
      <c r="QML234" s="134"/>
      <c r="QMM234" s="134"/>
      <c r="QMN234" s="134"/>
      <c r="QMO234" s="134"/>
      <c r="QMP234" s="134"/>
      <c r="QMQ234" s="134"/>
      <c r="QMR234" s="134"/>
      <c r="QMS234" s="134"/>
      <c r="QMT234" s="134"/>
      <c r="QMU234" s="134"/>
      <c r="QMV234" s="134"/>
      <c r="QMW234" s="134"/>
      <c r="QMX234" s="134"/>
      <c r="QMY234" s="134"/>
      <c r="QMZ234" s="134"/>
      <c r="QNA234" s="134"/>
      <c r="QNB234" s="134"/>
      <c r="QNC234" s="134"/>
      <c r="QND234" s="134"/>
      <c r="QNE234" s="134"/>
      <c r="QNF234" s="134"/>
      <c r="QNG234" s="134"/>
      <c r="QNH234" s="134"/>
      <c r="QNI234" s="134"/>
      <c r="QNJ234" s="134"/>
      <c r="QNK234" s="134"/>
      <c r="QNL234" s="134"/>
      <c r="QNM234" s="134"/>
      <c r="QNN234" s="134"/>
      <c r="QNO234" s="134"/>
      <c r="QNP234" s="134"/>
      <c r="QNQ234" s="134"/>
      <c r="QNR234" s="134"/>
      <c r="QNS234" s="134"/>
      <c r="QNT234" s="134"/>
      <c r="QNU234" s="134"/>
      <c r="QNV234" s="134"/>
      <c r="QNW234" s="134"/>
      <c r="QNX234" s="134"/>
      <c r="QNY234" s="134"/>
      <c r="QNZ234" s="134"/>
      <c r="QOA234" s="134"/>
      <c r="QOB234" s="134"/>
      <c r="QOC234" s="134"/>
      <c r="QOD234" s="134"/>
      <c r="QOE234" s="134"/>
      <c r="QOF234" s="134"/>
      <c r="QOG234" s="134"/>
      <c r="QOH234" s="134"/>
      <c r="QOI234" s="134"/>
      <c r="QOJ234" s="134"/>
      <c r="QOK234" s="134"/>
      <c r="QOL234" s="134"/>
      <c r="QOM234" s="134"/>
      <c r="QON234" s="134"/>
      <c r="QOO234" s="134"/>
      <c r="QOP234" s="134"/>
      <c r="QOQ234" s="134"/>
      <c r="QOR234" s="134"/>
      <c r="QOS234" s="134"/>
      <c r="QOT234" s="134"/>
      <c r="QOU234" s="134"/>
      <c r="QOV234" s="134"/>
      <c r="QOW234" s="134"/>
      <c r="QOX234" s="134"/>
      <c r="QOY234" s="134"/>
      <c r="QOZ234" s="134"/>
      <c r="QPA234" s="134"/>
      <c r="QPB234" s="134"/>
      <c r="QPC234" s="134"/>
      <c r="QPD234" s="134"/>
      <c r="QPE234" s="134"/>
      <c r="QPF234" s="134"/>
      <c r="QPG234" s="134"/>
      <c r="QPH234" s="134"/>
      <c r="QPI234" s="134"/>
      <c r="QPJ234" s="134"/>
      <c r="QPK234" s="134"/>
      <c r="QPL234" s="134"/>
      <c r="QPM234" s="134"/>
      <c r="QPN234" s="134"/>
      <c r="QPO234" s="134"/>
      <c r="QPP234" s="134"/>
      <c r="QPQ234" s="134"/>
      <c r="QPR234" s="134"/>
      <c r="QPS234" s="134"/>
      <c r="QPT234" s="134"/>
      <c r="QPU234" s="134"/>
      <c r="QPV234" s="134"/>
      <c r="QPW234" s="134"/>
      <c r="QPX234" s="134"/>
      <c r="QPY234" s="134"/>
      <c r="QPZ234" s="134"/>
      <c r="QQA234" s="134"/>
      <c r="QQB234" s="134"/>
      <c r="QQC234" s="134"/>
      <c r="QQD234" s="134"/>
      <c r="QQE234" s="134"/>
      <c r="QQF234" s="134"/>
      <c r="QQG234" s="134"/>
      <c r="QQH234" s="134"/>
      <c r="QQI234" s="134"/>
      <c r="QQJ234" s="134"/>
      <c r="QQK234" s="134"/>
      <c r="QQL234" s="134"/>
      <c r="QQM234" s="134"/>
      <c r="QQN234" s="134"/>
      <c r="QQO234" s="134"/>
      <c r="QQP234" s="134"/>
      <c r="QQQ234" s="134"/>
      <c r="QQR234" s="134"/>
      <c r="QQS234" s="134"/>
      <c r="QQT234" s="134"/>
      <c r="QQU234" s="134"/>
      <c r="QQV234" s="134"/>
      <c r="QQW234" s="134"/>
      <c r="QQX234" s="134"/>
      <c r="QQY234" s="134"/>
      <c r="QQZ234" s="134"/>
      <c r="QRA234" s="134"/>
      <c r="QRB234" s="134"/>
      <c r="QRC234" s="134"/>
      <c r="QRD234" s="134"/>
      <c r="QRE234" s="134"/>
      <c r="QRF234" s="134"/>
      <c r="QRG234" s="134"/>
      <c r="QRH234" s="134"/>
      <c r="QRI234" s="134"/>
      <c r="QRJ234" s="134"/>
      <c r="QRK234" s="134"/>
      <c r="QRL234" s="134"/>
      <c r="QRM234" s="134"/>
      <c r="QRN234" s="134"/>
      <c r="QRO234" s="134"/>
      <c r="QRP234" s="134"/>
      <c r="QRQ234" s="134"/>
      <c r="QRR234" s="134"/>
      <c r="QRS234" s="134"/>
      <c r="QRT234" s="134"/>
      <c r="QRU234" s="134"/>
      <c r="QRV234" s="134"/>
      <c r="QRW234" s="134"/>
      <c r="QRX234" s="134"/>
      <c r="QRY234" s="134"/>
      <c r="QRZ234" s="134"/>
      <c r="QSA234" s="134"/>
      <c r="QSB234" s="134"/>
      <c r="QSC234" s="134"/>
      <c r="QSD234" s="134"/>
      <c r="QSE234" s="134"/>
      <c r="QSF234" s="134"/>
      <c r="QSG234" s="134"/>
      <c r="QSH234" s="134"/>
      <c r="QSI234" s="134"/>
      <c r="QSJ234" s="134"/>
      <c r="QSK234" s="134"/>
      <c r="QSL234" s="134"/>
      <c r="QSM234" s="134"/>
      <c r="QSN234" s="134"/>
      <c r="QSO234" s="134"/>
      <c r="QSP234" s="134"/>
      <c r="QSQ234" s="134"/>
      <c r="QSR234" s="134"/>
      <c r="QSS234" s="134"/>
      <c r="QST234" s="134"/>
      <c r="QSU234" s="134"/>
      <c r="QSV234" s="134"/>
      <c r="QSW234" s="134"/>
      <c r="QSX234" s="134"/>
      <c r="QSY234" s="134"/>
      <c r="QSZ234" s="134"/>
      <c r="QTA234" s="134"/>
      <c r="QTB234" s="134"/>
      <c r="QTC234" s="134"/>
      <c r="QTD234" s="134"/>
      <c r="QTE234" s="134"/>
      <c r="QTF234" s="134"/>
      <c r="QTG234" s="134"/>
      <c r="QTH234" s="134"/>
      <c r="QTI234" s="134"/>
      <c r="QTJ234" s="134"/>
      <c r="QTK234" s="134"/>
      <c r="QTL234" s="134"/>
      <c r="QTM234" s="134"/>
      <c r="QTN234" s="134"/>
      <c r="QTO234" s="134"/>
      <c r="QTP234" s="134"/>
      <c r="QTQ234" s="134"/>
      <c r="QTR234" s="134"/>
      <c r="QTS234" s="134"/>
      <c r="QTT234" s="134"/>
      <c r="QTU234" s="134"/>
      <c r="QTV234" s="134"/>
      <c r="QTW234" s="134"/>
      <c r="QTX234" s="134"/>
      <c r="QTY234" s="134"/>
      <c r="QTZ234" s="134"/>
      <c r="QUA234" s="134"/>
      <c r="QUB234" s="134"/>
      <c r="QUC234" s="134"/>
      <c r="QUD234" s="134"/>
      <c r="QUE234" s="134"/>
      <c r="QUF234" s="134"/>
      <c r="QUG234" s="134"/>
      <c r="QUH234" s="134"/>
      <c r="QUI234" s="134"/>
      <c r="QUJ234" s="134"/>
      <c r="QUK234" s="134"/>
      <c r="QUL234" s="134"/>
      <c r="QUM234" s="134"/>
      <c r="QUN234" s="134"/>
      <c r="QUO234" s="134"/>
      <c r="QUP234" s="134"/>
      <c r="QUQ234" s="134"/>
      <c r="QUR234" s="134"/>
      <c r="QUS234" s="134"/>
      <c r="QUT234" s="134"/>
      <c r="QUU234" s="134"/>
      <c r="QUV234" s="134"/>
      <c r="QUW234" s="134"/>
      <c r="QUX234" s="134"/>
      <c r="QUY234" s="134"/>
      <c r="QUZ234" s="134"/>
      <c r="QVA234" s="134"/>
      <c r="QVB234" s="134"/>
      <c r="QVC234" s="134"/>
      <c r="QVD234" s="134"/>
      <c r="QVE234" s="134"/>
      <c r="QVF234" s="134"/>
      <c r="QVG234" s="134"/>
      <c r="QVH234" s="134"/>
      <c r="QVI234" s="134"/>
      <c r="QVJ234" s="134"/>
      <c r="QVK234" s="134"/>
      <c r="QVL234" s="134"/>
      <c r="QVM234" s="134"/>
      <c r="QVN234" s="134"/>
      <c r="QVO234" s="134"/>
      <c r="QVP234" s="134"/>
      <c r="QVQ234" s="134"/>
      <c r="QVR234" s="134"/>
      <c r="QVS234" s="134"/>
      <c r="QVT234" s="134"/>
      <c r="QVU234" s="134"/>
      <c r="QVV234" s="134"/>
      <c r="QVW234" s="134"/>
      <c r="QVX234" s="134"/>
      <c r="QVY234" s="134"/>
      <c r="QVZ234" s="134"/>
      <c r="QWA234" s="134"/>
      <c r="QWB234" s="134"/>
      <c r="QWC234" s="134"/>
      <c r="QWD234" s="134"/>
      <c r="QWE234" s="134"/>
      <c r="QWF234" s="134"/>
      <c r="QWG234" s="134"/>
      <c r="QWH234" s="134"/>
      <c r="QWI234" s="134"/>
      <c r="QWJ234" s="134"/>
      <c r="QWK234" s="134"/>
      <c r="QWL234" s="134"/>
      <c r="QWM234" s="134"/>
      <c r="QWN234" s="134"/>
      <c r="QWO234" s="134"/>
      <c r="QWP234" s="134"/>
      <c r="QWQ234" s="134"/>
      <c r="QWR234" s="134"/>
      <c r="QWS234" s="134"/>
      <c r="QWT234" s="134"/>
      <c r="QWU234" s="134"/>
      <c r="QWV234" s="134"/>
      <c r="QWW234" s="134"/>
      <c r="QWX234" s="134"/>
      <c r="QWY234" s="134"/>
      <c r="QWZ234" s="134"/>
      <c r="QXA234" s="134"/>
      <c r="QXB234" s="134"/>
      <c r="QXC234" s="134"/>
      <c r="QXD234" s="134"/>
      <c r="QXE234" s="134"/>
      <c r="QXF234" s="134"/>
      <c r="QXG234" s="134"/>
      <c r="QXH234" s="134"/>
      <c r="QXI234" s="134"/>
      <c r="QXJ234" s="134"/>
      <c r="QXK234" s="134"/>
      <c r="QXL234" s="134"/>
      <c r="QXM234" s="134"/>
      <c r="QXN234" s="134"/>
      <c r="QXO234" s="134"/>
      <c r="QXP234" s="134"/>
      <c r="QXQ234" s="134"/>
      <c r="QXR234" s="134"/>
      <c r="QXS234" s="134"/>
      <c r="QXT234" s="134"/>
      <c r="QXU234" s="134"/>
      <c r="QXV234" s="134"/>
      <c r="QXW234" s="134"/>
      <c r="QXX234" s="134"/>
      <c r="QXY234" s="134"/>
      <c r="QXZ234" s="134"/>
      <c r="QYA234" s="134"/>
      <c r="QYB234" s="134"/>
      <c r="QYC234" s="134"/>
      <c r="QYD234" s="134"/>
      <c r="QYE234" s="134"/>
      <c r="QYF234" s="134"/>
      <c r="QYG234" s="134"/>
      <c r="QYH234" s="134"/>
      <c r="QYI234" s="134"/>
      <c r="QYJ234" s="134"/>
      <c r="QYK234" s="134"/>
      <c r="QYL234" s="134"/>
      <c r="QYM234" s="134"/>
      <c r="QYN234" s="134"/>
      <c r="QYO234" s="134"/>
      <c r="QYP234" s="134"/>
      <c r="QYQ234" s="134"/>
      <c r="QYR234" s="134"/>
      <c r="QYS234" s="134"/>
      <c r="QYT234" s="134"/>
      <c r="QYU234" s="134"/>
      <c r="QYV234" s="134"/>
      <c r="QYW234" s="134"/>
      <c r="QYX234" s="134"/>
      <c r="QYY234" s="134"/>
      <c r="QYZ234" s="134"/>
      <c r="QZA234" s="134"/>
      <c r="QZB234" s="134"/>
      <c r="QZC234" s="134"/>
      <c r="QZD234" s="134"/>
      <c r="QZE234" s="134"/>
      <c r="QZF234" s="134"/>
      <c r="QZG234" s="134"/>
      <c r="QZH234" s="134"/>
      <c r="QZI234" s="134"/>
      <c r="QZJ234" s="134"/>
      <c r="QZK234" s="134"/>
      <c r="QZL234" s="134"/>
      <c r="QZM234" s="134"/>
      <c r="QZN234" s="134"/>
      <c r="QZO234" s="134"/>
      <c r="QZP234" s="134"/>
      <c r="QZQ234" s="134"/>
      <c r="QZR234" s="134"/>
      <c r="QZS234" s="134"/>
      <c r="QZT234" s="134"/>
      <c r="QZU234" s="134"/>
      <c r="QZV234" s="134"/>
      <c r="QZW234" s="134"/>
      <c r="QZX234" s="134"/>
      <c r="QZY234" s="134"/>
      <c r="QZZ234" s="134"/>
      <c r="RAA234" s="134"/>
      <c r="RAB234" s="134"/>
      <c r="RAC234" s="134"/>
      <c r="RAD234" s="134"/>
      <c r="RAE234" s="134"/>
      <c r="RAF234" s="134"/>
      <c r="RAG234" s="134"/>
      <c r="RAH234" s="134"/>
      <c r="RAI234" s="134"/>
      <c r="RAJ234" s="134"/>
      <c r="RAK234" s="134"/>
      <c r="RAL234" s="134"/>
      <c r="RAM234" s="134"/>
      <c r="RAN234" s="134"/>
      <c r="RAO234" s="134"/>
      <c r="RAP234" s="134"/>
      <c r="RAQ234" s="134"/>
      <c r="RAR234" s="134"/>
      <c r="RAS234" s="134"/>
      <c r="RAT234" s="134"/>
      <c r="RAU234" s="134"/>
      <c r="RAV234" s="134"/>
      <c r="RAW234" s="134"/>
      <c r="RAX234" s="134"/>
      <c r="RAY234" s="134"/>
      <c r="RAZ234" s="134"/>
      <c r="RBA234" s="134"/>
      <c r="RBB234" s="134"/>
      <c r="RBC234" s="134"/>
      <c r="RBD234" s="134"/>
      <c r="RBE234" s="134"/>
      <c r="RBF234" s="134"/>
      <c r="RBG234" s="134"/>
      <c r="RBH234" s="134"/>
      <c r="RBI234" s="134"/>
      <c r="RBJ234" s="134"/>
      <c r="RBK234" s="134"/>
      <c r="RBL234" s="134"/>
      <c r="RBM234" s="134"/>
      <c r="RBN234" s="134"/>
      <c r="RBO234" s="134"/>
      <c r="RBP234" s="134"/>
      <c r="RBQ234" s="134"/>
      <c r="RBR234" s="134"/>
      <c r="RBS234" s="134"/>
      <c r="RBT234" s="134"/>
      <c r="RBU234" s="134"/>
      <c r="RBV234" s="134"/>
      <c r="RBW234" s="134"/>
      <c r="RBX234" s="134"/>
      <c r="RBY234" s="134"/>
      <c r="RBZ234" s="134"/>
      <c r="RCA234" s="134"/>
      <c r="RCB234" s="134"/>
      <c r="RCC234" s="134"/>
      <c r="RCD234" s="134"/>
      <c r="RCE234" s="134"/>
      <c r="RCF234" s="134"/>
      <c r="RCG234" s="134"/>
      <c r="RCH234" s="134"/>
      <c r="RCI234" s="134"/>
      <c r="RCJ234" s="134"/>
      <c r="RCK234" s="134"/>
      <c r="RCL234" s="134"/>
      <c r="RCM234" s="134"/>
      <c r="RCN234" s="134"/>
      <c r="RCO234" s="134"/>
      <c r="RCP234" s="134"/>
      <c r="RCQ234" s="134"/>
      <c r="RCR234" s="134"/>
      <c r="RCS234" s="134"/>
      <c r="RCT234" s="134"/>
      <c r="RCU234" s="134"/>
      <c r="RCV234" s="134"/>
      <c r="RCW234" s="134"/>
      <c r="RCX234" s="134"/>
      <c r="RCY234" s="134"/>
      <c r="RCZ234" s="134"/>
      <c r="RDA234" s="134"/>
      <c r="RDB234" s="134"/>
      <c r="RDC234" s="134"/>
      <c r="RDD234" s="134"/>
      <c r="RDE234" s="134"/>
      <c r="RDF234" s="134"/>
      <c r="RDG234" s="134"/>
      <c r="RDH234" s="134"/>
      <c r="RDI234" s="134"/>
      <c r="RDJ234" s="134"/>
      <c r="RDK234" s="134"/>
      <c r="RDL234" s="134"/>
      <c r="RDM234" s="134"/>
      <c r="RDN234" s="134"/>
      <c r="RDO234" s="134"/>
      <c r="RDP234" s="134"/>
      <c r="RDQ234" s="134"/>
      <c r="RDR234" s="134"/>
      <c r="RDS234" s="134"/>
      <c r="RDT234" s="134"/>
      <c r="RDU234" s="134"/>
      <c r="RDV234" s="134"/>
      <c r="RDW234" s="134"/>
      <c r="RDX234" s="134"/>
      <c r="RDY234" s="134"/>
      <c r="RDZ234" s="134"/>
      <c r="REA234" s="134"/>
      <c r="REB234" s="134"/>
      <c r="REC234" s="134"/>
      <c r="RED234" s="134"/>
      <c r="REE234" s="134"/>
      <c r="REF234" s="134"/>
      <c r="REG234" s="134"/>
      <c r="REH234" s="134"/>
      <c r="REI234" s="134"/>
      <c r="REJ234" s="134"/>
      <c r="REK234" s="134"/>
      <c r="REL234" s="134"/>
      <c r="REM234" s="134"/>
      <c r="REN234" s="134"/>
      <c r="REO234" s="134"/>
      <c r="REP234" s="134"/>
      <c r="REQ234" s="134"/>
      <c r="RER234" s="134"/>
      <c r="RES234" s="134"/>
      <c r="RET234" s="134"/>
      <c r="REU234" s="134"/>
      <c r="REV234" s="134"/>
      <c r="REW234" s="134"/>
      <c r="REX234" s="134"/>
      <c r="REY234" s="134"/>
      <c r="REZ234" s="134"/>
      <c r="RFA234" s="134"/>
      <c r="RFB234" s="134"/>
      <c r="RFC234" s="134"/>
      <c r="RFD234" s="134"/>
      <c r="RFE234" s="134"/>
      <c r="RFF234" s="134"/>
      <c r="RFG234" s="134"/>
      <c r="RFH234" s="134"/>
      <c r="RFI234" s="134"/>
      <c r="RFJ234" s="134"/>
      <c r="RFK234" s="134"/>
      <c r="RFL234" s="134"/>
      <c r="RFM234" s="134"/>
      <c r="RFN234" s="134"/>
      <c r="RFO234" s="134"/>
      <c r="RFP234" s="134"/>
      <c r="RFQ234" s="134"/>
      <c r="RFR234" s="134"/>
      <c r="RFS234" s="134"/>
      <c r="RFT234" s="134"/>
      <c r="RFU234" s="134"/>
      <c r="RFV234" s="134"/>
      <c r="RFW234" s="134"/>
      <c r="RFX234" s="134"/>
      <c r="RFY234" s="134"/>
      <c r="RFZ234" s="134"/>
      <c r="RGA234" s="134"/>
      <c r="RGB234" s="134"/>
      <c r="RGC234" s="134"/>
      <c r="RGD234" s="134"/>
      <c r="RGE234" s="134"/>
      <c r="RGF234" s="134"/>
      <c r="RGG234" s="134"/>
      <c r="RGH234" s="134"/>
      <c r="RGI234" s="134"/>
      <c r="RGJ234" s="134"/>
      <c r="RGK234" s="134"/>
      <c r="RGL234" s="134"/>
      <c r="RGM234" s="134"/>
      <c r="RGN234" s="134"/>
      <c r="RGO234" s="134"/>
      <c r="RGP234" s="134"/>
      <c r="RGQ234" s="134"/>
      <c r="RGR234" s="134"/>
      <c r="RGS234" s="134"/>
      <c r="RGT234" s="134"/>
      <c r="RGU234" s="134"/>
      <c r="RGV234" s="134"/>
      <c r="RGW234" s="134"/>
      <c r="RGX234" s="134"/>
      <c r="RGY234" s="134"/>
      <c r="RGZ234" s="134"/>
      <c r="RHA234" s="134"/>
      <c r="RHB234" s="134"/>
      <c r="RHC234" s="134"/>
      <c r="RHD234" s="134"/>
      <c r="RHE234" s="134"/>
      <c r="RHF234" s="134"/>
      <c r="RHG234" s="134"/>
      <c r="RHH234" s="134"/>
      <c r="RHI234" s="134"/>
      <c r="RHJ234" s="134"/>
      <c r="RHK234" s="134"/>
      <c r="RHL234" s="134"/>
      <c r="RHM234" s="134"/>
      <c r="RHN234" s="134"/>
      <c r="RHO234" s="134"/>
      <c r="RHP234" s="134"/>
      <c r="RHQ234" s="134"/>
      <c r="RHR234" s="134"/>
      <c r="RHS234" s="134"/>
      <c r="RHT234" s="134"/>
      <c r="RHU234" s="134"/>
      <c r="RHV234" s="134"/>
      <c r="RHW234" s="134"/>
      <c r="RHX234" s="134"/>
      <c r="RHY234" s="134"/>
      <c r="RHZ234" s="134"/>
      <c r="RIA234" s="134"/>
      <c r="RIB234" s="134"/>
      <c r="RIC234" s="134"/>
      <c r="RID234" s="134"/>
      <c r="RIE234" s="134"/>
      <c r="RIF234" s="134"/>
      <c r="RIG234" s="134"/>
      <c r="RIH234" s="134"/>
      <c r="RII234" s="134"/>
      <c r="RIJ234" s="134"/>
      <c r="RIK234" s="134"/>
      <c r="RIL234" s="134"/>
      <c r="RIM234" s="134"/>
      <c r="RIN234" s="134"/>
      <c r="RIO234" s="134"/>
      <c r="RIP234" s="134"/>
      <c r="RIQ234" s="134"/>
      <c r="RIR234" s="134"/>
      <c r="RIS234" s="134"/>
      <c r="RIT234" s="134"/>
      <c r="RIU234" s="134"/>
      <c r="RIV234" s="134"/>
      <c r="RIW234" s="134"/>
      <c r="RIX234" s="134"/>
      <c r="RIY234" s="134"/>
      <c r="RIZ234" s="134"/>
      <c r="RJA234" s="134"/>
      <c r="RJB234" s="134"/>
      <c r="RJC234" s="134"/>
      <c r="RJD234" s="134"/>
      <c r="RJE234" s="134"/>
      <c r="RJF234" s="134"/>
      <c r="RJG234" s="134"/>
      <c r="RJH234" s="134"/>
      <c r="RJI234" s="134"/>
      <c r="RJJ234" s="134"/>
      <c r="RJK234" s="134"/>
      <c r="RJL234" s="134"/>
      <c r="RJM234" s="134"/>
      <c r="RJN234" s="134"/>
      <c r="RJO234" s="134"/>
      <c r="RJP234" s="134"/>
      <c r="RJQ234" s="134"/>
      <c r="RJR234" s="134"/>
      <c r="RJS234" s="134"/>
      <c r="RJT234" s="134"/>
      <c r="RJU234" s="134"/>
      <c r="RJV234" s="134"/>
      <c r="RJW234" s="134"/>
      <c r="RJX234" s="134"/>
      <c r="RJY234" s="134"/>
      <c r="RJZ234" s="134"/>
      <c r="RKA234" s="134"/>
      <c r="RKB234" s="134"/>
      <c r="RKC234" s="134"/>
      <c r="RKD234" s="134"/>
      <c r="RKE234" s="134"/>
      <c r="RKF234" s="134"/>
      <c r="RKG234" s="134"/>
      <c r="RKH234" s="134"/>
      <c r="RKI234" s="134"/>
      <c r="RKJ234" s="134"/>
      <c r="RKK234" s="134"/>
      <c r="RKL234" s="134"/>
      <c r="RKM234" s="134"/>
      <c r="RKN234" s="134"/>
      <c r="RKO234" s="134"/>
      <c r="RKP234" s="134"/>
      <c r="RKQ234" s="134"/>
      <c r="RKR234" s="134"/>
      <c r="RKS234" s="134"/>
      <c r="RKT234" s="134"/>
      <c r="RKU234" s="134"/>
      <c r="RKV234" s="134"/>
      <c r="RKW234" s="134"/>
      <c r="RKX234" s="134"/>
      <c r="RKY234" s="134"/>
      <c r="RKZ234" s="134"/>
      <c r="RLA234" s="134"/>
      <c r="RLB234" s="134"/>
      <c r="RLC234" s="134"/>
      <c r="RLD234" s="134"/>
      <c r="RLE234" s="134"/>
      <c r="RLF234" s="134"/>
      <c r="RLG234" s="134"/>
      <c r="RLH234" s="134"/>
      <c r="RLI234" s="134"/>
      <c r="RLJ234" s="134"/>
      <c r="RLK234" s="134"/>
      <c r="RLL234" s="134"/>
      <c r="RLM234" s="134"/>
      <c r="RLN234" s="134"/>
      <c r="RLO234" s="134"/>
      <c r="RLP234" s="134"/>
      <c r="RLQ234" s="134"/>
      <c r="RLR234" s="134"/>
      <c r="RLS234" s="134"/>
      <c r="RLT234" s="134"/>
      <c r="RLU234" s="134"/>
      <c r="RLV234" s="134"/>
      <c r="RLW234" s="134"/>
      <c r="RLX234" s="134"/>
      <c r="RLY234" s="134"/>
      <c r="RLZ234" s="134"/>
      <c r="RMA234" s="134"/>
      <c r="RMB234" s="134"/>
      <c r="RMC234" s="134"/>
      <c r="RMD234" s="134"/>
      <c r="RME234" s="134"/>
      <c r="RMF234" s="134"/>
      <c r="RMG234" s="134"/>
      <c r="RMH234" s="134"/>
      <c r="RMI234" s="134"/>
      <c r="RMJ234" s="134"/>
      <c r="RMK234" s="134"/>
      <c r="RML234" s="134"/>
      <c r="RMM234" s="134"/>
      <c r="RMN234" s="134"/>
      <c r="RMO234" s="134"/>
      <c r="RMP234" s="134"/>
      <c r="RMQ234" s="134"/>
      <c r="RMR234" s="134"/>
      <c r="RMS234" s="134"/>
      <c r="RMT234" s="134"/>
      <c r="RMU234" s="134"/>
      <c r="RMV234" s="134"/>
      <c r="RMW234" s="134"/>
      <c r="RMX234" s="134"/>
      <c r="RMY234" s="134"/>
      <c r="RMZ234" s="134"/>
      <c r="RNA234" s="134"/>
      <c r="RNB234" s="134"/>
      <c r="RNC234" s="134"/>
      <c r="RND234" s="134"/>
      <c r="RNE234" s="134"/>
      <c r="RNF234" s="134"/>
      <c r="RNG234" s="134"/>
      <c r="RNH234" s="134"/>
      <c r="RNI234" s="134"/>
      <c r="RNJ234" s="134"/>
      <c r="RNK234" s="134"/>
      <c r="RNL234" s="134"/>
      <c r="RNM234" s="134"/>
      <c r="RNN234" s="134"/>
      <c r="RNO234" s="134"/>
      <c r="RNP234" s="134"/>
      <c r="RNQ234" s="134"/>
      <c r="RNR234" s="134"/>
      <c r="RNS234" s="134"/>
      <c r="RNT234" s="134"/>
      <c r="RNU234" s="134"/>
      <c r="RNV234" s="134"/>
      <c r="RNW234" s="134"/>
      <c r="RNX234" s="134"/>
      <c r="RNY234" s="134"/>
      <c r="RNZ234" s="134"/>
      <c r="ROA234" s="134"/>
      <c r="ROB234" s="134"/>
      <c r="ROC234" s="134"/>
      <c r="ROD234" s="134"/>
      <c r="ROE234" s="134"/>
      <c r="ROF234" s="134"/>
      <c r="ROG234" s="134"/>
      <c r="ROH234" s="134"/>
      <c r="ROI234" s="134"/>
      <c r="ROJ234" s="134"/>
      <c r="ROK234" s="134"/>
      <c r="ROL234" s="134"/>
      <c r="ROM234" s="134"/>
      <c r="RON234" s="134"/>
      <c r="ROO234" s="134"/>
      <c r="ROP234" s="134"/>
      <c r="ROQ234" s="134"/>
      <c r="ROR234" s="134"/>
      <c r="ROS234" s="134"/>
      <c r="ROT234" s="134"/>
      <c r="ROU234" s="134"/>
      <c r="ROV234" s="134"/>
      <c r="ROW234" s="134"/>
      <c r="ROX234" s="134"/>
      <c r="ROY234" s="134"/>
      <c r="ROZ234" s="134"/>
      <c r="RPA234" s="134"/>
      <c r="RPB234" s="134"/>
      <c r="RPC234" s="134"/>
      <c r="RPD234" s="134"/>
      <c r="RPE234" s="134"/>
      <c r="RPF234" s="134"/>
      <c r="RPG234" s="134"/>
      <c r="RPH234" s="134"/>
      <c r="RPI234" s="134"/>
      <c r="RPJ234" s="134"/>
      <c r="RPK234" s="134"/>
      <c r="RPL234" s="134"/>
      <c r="RPM234" s="134"/>
      <c r="RPN234" s="134"/>
      <c r="RPO234" s="134"/>
      <c r="RPP234" s="134"/>
      <c r="RPQ234" s="134"/>
      <c r="RPR234" s="134"/>
      <c r="RPS234" s="134"/>
      <c r="RPT234" s="134"/>
      <c r="RPU234" s="134"/>
      <c r="RPV234" s="134"/>
      <c r="RPW234" s="134"/>
      <c r="RPX234" s="134"/>
      <c r="RPY234" s="134"/>
      <c r="RPZ234" s="134"/>
      <c r="RQA234" s="134"/>
      <c r="RQB234" s="134"/>
      <c r="RQC234" s="134"/>
      <c r="RQD234" s="134"/>
      <c r="RQE234" s="134"/>
      <c r="RQF234" s="134"/>
      <c r="RQG234" s="134"/>
      <c r="RQH234" s="134"/>
      <c r="RQI234" s="134"/>
      <c r="RQJ234" s="134"/>
      <c r="RQK234" s="134"/>
      <c r="RQL234" s="134"/>
      <c r="RQM234" s="134"/>
      <c r="RQN234" s="134"/>
      <c r="RQO234" s="134"/>
      <c r="RQP234" s="134"/>
      <c r="RQQ234" s="134"/>
      <c r="RQR234" s="134"/>
      <c r="RQS234" s="134"/>
      <c r="RQT234" s="134"/>
      <c r="RQU234" s="134"/>
      <c r="RQV234" s="134"/>
      <c r="RQW234" s="134"/>
      <c r="RQX234" s="134"/>
      <c r="RQY234" s="134"/>
      <c r="RQZ234" s="134"/>
      <c r="RRA234" s="134"/>
      <c r="RRB234" s="134"/>
      <c r="RRC234" s="134"/>
      <c r="RRD234" s="134"/>
      <c r="RRE234" s="134"/>
      <c r="RRF234" s="134"/>
      <c r="RRG234" s="134"/>
      <c r="RRH234" s="134"/>
      <c r="RRI234" s="134"/>
      <c r="RRJ234" s="134"/>
      <c r="RRK234" s="134"/>
      <c r="RRL234" s="134"/>
      <c r="RRM234" s="134"/>
      <c r="RRN234" s="134"/>
      <c r="RRO234" s="134"/>
      <c r="RRP234" s="134"/>
      <c r="RRQ234" s="134"/>
      <c r="RRR234" s="134"/>
      <c r="RRS234" s="134"/>
      <c r="RRT234" s="134"/>
      <c r="RRU234" s="134"/>
      <c r="RRV234" s="134"/>
      <c r="RRW234" s="134"/>
      <c r="RRX234" s="134"/>
      <c r="RRY234" s="134"/>
      <c r="RRZ234" s="134"/>
      <c r="RSA234" s="134"/>
      <c r="RSB234" s="134"/>
      <c r="RSC234" s="134"/>
      <c r="RSD234" s="134"/>
      <c r="RSE234" s="134"/>
      <c r="RSF234" s="134"/>
      <c r="RSG234" s="134"/>
      <c r="RSH234" s="134"/>
      <c r="RSI234" s="134"/>
      <c r="RSJ234" s="134"/>
      <c r="RSK234" s="134"/>
      <c r="RSL234" s="134"/>
      <c r="RSM234" s="134"/>
      <c r="RSN234" s="134"/>
      <c r="RSO234" s="134"/>
      <c r="RSP234" s="134"/>
      <c r="RSQ234" s="134"/>
      <c r="RSR234" s="134"/>
      <c r="RSS234" s="134"/>
      <c r="RST234" s="134"/>
      <c r="RSU234" s="134"/>
      <c r="RSV234" s="134"/>
      <c r="RSW234" s="134"/>
      <c r="RSX234" s="134"/>
      <c r="RSY234" s="134"/>
      <c r="RSZ234" s="134"/>
      <c r="RTA234" s="134"/>
      <c r="RTB234" s="134"/>
      <c r="RTC234" s="134"/>
      <c r="RTD234" s="134"/>
      <c r="RTE234" s="134"/>
      <c r="RTF234" s="134"/>
      <c r="RTG234" s="134"/>
      <c r="RTH234" s="134"/>
      <c r="RTI234" s="134"/>
      <c r="RTJ234" s="134"/>
      <c r="RTK234" s="134"/>
      <c r="RTL234" s="134"/>
      <c r="RTM234" s="134"/>
      <c r="RTN234" s="134"/>
      <c r="RTO234" s="134"/>
      <c r="RTP234" s="134"/>
      <c r="RTQ234" s="134"/>
      <c r="RTR234" s="134"/>
      <c r="RTS234" s="134"/>
      <c r="RTT234" s="134"/>
      <c r="RTU234" s="134"/>
      <c r="RTV234" s="134"/>
      <c r="RTW234" s="134"/>
      <c r="RTX234" s="134"/>
      <c r="RTY234" s="134"/>
      <c r="RTZ234" s="134"/>
      <c r="RUA234" s="134"/>
      <c r="RUB234" s="134"/>
      <c r="RUC234" s="134"/>
      <c r="RUD234" s="134"/>
      <c r="RUE234" s="134"/>
      <c r="RUF234" s="134"/>
      <c r="RUG234" s="134"/>
      <c r="RUH234" s="134"/>
      <c r="RUI234" s="134"/>
      <c r="RUJ234" s="134"/>
      <c r="RUK234" s="134"/>
      <c r="RUL234" s="134"/>
      <c r="RUM234" s="134"/>
      <c r="RUN234" s="134"/>
      <c r="RUO234" s="134"/>
      <c r="RUP234" s="134"/>
      <c r="RUQ234" s="134"/>
      <c r="RUR234" s="134"/>
      <c r="RUS234" s="134"/>
      <c r="RUT234" s="134"/>
      <c r="RUU234" s="134"/>
      <c r="RUV234" s="134"/>
      <c r="RUW234" s="134"/>
      <c r="RUX234" s="134"/>
      <c r="RUY234" s="134"/>
      <c r="RUZ234" s="134"/>
      <c r="RVA234" s="134"/>
      <c r="RVB234" s="134"/>
      <c r="RVC234" s="134"/>
      <c r="RVD234" s="134"/>
      <c r="RVE234" s="134"/>
      <c r="RVF234" s="134"/>
      <c r="RVG234" s="134"/>
      <c r="RVH234" s="134"/>
      <c r="RVI234" s="134"/>
      <c r="RVJ234" s="134"/>
      <c r="RVK234" s="134"/>
      <c r="RVL234" s="134"/>
      <c r="RVM234" s="134"/>
      <c r="RVN234" s="134"/>
      <c r="RVO234" s="134"/>
      <c r="RVP234" s="134"/>
      <c r="RVQ234" s="134"/>
      <c r="RVR234" s="134"/>
      <c r="RVS234" s="134"/>
      <c r="RVT234" s="134"/>
      <c r="RVU234" s="134"/>
      <c r="RVV234" s="134"/>
      <c r="RVW234" s="134"/>
      <c r="RVX234" s="134"/>
      <c r="RVY234" s="134"/>
      <c r="RVZ234" s="134"/>
      <c r="RWA234" s="134"/>
      <c r="RWB234" s="134"/>
      <c r="RWC234" s="134"/>
      <c r="RWD234" s="134"/>
      <c r="RWE234" s="134"/>
      <c r="RWF234" s="134"/>
      <c r="RWG234" s="134"/>
      <c r="RWH234" s="134"/>
      <c r="RWI234" s="134"/>
      <c r="RWJ234" s="134"/>
      <c r="RWK234" s="134"/>
      <c r="RWL234" s="134"/>
      <c r="RWM234" s="134"/>
      <c r="RWN234" s="134"/>
      <c r="RWO234" s="134"/>
      <c r="RWP234" s="134"/>
      <c r="RWQ234" s="134"/>
      <c r="RWR234" s="134"/>
      <c r="RWS234" s="134"/>
      <c r="RWT234" s="134"/>
      <c r="RWU234" s="134"/>
      <c r="RWV234" s="134"/>
      <c r="RWW234" s="134"/>
      <c r="RWX234" s="134"/>
      <c r="RWY234" s="134"/>
      <c r="RWZ234" s="134"/>
      <c r="RXA234" s="134"/>
      <c r="RXB234" s="134"/>
      <c r="RXC234" s="134"/>
      <c r="RXD234" s="134"/>
      <c r="RXE234" s="134"/>
      <c r="RXF234" s="134"/>
      <c r="RXG234" s="134"/>
      <c r="RXH234" s="134"/>
      <c r="RXI234" s="134"/>
      <c r="RXJ234" s="134"/>
      <c r="RXK234" s="134"/>
      <c r="RXL234" s="134"/>
      <c r="RXM234" s="134"/>
      <c r="RXN234" s="134"/>
      <c r="RXO234" s="134"/>
      <c r="RXP234" s="134"/>
      <c r="RXQ234" s="134"/>
      <c r="RXR234" s="134"/>
      <c r="RXS234" s="134"/>
      <c r="RXT234" s="134"/>
      <c r="RXU234" s="134"/>
      <c r="RXV234" s="134"/>
      <c r="RXW234" s="134"/>
      <c r="RXX234" s="134"/>
      <c r="RXY234" s="134"/>
      <c r="RXZ234" s="134"/>
      <c r="RYA234" s="134"/>
      <c r="RYB234" s="134"/>
      <c r="RYC234" s="134"/>
      <c r="RYD234" s="134"/>
      <c r="RYE234" s="134"/>
      <c r="RYF234" s="134"/>
      <c r="RYG234" s="134"/>
      <c r="RYH234" s="134"/>
      <c r="RYI234" s="134"/>
      <c r="RYJ234" s="134"/>
      <c r="RYK234" s="134"/>
      <c r="RYL234" s="134"/>
      <c r="RYM234" s="134"/>
      <c r="RYN234" s="134"/>
      <c r="RYO234" s="134"/>
      <c r="RYP234" s="134"/>
      <c r="RYQ234" s="134"/>
      <c r="RYR234" s="134"/>
      <c r="RYS234" s="134"/>
      <c r="RYT234" s="134"/>
      <c r="RYU234" s="134"/>
      <c r="RYV234" s="134"/>
      <c r="RYW234" s="134"/>
      <c r="RYX234" s="134"/>
      <c r="RYY234" s="134"/>
      <c r="RYZ234" s="134"/>
      <c r="RZA234" s="134"/>
      <c r="RZB234" s="134"/>
      <c r="RZC234" s="134"/>
      <c r="RZD234" s="134"/>
      <c r="RZE234" s="134"/>
      <c r="RZF234" s="134"/>
      <c r="RZG234" s="134"/>
      <c r="RZH234" s="134"/>
      <c r="RZI234" s="134"/>
      <c r="RZJ234" s="134"/>
      <c r="RZK234" s="134"/>
      <c r="RZL234" s="134"/>
      <c r="RZM234" s="134"/>
      <c r="RZN234" s="134"/>
      <c r="RZO234" s="134"/>
      <c r="RZP234" s="134"/>
      <c r="RZQ234" s="134"/>
      <c r="RZR234" s="134"/>
      <c r="RZS234" s="134"/>
      <c r="RZT234" s="134"/>
      <c r="RZU234" s="134"/>
      <c r="RZV234" s="134"/>
      <c r="RZW234" s="134"/>
      <c r="RZX234" s="134"/>
      <c r="RZY234" s="134"/>
      <c r="RZZ234" s="134"/>
      <c r="SAA234" s="134"/>
      <c r="SAB234" s="134"/>
      <c r="SAC234" s="134"/>
      <c r="SAD234" s="134"/>
      <c r="SAE234" s="134"/>
      <c r="SAF234" s="134"/>
      <c r="SAG234" s="134"/>
      <c r="SAH234" s="134"/>
      <c r="SAI234" s="134"/>
      <c r="SAJ234" s="134"/>
      <c r="SAK234" s="134"/>
      <c r="SAL234" s="134"/>
      <c r="SAM234" s="134"/>
      <c r="SAN234" s="134"/>
      <c r="SAO234" s="134"/>
      <c r="SAP234" s="134"/>
      <c r="SAQ234" s="134"/>
      <c r="SAR234" s="134"/>
      <c r="SAS234" s="134"/>
      <c r="SAT234" s="134"/>
      <c r="SAU234" s="134"/>
      <c r="SAV234" s="134"/>
      <c r="SAW234" s="134"/>
      <c r="SAX234" s="134"/>
      <c r="SAY234" s="134"/>
      <c r="SAZ234" s="134"/>
      <c r="SBA234" s="134"/>
      <c r="SBB234" s="134"/>
      <c r="SBC234" s="134"/>
      <c r="SBD234" s="134"/>
      <c r="SBE234" s="134"/>
      <c r="SBF234" s="134"/>
      <c r="SBG234" s="134"/>
      <c r="SBH234" s="134"/>
      <c r="SBI234" s="134"/>
      <c r="SBJ234" s="134"/>
      <c r="SBK234" s="134"/>
      <c r="SBL234" s="134"/>
      <c r="SBM234" s="134"/>
      <c r="SBN234" s="134"/>
      <c r="SBO234" s="134"/>
      <c r="SBP234" s="134"/>
      <c r="SBQ234" s="134"/>
      <c r="SBR234" s="134"/>
      <c r="SBS234" s="134"/>
      <c r="SBT234" s="134"/>
      <c r="SBU234" s="134"/>
      <c r="SBV234" s="134"/>
      <c r="SBW234" s="134"/>
      <c r="SBX234" s="134"/>
      <c r="SBY234" s="134"/>
      <c r="SBZ234" s="134"/>
      <c r="SCA234" s="134"/>
      <c r="SCB234" s="134"/>
      <c r="SCC234" s="134"/>
      <c r="SCD234" s="134"/>
      <c r="SCE234" s="134"/>
      <c r="SCF234" s="134"/>
      <c r="SCG234" s="134"/>
      <c r="SCH234" s="134"/>
      <c r="SCI234" s="134"/>
      <c r="SCJ234" s="134"/>
      <c r="SCK234" s="134"/>
      <c r="SCL234" s="134"/>
      <c r="SCM234" s="134"/>
      <c r="SCN234" s="134"/>
      <c r="SCO234" s="134"/>
      <c r="SCP234" s="134"/>
      <c r="SCQ234" s="134"/>
      <c r="SCR234" s="134"/>
      <c r="SCS234" s="134"/>
      <c r="SCT234" s="134"/>
      <c r="SCU234" s="134"/>
      <c r="SCV234" s="134"/>
      <c r="SCW234" s="134"/>
      <c r="SCX234" s="134"/>
      <c r="SCY234" s="134"/>
      <c r="SCZ234" s="134"/>
      <c r="SDA234" s="134"/>
      <c r="SDB234" s="134"/>
      <c r="SDC234" s="134"/>
      <c r="SDD234" s="134"/>
      <c r="SDE234" s="134"/>
      <c r="SDF234" s="134"/>
      <c r="SDG234" s="134"/>
      <c r="SDH234" s="134"/>
      <c r="SDI234" s="134"/>
      <c r="SDJ234" s="134"/>
      <c r="SDK234" s="134"/>
      <c r="SDL234" s="134"/>
      <c r="SDM234" s="134"/>
      <c r="SDN234" s="134"/>
      <c r="SDO234" s="134"/>
      <c r="SDP234" s="134"/>
      <c r="SDQ234" s="134"/>
      <c r="SDR234" s="134"/>
      <c r="SDS234" s="134"/>
      <c r="SDT234" s="134"/>
      <c r="SDU234" s="134"/>
      <c r="SDV234" s="134"/>
      <c r="SDW234" s="134"/>
      <c r="SDX234" s="134"/>
      <c r="SDY234" s="134"/>
      <c r="SDZ234" s="134"/>
      <c r="SEA234" s="134"/>
      <c r="SEB234" s="134"/>
      <c r="SEC234" s="134"/>
      <c r="SED234" s="134"/>
      <c r="SEE234" s="134"/>
      <c r="SEF234" s="134"/>
      <c r="SEG234" s="134"/>
      <c r="SEH234" s="134"/>
      <c r="SEI234" s="134"/>
      <c r="SEJ234" s="134"/>
      <c r="SEK234" s="134"/>
      <c r="SEL234" s="134"/>
      <c r="SEM234" s="134"/>
      <c r="SEN234" s="134"/>
      <c r="SEO234" s="134"/>
      <c r="SEP234" s="134"/>
      <c r="SEQ234" s="134"/>
      <c r="SER234" s="134"/>
      <c r="SES234" s="134"/>
      <c r="SET234" s="134"/>
      <c r="SEU234" s="134"/>
      <c r="SEV234" s="134"/>
      <c r="SEW234" s="134"/>
      <c r="SEX234" s="134"/>
      <c r="SEY234" s="134"/>
      <c r="SEZ234" s="134"/>
      <c r="SFA234" s="134"/>
      <c r="SFB234" s="134"/>
      <c r="SFC234" s="134"/>
      <c r="SFD234" s="134"/>
      <c r="SFE234" s="134"/>
      <c r="SFF234" s="134"/>
      <c r="SFG234" s="134"/>
      <c r="SFH234" s="134"/>
      <c r="SFI234" s="134"/>
      <c r="SFJ234" s="134"/>
      <c r="SFK234" s="134"/>
      <c r="SFL234" s="134"/>
      <c r="SFM234" s="134"/>
      <c r="SFN234" s="134"/>
      <c r="SFO234" s="134"/>
      <c r="SFP234" s="134"/>
      <c r="SFQ234" s="134"/>
      <c r="SFR234" s="134"/>
      <c r="SFS234" s="134"/>
      <c r="SFT234" s="134"/>
      <c r="SFU234" s="134"/>
      <c r="SFV234" s="134"/>
      <c r="SFW234" s="134"/>
      <c r="SFX234" s="134"/>
      <c r="SFY234" s="134"/>
      <c r="SFZ234" s="134"/>
      <c r="SGA234" s="134"/>
      <c r="SGB234" s="134"/>
      <c r="SGC234" s="134"/>
      <c r="SGD234" s="134"/>
      <c r="SGE234" s="134"/>
      <c r="SGF234" s="134"/>
      <c r="SGG234" s="134"/>
      <c r="SGH234" s="134"/>
      <c r="SGI234" s="134"/>
      <c r="SGJ234" s="134"/>
      <c r="SGK234" s="134"/>
      <c r="SGL234" s="134"/>
      <c r="SGM234" s="134"/>
      <c r="SGN234" s="134"/>
      <c r="SGO234" s="134"/>
      <c r="SGP234" s="134"/>
      <c r="SGQ234" s="134"/>
      <c r="SGR234" s="134"/>
      <c r="SGS234" s="134"/>
      <c r="SGT234" s="134"/>
      <c r="SGU234" s="134"/>
      <c r="SGV234" s="134"/>
      <c r="SGW234" s="134"/>
      <c r="SGX234" s="134"/>
      <c r="SGY234" s="134"/>
      <c r="SGZ234" s="134"/>
      <c r="SHA234" s="134"/>
      <c r="SHB234" s="134"/>
      <c r="SHC234" s="134"/>
      <c r="SHD234" s="134"/>
      <c r="SHE234" s="134"/>
      <c r="SHF234" s="134"/>
      <c r="SHG234" s="134"/>
      <c r="SHH234" s="134"/>
      <c r="SHI234" s="134"/>
      <c r="SHJ234" s="134"/>
      <c r="SHK234" s="134"/>
      <c r="SHL234" s="134"/>
      <c r="SHM234" s="134"/>
      <c r="SHN234" s="134"/>
      <c r="SHO234" s="134"/>
      <c r="SHP234" s="134"/>
      <c r="SHQ234" s="134"/>
      <c r="SHR234" s="134"/>
      <c r="SHS234" s="134"/>
      <c r="SHT234" s="134"/>
      <c r="SHU234" s="134"/>
      <c r="SHV234" s="134"/>
      <c r="SHW234" s="134"/>
      <c r="SHX234" s="134"/>
      <c r="SHY234" s="134"/>
      <c r="SHZ234" s="134"/>
      <c r="SIA234" s="134"/>
      <c r="SIB234" s="134"/>
      <c r="SIC234" s="134"/>
      <c r="SID234" s="134"/>
      <c r="SIE234" s="134"/>
      <c r="SIF234" s="134"/>
      <c r="SIG234" s="134"/>
      <c r="SIH234" s="134"/>
      <c r="SII234" s="134"/>
      <c r="SIJ234" s="134"/>
      <c r="SIK234" s="134"/>
      <c r="SIL234" s="134"/>
      <c r="SIM234" s="134"/>
      <c r="SIN234" s="134"/>
      <c r="SIO234" s="134"/>
      <c r="SIP234" s="134"/>
      <c r="SIQ234" s="134"/>
      <c r="SIR234" s="134"/>
      <c r="SIS234" s="134"/>
      <c r="SIT234" s="134"/>
      <c r="SIU234" s="134"/>
      <c r="SIV234" s="134"/>
      <c r="SIW234" s="134"/>
      <c r="SIX234" s="134"/>
      <c r="SIY234" s="134"/>
      <c r="SIZ234" s="134"/>
      <c r="SJA234" s="134"/>
      <c r="SJB234" s="134"/>
      <c r="SJC234" s="134"/>
      <c r="SJD234" s="134"/>
      <c r="SJE234" s="134"/>
      <c r="SJF234" s="134"/>
      <c r="SJG234" s="134"/>
      <c r="SJH234" s="134"/>
      <c r="SJI234" s="134"/>
      <c r="SJJ234" s="134"/>
      <c r="SJK234" s="134"/>
      <c r="SJL234" s="134"/>
      <c r="SJM234" s="134"/>
      <c r="SJN234" s="134"/>
      <c r="SJO234" s="134"/>
      <c r="SJP234" s="134"/>
      <c r="SJQ234" s="134"/>
      <c r="SJR234" s="134"/>
      <c r="SJS234" s="134"/>
      <c r="SJT234" s="134"/>
      <c r="SJU234" s="134"/>
      <c r="SJV234" s="134"/>
      <c r="SJW234" s="134"/>
      <c r="SJX234" s="134"/>
      <c r="SJY234" s="134"/>
      <c r="SJZ234" s="134"/>
      <c r="SKA234" s="134"/>
      <c r="SKB234" s="134"/>
      <c r="SKC234" s="134"/>
      <c r="SKD234" s="134"/>
      <c r="SKE234" s="134"/>
      <c r="SKF234" s="134"/>
      <c r="SKG234" s="134"/>
      <c r="SKH234" s="134"/>
      <c r="SKI234" s="134"/>
      <c r="SKJ234" s="134"/>
      <c r="SKK234" s="134"/>
      <c r="SKL234" s="134"/>
      <c r="SKM234" s="134"/>
      <c r="SKN234" s="134"/>
      <c r="SKO234" s="134"/>
      <c r="SKP234" s="134"/>
      <c r="SKQ234" s="134"/>
      <c r="SKR234" s="134"/>
      <c r="SKS234" s="134"/>
      <c r="SKT234" s="134"/>
      <c r="SKU234" s="134"/>
      <c r="SKV234" s="134"/>
      <c r="SKW234" s="134"/>
      <c r="SKX234" s="134"/>
      <c r="SKY234" s="134"/>
      <c r="SKZ234" s="134"/>
      <c r="SLA234" s="134"/>
      <c r="SLB234" s="134"/>
      <c r="SLC234" s="134"/>
      <c r="SLD234" s="134"/>
      <c r="SLE234" s="134"/>
      <c r="SLF234" s="134"/>
      <c r="SLG234" s="134"/>
      <c r="SLH234" s="134"/>
      <c r="SLI234" s="134"/>
      <c r="SLJ234" s="134"/>
      <c r="SLK234" s="134"/>
      <c r="SLL234" s="134"/>
      <c r="SLM234" s="134"/>
      <c r="SLN234" s="134"/>
      <c r="SLO234" s="134"/>
      <c r="SLP234" s="134"/>
      <c r="SLQ234" s="134"/>
      <c r="SLR234" s="134"/>
      <c r="SLS234" s="134"/>
      <c r="SLT234" s="134"/>
      <c r="SLU234" s="134"/>
      <c r="SLV234" s="134"/>
      <c r="SLW234" s="134"/>
      <c r="SLX234" s="134"/>
      <c r="SLY234" s="134"/>
      <c r="SLZ234" s="134"/>
      <c r="SMA234" s="134"/>
      <c r="SMB234" s="134"/>
      <c r="SMC234" s="134"/>
      <c r="SMD234" s="134"/>
      <c r="SME234" s="134"/>
      <c r="SMF234" s="134"/>
      <c r="SMG234" s="134"/>
      <c r="SMH234" s="134"/>
      <c r="SMI234" s="134"/>
      <c r="SMJ234" s="134"/>
      <c r="SMK234" s="134"/>
      <c r="SML234" s="134"/>
      <c r="SMM234" s="134"/>
      <c r="SMN234" s="134"/>
      <c r="SMO234" s="134"/>
      <c r="SMP234" s="134"/>
      <c r="SMQ234" s="134"/>
      <c r="SMR234" s="134"/>
      <c r="SMS234" s="134"/>
      <c r="SMT234" s="134"/>
      <c r="SMU234" s="134"/>
      <c r="SMV234" s="134"/>
      <c r="SMW234" s="134"/>
      <c r="SMX234" s="134"/>
      <c r="SMY234" s="134"/>
      <c r="SMZ234" s="134"/>
      <c r="SNA234" s="134"/>
      <c r="SNB234" s="134"/>
      <c r="SNC234" s="134"/>
      <c r="SND234" s="134"/>
      <c r="SNE234" s="134"/>
      <c r="SNF234" s="134"/>
      <c r="SNG234" s="134"/>
      <c r="SNH234" s="134"/>
      <c r="SNI234" s="134"/>
      <c r="SNJ234" s="134"/>
      <c r="SNK234" s="134"/>
      <c r="SNL234" s="134"/>
      <c r="SNM234" s="134"/>
      <c r="SNN234" s="134"/>
      <c r="SNO234" s="134"/>
      <c r="SNP234" s="134"/>
      <c r="SNQ234" s="134"/>
      <c r="SNR234" s="134"/>
      <c r="SNS234" s="134"/>
      <c r="SNT234" s="134"/>
      <c r="SNU234" s="134"/>
      <c r="SNV234" s="134"/>
      <c r="SNW234" s="134"/>
      <c r="SNX234" s="134"/>
      <c r="SNY234" s="134"/>
      <c r="SNZ234" s="134"/>
      <c r="SOA234" s="134"/>
      <c r="SOB234" s="134"/>
      <c r="SOC234" s="134"/>
      <c r="SOD234" s="134"/>
      <c r="SOE234" s="134"/>
      <c r="SOF234" s="134"/>
      <c r="SOG234" s="134"/>
      <c r="SOH234" s="134"/>
      <c r="SOI234" s="134"/>
      <c r="SOJ234" s="134"/>
      <c r="SOK234" s="134"/>
      <c r="SOL234" s="134"/>
      <c r="SOM234" s="134"/>
      <c r="SON234" s="134"/>
      <c r="SOO234" s="134"/>
      <c r="SOP234" s="134"/>
      <c r="SOQ234" s="134"/>
      <c r="SOR234" s="134"/>
      <c r="SOS234" s="134"/>
      <c r="SOT234" s="134"/>
      <c r="SOU234" s="134"/>
      <c r="SOV234" s="134"/>
      <c r="SOW234" s="134"/>
      <c r="SOX234" s="134"/>
      <c r="SOY234" s="134"/>
      <c r="SOZ234" s="134"/>
      <c r="SPA234" s="134"/>
      <c r="SPB234" s="134"/>
      <c r="SPC234" s="134"/>
      <c r="SPD234" s="134"/>
      <c r="SPE234" s="134"/>
      <c r="SPF234" s="134"/>
      <c r="SPG234" s="134"/>
      <c r="SPH234" s="134"/>
      <c r="SPI234" s="134"/>
      <c r="SPJ234" s="134"/>
      <c r="SPK234" s="134"/>
      <c r="SPL234" s="134"/>
      <c r="SPM234" s="134"/>
      <c r="SPN234" s="134"/>
      <c r="SPO234" s="134"/>
      <c r="SPP234" s="134"/>
      <c r="SPQ234" s="134"/>
      <c r="SPR234" s="134"/>
      <c r="SPS234" s="134"/>
      <c r="SPT234" s="134"/>
      <c r="SPU234" s="134"/>
      <c r="SPV234" s="134"/>
      <c r="SPW234" s="134"/>
      <c r="SPX234" s="134"/>
      <c r="SPY234" s="134"/>
      <c r="SPZ234" s="134"/>
      <c r="SQA234" s="134"/>
      <c r="SQB234" s="134"/>
      <c r="SQC234" s="134"/>
      <c r="SQD234" s="134"/>
      <c r="SQE234" s="134"/>
      <c r="SQF234" s="134"/>
      <c r="SQG234" s="134"/>
      <c r="SQH234" s="134"/>
      <c r="SQI234" s="134"/>
      <c r="SQJ234" s="134"/>
      <c r="SQK234" s="134"/>
      <c r="SQL234" s="134"/>
      <c r="SQM234" s="134"/>
      <c r="SQN234" s="134"/>
      <c r="SQO234" s="134"/>
      <c r="SQP234" s="134"/>
      <c r="SQQ234" s="134"/>
      <c r="SQR234" s="134"/>
      <c r="SQS234" s="134"/>
      <c r="SQT234" s="134"/>
      <c r="SQU234" s="134"/>
      <c r="SQV234" s="134"/>
      <c r="SQW234" s="134"/>
      <c r="SQX234" s="134"/>
      <c r="SQY234" s="134"/>
      <c r="SQZ234" s="134"/>
      <c r="SRA234" s="134"/>
      <c r="SRB234" s="134"/>
      <c r="SRC234" s="134"/>
      <c r="SRD234" s="134"/>
      <c r="SRE234" s="134"/>
      <c r="SRF234" s="134"/>
      <c r="SRG234" s="134"/>
      <c r="SRH234" s="134"/>
      <c r="SRI234" s="134"/>
      <c r="SRJ234" s="134"/>
      <c r="SRK234" s="134"/>
      <c r="SRL234" s="134"/>
      <c r="SRM234" s="134"/>
      <c r="SRN234" s="134"/>
      <c r="SRO234" s="134"/>
      <c r="SRP234" s="134"/>
      <c r="SRQ234" s="134"/>
      <c r="SRR234" s="134"/>
      <c r="SRS234" s="134"/>
      <c r="SRT234" s="134"/>
      <c r="SRU234" s="134"/>
      <c r="SRV234" s="134"/>
      <c r="SRW234" s="134"/>
      <c r="SRX234" s="134"/>
      <c r="SRY234" s="134"/>
      <c r="SRZ234" s="134"/>
      <c r="SSA234" s="134"/>
      <c r="SSB234" s="134"/>
      <c r="SSC234" s="134"/>
      <c r="SSD234" s="134"/>
      <c r="SSE234" s="134"/>
      <c r="SSF234" s="134"/>
      <c r="SSG234" s="134"/>
      <c r="SSH234" s="134"/>
      <c r="SSI234" s="134"/>
      <c r="SSJ234" s="134"/>
      <c r="SSK234" s="134"/>
      <c r="SSL234" s="134"/>
      <c r="SSM234" s="134"/>
      <c r="SSN234" s="134"/>
      <c r="SSO234" s="134"/>
      <c r="SSP234" s="134"/>
      <c r="SSQ234" s="134"/>
      <c r="SSR234" s="134"/>
      <c r="SSS234" s="134"/>
      <c r="SST234" s="134"/>
      <c r="SSU234" s="134"/>
      <c r="SSV234" s="134"/>
      <c r="SSW234" s="134"/>
      <c r="SSX234" s="134"/>
      <c r="SSY234" s="134"/>
      <c r="SSZ234" s="134"/>
      <c r="STA234" s="134"/>
      <c r="STB234" s="134"/>
      <c r="STC234" s="134"/>
      <c r="STD234" s="134"/>
      <c r="STE234" s="134"/>
      <c r="STF234" s="134"/>
      <c r="STG234" s="134"/>
      <c r="STH234" s="134"/>
      <c r="STI234" s="134"/>
      <c r="STJ234" s="134"/>
      <c r="STK234" s="134"/>
      <c r="STL234" s="134"/>
      <c r="STM234" s="134"/>
      <c r="STN234" s="134"/>
      <c r="STO234" s="134"/>
      <c r="STP234" s="134"/>
      <c r="STQ234" s="134"/>
      <c r="STR234" s="134"/>
      <c r="STS234" s="134"/>
      <c r="STT234" s="134"/>
      <c r="STU234" s="134"/>
      <c r="STV234" s="134"/>
      <c r="STW234" s="134"/>
      <c r="STX234" s="134"/>
      <c r="STY234" s="134"/>
      <c r="STZ234" s="134"/>
      <c r="SUA234" s="134"/>
      <c r="SUB234" s="134"/>
      <c r="SUC234" s="134"/>
      <c r="SUD234" s="134"/>
      <c r="SUE234" s="134"/>
      <c r="SUF234" s="134"/>
      <c r="SUG234" s="134"/>
      <c r="SUH234" s="134"/>
      <c r="SUI234" s="134"/>
      <c r="SUJ234" s="134"/>
      <c r="SUK234" s="134"/>
      <c r="SUL234" s="134"/>
      <c r="SUM234" s="134"/>
      <c r="SUN234" s="134"/>
      <c r="SUO234" s="134"/>
      <c r="SUP234" s="134"/>
      <c r="SUQ234" s="134"/>
      <c r="SUR234" s="134"/>
      <c r="SUS234" s="134"/>
      <c r="SUT234" s="134"/>
      <c r="SUU234" s="134"/>
      <c r="SUV234" s="134"/>
      <c r="SUW234" s="134"/>
      <c r="SUX234" s="134"/>
      <c r="SUY234" s="134"/>
      <c r="SUZ234" s="134"/>
      <c r="SVA234" s="134"/>
      <c r="SVB234" s="134"/>
      <c r="SVC234" s="134"/>
      <c r="SVD234" s="134"/>
      <c r="SVE234" s="134"/>
      <c r="SVF234" s="134"/>
      <c r="SVG234" s="134"/>
      <c r="SVH234" s="134"/>
      <c r="SVI234" s="134"/>
      <c r="SVJ234" s="134"/>
      <c r="SVK234" s="134"/>
      <c r="SVL234" s="134"/>
      <c r="SVM234" s="134"/>
      <c r="SVN234" s="134"/>
      <c r="SVO234" s="134"/>
      <c r="SVP234" s="134"/>
      <c r="SVQ234" s="134"/>
      <c r="SVR234" s="134"/>
      <c r="SVS234" s="134"/>
      <c r="SVT234" s="134"/>
      <c r="SVU234" s="134"/>
      <c r="SVV234" s="134"/>
      <c r="SVW234" s="134"/>
      <c r="SVX234" s="134"/>
      <c r="SVY234" s="134"/>
      <c r="SVZ234" s="134"/>
      <c r="SWA234" s="134"/>
      <c r="SWB234" s="134"/>
      <c r="SWC234" s="134"/>
      <c r="SWD234" s="134"/>
      <c r="SWE234" s="134"/>
      <c r="SWF234" s="134"/>
      <c r="SWG234" s="134"/>
      <c r="SWH234" s="134"/>
      <c r="SWI234" s="134"/>
      <c r="SWJ234" s="134"/>
      <c r="SWK234" s="134"/>
      <c r="SWL234" s="134"/>
      <c r="SWM234" s="134"/>
      <c r="SWN234" s="134"/>
      <c r="SWO234" s="134"/>
      <c r="SWP234" s="134"/>
      <c r="SWQ234" s="134"/>
      <c r="SWR234" s="134"/>
      <c r="SWS234" s="134"/>
      <c r="SWT234" s="134"/>
      <c r="SWU234" s="134"/>
      <c r="SWV234" s="134"/>
      <c r="SWW234" s="134"/>
      <c r="SWX234" s="134"/>
      <c r="SWY234" s="134"/>
      <c r="SWZ234" s="134"/>
      <c r="SXA234" s="134"/>
      <c r="SXB234" s="134"/>
      <c r="SXC234" s="134"/>
      <c r="SXD234" s="134"/>
      <c r="SXE234" s="134"/>
      <c r="SXF234" s="134"/>
      <c r="SXG234" s="134"/>
      <c r="SXH234" s="134"/>
      <c r="SXI234" s="134"/>
      <c r="SXJ234" s="134"/>
      <c r="SXK234" s="134"/>
      <c r="SXL234" s="134"/>
      <c r="SXM234" s="134"/>
      <c r="SXN234" s="134"/>
      <c r="SXO234" s="134"/>
      <c r="SXP234" s="134"/>
      <c r="SXQ234" s="134"/>
      <c r="SXR234" s="134"/>
      <c r="SXS234" s="134"/>
      <c r="SXT234" s="134"/>
      <c r="SXU234" s="134"/>
      <c r="SXV234" s="134"/>
      <c r="SXW234" s="134"/>
      <c r="SXX234" s="134"/>
      <c r="SXY234" s="134"/>
      <c r="SXZ234" s="134"/>
      <c r="SYA234" s="134"/>
      <c r="SYB234" s="134"/>
      <c r="SYC234" s="134"/>
      <c r="SYD234" s="134"/>
      <c r="SYE234" s="134"/>
      <c r="SYF234" s="134"/>
      <c r="SYG234" s="134"/>
      <c r="SYH234" s="134"/>
      <c r="SYI234" s="134"/>
      <c r="SYJ234" s="134"/>
      <c r="SYK234" s="134"/>
      <c r="SYL234" s="134"/>
      <c r="SYM234" s="134"/>
      <c r="SYN234" s="134"/>
      <c r="SYO234" s="134"/>
      <c r="SYP234" s="134"/>
      <c r="SYQ234" s="134"/>
      <c r="SYR234" s="134"/>
      <c r="SYS234" s="134"/>
      <c r="SYT234" s="134"/>
      <c r="SYU234" s="134"/>
      <c r="SYV234" s="134"/>
      <c r="SYW234" s="134"/>
      <c r="SYX234" s="134"/>
      <c r="SYY234" s="134"/>
      <c r="SYZ234" s="134"/>
      <c r="SZA234" s="134"/>
      <c r="SZB234" s="134"/>
      <c r="SZC234" s="134"/>
      <c r="SZD234" s="134"/>
      <c r="SZE234" s="134"/>
      <c r="SZF234" s="134"/>
      <c r="SZG234" s="134"/>
      <c r="SZH234" s="134"/>
      <c r="SZI234" s="134"/>
      <c r="SZJ234" s="134"/>
      <c r="SZK234" s="134"/>
      <c r="SZL234" s="134"/>
      <c r="SZM234" s="134"/>
      <c r="SZN234" s="134"/>
      <c r="SZO234" s="134"/>
      <c r="SZP234" s="134"/>
      <c r="SZQ234" s="134"/>
      <c r="SZR234" s="134"/>
      <c r="SZS234" s="134"/>
      <c r="SZT234" s="134"/>
      <c r="SZU234" s="134"/>
      <c r="SZV234" s="134"/>
      <c r="SZW234" s="134"/>
      <c r="SZX234" s="134"/>
      <c r="SZY234" s="134"/>
      <c r="SZZ234" s="134"/>
      <c r="TAA234" s="134"/>
      <c r="TAB234" s="134"/>
      <c r="TAC234" s="134"/>
      <c r="TAD234" s="134"/>
      <c r="TAE234" s="134"/>
      <c r="TAF234" s="134"/>
      <c r="TAG234" s="134"/>
      <c r="TAH234" s="134"/>
      <c r="TAI234" s="134"/>
      <c r="TAJ234" s="134"/>
      <c r="TAK234" s="134"/>
      <c r="TAL234" s="134"/>
      <c r="TAM234" s="134"/>
      <c r="TAN234" s="134"/>
      <c r="TAO234" s="134"/>
      <c r="TAP234" s="134"/>
      <c r="TAQ234" s="134"/>
      <c r="TAR234" s="134"/>
      <c r="TAS234" s="134"/>
      <c r="TAT234" s="134"/>
      <c r="TAU234" s="134"/>
      <c r="TAV234" s="134"/>
      <c r="TAW234" s="134"/>
      <c r="TAX234" s="134"/>
      <c r="TAY234" s="134"/>
      <c r="TAZ234" s="134"/>
      <c r="TBA234" s="134"/>
      <c r="TBB234" s="134"/>
      <c r="TBC234" s="134"/>
      <c r="TBD234" s="134"/>
      <c r="TBE234" s="134"/>
      <c r="TBF234" s="134"/>
      <c r="TBG234" s="134"/>
      <c r="TBH234" s="134"/>
      <c r="TBI234" s="134"/>
      <c r="TBJ234" s="134"/>
      <c r="TBK234" s="134"/>
      <c r="TBL234" s="134"/>
      <c r="TBM234" s="134"/>
      <c r="TBN234" s="134"/>
      <c r="TBO234" s="134"/>
      <c r="TBP234" s="134"/>
      <c r="TBQ234" s="134"/>
      <c r="TBR234" s="134"/>
      <c r="TBS234" s="134"/>
      <c r="TBT234" s="134"/>
      <c r="TBU234" s="134"/>
      <c r="TBV234" s="134"/>
      <c r="TBW234" s="134"/>
      <c r="TBX234" s="134"/>
      <c r="TBY234" s="134"/>
      <c r="TBZ234" s="134"/>
      <c r="TCA234" s="134"/>
      <c r="TCB234" s="134"/>
      <c r="TCC234" s="134"/>
      <c r="TCD234" s="134"/>
      <c r="TCE234" s="134"/>
      <c r="TCF234" s="134"/>
      <c r="TCG234" s="134"/>
      <c r="TCH234" s="134"/>
      <c r="TCI234" s="134"/>
      <c r="TCJ234" s="134"/>
      <c r="TCK234" s="134"/>
      <c r="TCL234" s="134"/>
      <c r="TCM234" s="134"/>
      <c r="TCN234" s="134"/>
      <c r="TCO234" s="134"/>
      <c r="TCP234" s="134"/>
      <c r="TCQ234" s="134"/>
      <c r="TCR234" s="134"/>
      <c r="TCS234" s="134"/>
      <c r="TCT234" s="134"/>
      <c r="TCU234" s="134"/>
      <c r="TCV234" s="134"/>
      <c r="TCW234" s="134"/>
      <c r="TCX234" s="134"/>
      <c r="TCY234" s="134"/>
      <c r="TCZ234" s="134"/>
      <c r="TDA234" s="134"/>
      <c r="TDB234" s="134"/>
      <c r="TDC234" s="134"/>
      <c r="TDD234" s="134"/>
      <c r="TDE234" s="134"/>
      <c r="TDF234" s="134"/>
      <c r="TDG234" s="134"/>
      <c r="TDH234" s="134"/>
      <c r="TDI234" s="134"/>
      <c r="TDJ234" s="134"/>
      <c r="TDK234" s="134"/>
      <c r="TDL234" s="134"/>
      <c r="TDM234" s="134"/>
      <c r="TDN234" s="134"/>
      <c r="TDO234" s="134"/>
      <c r="TDP234" s="134"/>
      <c r="TDQ234" s="134"/>
      <c r="TDR234" s="134"/>
      <c r="TDS234" s="134"/>
      <c r="TDT234" s="134"/>
      <c r="TDU234" s="134"/>
      <c r="TDV234" s="134"/>
      <c r="TDW234" s="134"/>
      <c r="TDX234" s="134"/>
      <c r="TDY234" s="134"/>
      <c r="TDZ234" s="134"/>
      <c r="TEA234" s="134"/>
      <c r="TEB234" s="134"/>
      <c r="TEC234" s="134"/>
      <c r="TED234" s="134"/>
      <c r="TEE234" s="134"/>
      <c r="TEF234" s="134"/>
      <c r="TEG234" s="134"/>
      <c r="TEH234" s="134"/>
      <c r="TEI234" s="134"/>
      <c r="TEJ234" s="134"/>
      <c r="TEK234" s="134"/>
      <c r="TEL234" s="134"/>
      <c r="TEM234" s="134"/>
      <c r="TEN234" s="134"/>
      <c r="TEO234" s="134"/>
      <c r="TEP234" s="134"/>
      <c r="TEQ234" s="134"/>
      <c r="TER234" s="134"/>
      <c r="TES234" s="134"/>
      <c r="TET234" s="134"/>
      <c r="TEU234" s="134"/>
      <c r="TEV234" s="134"/>
      <c r="TEW234" s="134"/>
      <c r="TEX234" s="134"/>
      <c r="TEY234" s="134"/>
      <c r="TEZ234" s="134"/>
      <c r="TFA234" s="134"/>
      <c r="TFB234" s="134"/>
      <c r="TFC234" s="134"/>
      <c r="TFD234" s="134"/>
      <c r="TFE234" s="134"/>
      <c r="TFF234" s="134"/>
      <c r="TFG234" s="134"/>
      <c r="TFH234" s="134"/>
      <c r="TFI234" s="134"/>
      <c r="TFJ234" s="134"/>
      <c r="TFK234" s="134"/>
      <c r="TFL234" s="134"/>
      <c r="TFM234" s="134"/>
      <c r="TFN234" s="134"/>
      <c r="TFO234" s="134"/>
      <c r="TFP234" s="134"/>
      <c r="TFQ234" s="134"/>
      <c r="TFR234" s="134"/>
      <c r="TFS234" s="134"/>
      <c r="TFT234" s="134"/>
      <c r="TFU234" s="134"/>
      <c r="TFV234" s="134"/>
      <c r="TFW234" s="134"/>
      <c r="TFX234" s="134"/>
      <c r="TFY234" s="134"/>
      <c r="TFZ234" s="134"/>
      <c r="TGA234" s="134"/>
      <c r="TGB234" s="134"/>
      <c r="TGC234" s="134"/>
      <c r="TGD234" s="134"/>
      <c r="TGE234" s="134"/>
      <c r="TGF234" s="134"/>
      <c r="TGG234" s="134"/>
      <c r="TGH234" s="134"/>
      <c r="TGI234" s="134"/>
      <c r="TGJ234" s="134"/>
      <c r="TGK234" s="134"/>
      <c r="TGL234" s="134"/>
      <c r="TGM234" s="134"/>
      <c r="TGN234" s="134"/>
      <c r="TGO234" s="134"/>
      <c r="TGP234" s="134"/>
      <c r="TGQ234" s="134"/>
      <c r="TGR234" s="134"/>
      <c r="TGS234" s="134"/>
      <c r="TGT234" s="134"/>
      <c r="TGU234" s="134"/>
      <c r="TGV234" s="134"/>
      <c r="TGW234" s="134"/>
      <c r="TGX234" s="134"/>
      <c r="TGY234" s="134"/>
      <c r="TGZ234" s="134"/>
      <c r="THA234" s="134"/>
      <c r="THB234" s="134"/>
      <c r="THC234" s="134"/>
      <c r="THD234" s="134"/>
      <c r="THE234" s="134"/>
      <c r="THF234" s="134"/>
      <c r="THG234" s="134"/>
      <c r="THH234" s="134"/>
      <c r="THI234" s="134"/>
      <c r="THJ234" s="134"/>
      <c r="THK234" s="134"/>
      <c r="THL234" s="134"/>
      <c r="THM234" s="134"/>
      <c r="THN234" s="134"/>
      <c r="THO234" s="134"/>
      <c r="THP234" s="134"/>
      <c r="THQ234" s="134"/>
      <c r="THR234" s="134"/>
      <c r="THS234" s="134"/>
      <c r="THT234" s="134"/>
      <c r="THU234" s="134"/>
      <c r="THV234" s="134"/>
      <c r="THW234" s="134"/>
      <c r="THX234" s="134"/>
      <c r="THY234" s="134"/>
      <c r="THZ234" s="134"/>
      <c r="TIA234" s="134"/>
      <c r="TIB234" s="134"/>
      <c r="TIC234" s="134"/>
      <c r="TID234" s="134"/>
      <c r="TIE234" s="134"/>
      <c r="TIF234" s="134"/>
      <c r="TIG234" s="134"/>
      <c r="TIH234" s="134"/>
      <c r="TII234" s="134"/>
      <c r="TIJ234" s="134"/>
      <c r="TIK234" s="134"/>
      <c r="TIL234" s="134"/>
      <c r="TIM234" s="134"/>
      <c r="TIN234" s="134"/>
      <c r="TIO234" s="134"/>
      <c r="TIP234" s="134"/>
      <c r="TIQ234" s="134"/>
      <c r="TIR234" s="134"/>
      <c r="TIS234" s="134"/>
      <c r="TIT234" s="134"/>
      <c r="TIU234" s="134"/>
      <c r="TIV234" s="134"/>
      <c r="TIW234" s="134"/>
      <c r="TIX234" s="134"/>
      <c r="TIY234" s="134"/>
      <c r="TIZ234" s="134"/>
      <c r="TJA234" s="134"/>
      <c r="TJB234" s="134"/>
      <c r="TJC234" s="134"/>
      <c r="TJD234" s="134"/>
      <c r="TJE234" s="134"/>
      <c r="TJF234" s="134"/>
      <c r="TJG234" s="134"/>
      <c r="TJH234" s="134"/>
      <c r="TJI234" s="134"/>
      <c r="TJJ234" s="134"/>
      <c r="TJK234" s="134"/>
      <c r="TJL234" s="134"/>
      <c r="TJM234" s="134"/>
      <c r="TJN234" s="134"/>
      <c r="TJO234" s="134"/>
      <c r="TJP234" s="134"/>
      <c r="TJQ234" s="134"/>
      <c r="TJR234" s="134"/>
      <c r="TJS234" s="134"/>
      <c r="TJT234" s="134"/>
      <c r="TJU234" s="134"/>
      <c r="TJV234" s="134"/>
      <c r="TJW234" s="134"/>
      <c r="TJX234" s="134"/>
      <c r="TJY234" s="134"/>
      <c r="TJZ234" s="134"/>
      <c r="TKA234" s="134"/>
      <c r="TKB234" s="134"/>
      <c r="TKC234" s="134"/>
      <c r="TKD234" s="134"/>
      <c r="TKE234" s="134"/>
      <c r="TKF234" s="134"/>
      <c r="TKG234" s="134"/>
      <c r="TKH234" s="134"/>
      <c r="TKI234" s="134"/>
      <c r="TKJ234" s="134"/>
      <c r="TKK234" s="134"/>
      <c r="TKL234" s="134"/>
      <c r="TKM234" s="134"/>
      <c r="TKN234" s="134"/>
      <c r="TKO234" s="134"/>
      <c r="TKP234" s="134"/>
      <c r="TKQ234" s="134"/>
      <c r="TKR234" s="134"/>
      <c r="TKS234" s="134"/>
      <c r="TKT234" s="134"/>
      <c r="TKU234" s="134"/>
      <c r="TKV234" s="134"/>
      <c r="TKW234" s="134"/>
      <c r="TKX234" s="134"/>
      <c r="TKY234" s="134"/>
      <c r="TKZ234" s="134"/>
      <c r="TLA234" s="134"/>
      <c r="TLB234" s="134"/>
      <c r="TLC234" s="134"/>
      <c r="TLD234" s="134"/>
      <c r="TLE234" s="134"/>
      <c r="TLF234" s="134"/>
      <c r="TLG234" s="134"/>
      <c r="TLH234" s="134"/>
      <c r="TLI234" s="134"/>
      <c r="TLJ234" s="134"/>
      <c r="TLK234" s="134"/>
      <c r="TLL234" s="134"/>
      <c r="TLM234" s="134"/>
      <c r="TLN234" s="134"/>
      <c r="TLO234" s="134"/>
      <c r="TLP234" s="134"/>
      <c r="TLQ234" s="134"/>
      <c r="TLR234" s="134"/>
      <c r="TLS234" s="134"/>
      <c r="TLT234" s="134"/>
      <c r="TLU234" s="134"/>
      <c r="TLV234" s="134"/>
      <c r="TLW234" s="134"/>
      <c r="TLX234" s="134"/>
      <c r="TLY234" s="134"/>
      <c r="TLZ234" s="134"/>
      <c r="TMA234" s="134"/>
      <c r="TMB234" s="134"/>
      <c r="TMC234" s="134"/>
      <c r="TMD234" s="134"/>
      <c r="TME234" s="134"/>
      <c r="TMF234" s="134"/>
      <c r="TMG234" s="134"/>
      <c r="TMH234" s="134"/>
      <c r="TMI234" s="134"/>
      <c r="TMJ234" s="134"/>
      <c r="TMK234" s="134"/>
      <c r="TML234" s="134"/>
      <c r="TMM234" s="134"/>
      <c r="TMN234" s="134"/>
      <c r="TMO234" s="134"/>
      <c r="TMP234" s="134"/>
      <c r="TMQ234" s="134"/>
      <c r="TMR234" s="134"/>
      <c r="TMS234" s="134"/>
      <c r="TMT234" s="134"/>
      <c r="TMU234" s="134"/>
      <c r="TMV234" s="134"/>
      <c r="TMW234" s="134"/>
      <c r="TMX234" s="134"/>
      <c r="TMY234" s="134"/>
      <c r="TMZ234" s="134"/>
      <c r="TNA234" s="134"/>
      <c r="TNB234" s="134"/>
      <c r="TNC234" s="134"/>
      <c r="TND234" s="134"/>
      <c r="TNE234" s="134"/>
      <c r="TNF234" s="134"/>
      <c r="TNG234" s="134"/>
      <c r="TNH234" s="134"/>
      <c r="TNI234" s="134"/>
      <c r="TNJ234" s="134"/>
      <c r="TNK234" s="134"/>
      <c r="TNL234" s="134"/>
      <c r="TNM234" s="134"/>
      <c r="TNN234" s="134"/>
      <c r="TNO234" s="134"/>
      <c r="TNP234" s="134"/>
      <c r="TNQ234" s="134"/>
      <c r="TNR234" s="134"/>
      <c r="TNS234" s="134"/>
      <c r="TNT234" s="134"/>
      <c r="TNU234" s="134"/>
      <c r="TNV234" s="134"/>
      <c r="TNW234" s="134"/>
      <c r="TNX234" s="134"/>
      <c r="TNY234" s="134"/>
      <c r="TNZ234" s="134"/>
      <c r="TOA234" s="134"/>
      <c r="TOB234" s="134"/>
      <c r="TOC234" s="134"/>
      <c r="TOD234" s="134"/>
      <c r="TOE234" s="134"/>
      <c r="TOF234" s="134"/>
      <c r="TOG234" s="134"/>
      <c r="TOH234" s="134"/>
      <c r="TOI234" s="134"/>
      <c r="TOJ234" s="134"/>
      <c r="TOK234" s="134"/>
      <c r="TOL234" s="134"/>
      <c r="TOM234" s="134"/>
      <c r="TON234" s="134"/>
      <c r="TOO234" s="134"/>
      <c r="TOP234" s="134"/>
      <c r="TOQ234" s="134"/>
      <c r="TOR234" s="134"/>
      <c r="TOS234" s="134"/>
      <c r="TOT234" s="134"/>
      <c r="TOU234" s="134"/>
      <c r="TOV234" s="134"/>
      <c r="TOW234" s="134"/>
      <c r="TOX234" s="134"/>
      <c r="TOY234" s="134"/>
      <c r="TOZ234" s="134"/>
      <c r="TPA234" s="134"/>
      <c r="TPB234" s="134"/>
      <c r="TPC234" s="134"/>
      <c r="TPD234" s="134"/>
      <c r="TPE234" s="134"/>
      <c r="TPF234" s="134"/>
      <c r="TPG234" s="134"/>
      <c r="TPH234" s="134"/>
      <c r="TPI234" s="134"/>
      <c r="TPJ234" s="134"/>
      <c r="TPK234" s="134"/>
      <c r="TPL234" s="134"/>
      <c r="TPM234" s="134"/>
      <c r="TPN234" s="134"/>
      <c r="TPO234" s="134"/>
      <c r="TPP234" s="134"/>
      <c r="TPQ234" s="134"/>
      <c r="TPR234" s="134"/>
      <c r="TPS234" s="134"/>
      <c r="TPT234" s="134"/>
      <c r="TPU234" s="134"/>
      <c r="TPV234" s="134"/>
      <c r="TPW234" s="134"/>
      <c r="TPX234" s="134"/>
      <c r="TPY234" s="134"/>
      <c r="TPZ234" s="134"/>
      <c r="TQA234" s="134"/>
      <c r="TQB234" s="134"/>
      <c r="TQC234" s="134"/>
      <c r="TQD234" s="134"/>
      <c r="TQE234" s="134"/>
      <c r="TQF234" s="134"/>
      <c r="TQG234" s="134"/>
      <c r="TQH234" s="134"/>
      <c r="TQI234" s="134"/>
      <c r="TQJ234" s="134"/>
      <c r="TQK234" s="134"/>
      <c r="TQL234" s="134"/>
      <c r="TQM234" s="134"/>
      <c r="TQN234" s="134"/>
      <c r="TQO234" s="134"/>
      <c r="TQP234" s="134"/>
      <c r="TQQ234" s="134"/>
      <c r="TQR234" s="134"/>
      <c r="TQS234" s="134"/>
      <c r="TQT234" s="134"/>
      <c r="TQU234" s="134"/>
      <c r="TQV234" s="134"/>
      <c r="TQW234" s="134"/>
      <c r="TQX234" s="134"/>
      <c r="TQY234" s="134"/>
      <c r="TQZ234" s="134"/>
      <c r="TRA234" s="134"/>
      <c r="TRB234" s="134"/>
      <c r="TRC234" s="134"/>
      <c r="TRD234" s="134"/>
      <c r="TRE234" s="134"/>
      <c r="TRF234" s="134"/>
      <c r="TRG234" s="134"/>
      <c r="TRH234" s="134"/>
      <c r="TRI234" s="134"/>
      <c r="TRJ234" s="134"/>
      <c r="TRK234" s="134"/>
      <c r="TRL234" s="134"/>
      <c r="TRM234" s="134"/>
      <c r="TRN234" s="134"/>
      <c r="TRO234" s="134"/>
      <c r="TRP234" s="134"/>
      <c r="TRQ234" s="134"/>
      <c r="TRR234" s="134"/>
      <c r="TRS234" s="134"/>
      <c r="TRT234" s="134"/>
      <c r="TRU234" s="134"/>
      <c r="TRV234" s="134"/>
      <c r="TRW234" s="134"/>
      <c r="TRX234" s="134"/>
      <c r="TRY234" s="134"/>
      <c r="TRZ234" s="134"/>
      <c r="TSA234" s="134"/>
      <c r="TSB234" s="134"/>
      <c r="TSC234" s="134"/>
      <c r="TSD234" s="134"/>
      <c r="TSE234" s="134"/>
      <c r="TSF234" s="134"/>
      <c r="TSG234" s="134"/>
      <c r="TSH234" s="134"/>
      <c r="TSI234" s="134"/>
      <c r="TSJ234" s="134"/>
      <c r="TSK234" s="134"/>
      <c r="TSL234" s="134"/>
      <c r="TSM234" s="134"/>
      <c r="TSN234" s="134"/>
      <c r="TSO234" s="134"/>
      <c r="TSP234" s="134"/>
      <c r="TSQ234" s="134"/>
      <c r="TSR234" s="134"/>
      <c r="TSS234" s="134"/>
      <c r="TST234" s="134"/>
      <c r="TSU234" s="134"/>
      <c r="TSV234" s="134"/>
      <c r="TSW234" s="134"/>
      <c r="TSX234" s="134"/>
      <c r="TSY234" s="134"/>
      <c r="TSZ234" s="134"/>
      <c r="TTA234" s="134"/>
      <c r="TTB234" s="134"/>
      <c r="TTC234" s="134"/>
      <c r="TTD234" s="134"/>
      <c r="TTE234" s="134"/>
      <c r="TTF234" s="134"/>
      <c r="TTG234" s="134"/>
      <c r="TTH234" s="134"/>
      <c r="TTI234" s="134"/>
      <c r="TTJ234" s="134"/>
      <c r="TTK234" s="134"/>
      <c r="TTL234" s="134"/>
      <c r="TTM234" s="134"/>
      <c r="TTN234" s="134"/>
      <c r="TTO234" s="134"/>
      <c r="TTP234" s="134"/>
      <c r="TTQ234" s="134"/>
      <c r="TTR234" s="134"/>
      <c r="TTS234" s="134"/>
      <c r="TTT234" s="134"/>
      <c r="TTU234" s="134"/>
      <c r="TTV234" s="134"/>
      <c r="TTW234" s="134"/>
      <c r="TTX234" s="134"/>
      <c r="TTY234" s="134"/>
      <c r="TTZ234" s="134"/>
      <c r="TUA234" s="134"/>
      <c r="TUB234" s="134"/>
      <c r="TUC234" s="134"/>
      <c r="TUD234" s="134"/>
      <c r="TUE234" s="134"/>
      <c r="TUF234" s="134"/>
      <c r="TUG234" s="134"/>
      <c r="TUH234" s="134"/>
      <c r="TUI234" s="134"/>
      <c r="TUJ234" s="134"/>
      <c r="TUK234" s="134"/>
      <c r="TUL234" s="134"/>
      <c r="TUM234" s="134"/>
      <c r="TUN234" s="134"/>
      <c r="TUO234" s="134"/>
      <c r="TUP234" s="134"/>
      <c r="TUQ234" s="134"/>
      <c r="TUR234" s="134"/>
      <c r="TUS234" s="134"/>
      <c r="TUT234" s="134"/>
      <c r="TUU234" s="134"/>
      <c r="TUV234" s="134"/>
      <c r="TUW234" s="134"/>
      <c r="TUX234" s="134"/>
      <c r="TUY234" s="134"/>
      <c r="TUZ234" s="134"/>
      <c r="TVA234" s="134"/>
      <c r="TVB234" s="134"/>
      <c r="TVC234" s="134"/>
      <c r="TVD234" s="134"/>
      <c r="TVE234" s="134"/>
      <c r="TVF234" s="134"/>
      <c r="TVG234" s="134"/>
      <c r="TVH234" s="134"/>
      <c r="TVI234" s="134"/>
      <c r="TVJ234" s="134"/>
      <c r="TVK234" s="134"/>
      <c r="TVL234" s="134"/>
      <c r="TVM234" s="134"/>
      <c r="TVN234" s="134"/>
      <c r="TVO234" s="134"/>
      <c r="TVP234" s="134"/>
      <c r="TVQ234" s="134"/>
      <c r="TVR234" s="134"/>
      <c r="TVS234" s="134"/>
      <c r="TVT234" s="134"/>
      <c r="TVU234" s="134"/>
      <c r="TVV234" s="134"/>
      <c r="TVW234" s="134"/>
      <c r="TVX234" s="134"/>
      <c r="TVY234" s="134"/>
      <c r="TVZ234" s="134"/>
      <c r="TWA234" s="134"/>
      <c r="TWB234" s="134"/>
      <c r="TWC234" s="134"/>
      <c r="TWD234" s="134"/>
      <c r="TWE234" s="134"/>
      <c r="TWF234" s="134"/>
      <c r="TWG234" s="134"/>
      <c r="TWH234" s="134"/>
      <c r="TWI234" s="134"/>
      <c r="TWJ234" s="134"/>
      <c r="TWK234" s="134"/>
      <c r="TWL234" s="134"/>
      <c r="TWM234" s="134"/>
      <c r="TWN234" s="134"/>
      <c r="TWO234" s="134"/>
      <c r="TWP234" s="134"/>
      <c r="TWQ234" s="134"/>
      <c r="TWR234" s="134"/>
      <c r="TWS234" s="134"/>
      <c r="TWT234" s="134"/>
      <c r="TWU234" s="134"/>
      <c r="TWV234" s="134"/>
      <c r="TWW234" s="134"/>
      <c r="TWX234" s="134"/>
      <c r="TWY234" s="134"/>
      <c r="TWZ234" s="134"/>
      <c r="TXA234" s="134"/>
      <c r="TXB234" s="134"/>
      <c r="TXC234" s="134"/>
      <c r="TXD234" s="134"/>
      <c r="TXE234" s="134"/>
      <c r="TXF234" s="134"/>
      <c r="TXG234" s="134"/>
      <c r="TXH234" s="134"/>
      <c r="TXI234" s="134"/>
      <c r="TXJ234" s="134"/>
      <c r="TXK234" s="134"/>
      <c r="TXL234" s="134"/>
      <c r="TXM234" s="134"/>
      <c r="TXN234" s="134"/>
      <c r="TXO234" s="134"/>
      <c r="TXP234" s="134"/>
      <c r="TXQ234" s="134"/>
      <c r="TXR234" s="134"/>
      <c r="TXS234" s="134"/>
      <c r="TXT234" s="134"/>
      <c r="TXU234" s="134"/>
      <c r="TXV234" s="134"/>
      <c r="TXW234" s="134"/>
      <c r="TXX234" s="134"/>
      <c r="TXY234" s="134"/>
      <c r="TXZ234" s="134"/>
      <c r="TYA234" s="134"/>
      <c r="TYB234" s="134"/>
      <c r="TYC234" s="134"/>
      <c r="TYD234" s="134"/>
      <c r="TYE234" s="134"/>
      <c r="TYF234" s="134"/>
      <c r="TYG234" s="134"/>
      <c r="TYH234" s="134"/>
      <c r="TYI234" s="134"/>
      <c r="TYJ234" s="134"/>
      <c r="TYK234" s="134"/>
      <c r="TYL234" s="134"/>
      <c r="TYM234" s="134"/>
      <c r="TYN234" s="134"/>
      <c r="TYO234" s="134"/>
      <c r="TYP234" s="134"/>
      <c r="TYQ234" s="134"/>
      <c r="TYR234" s="134"/>
      <c r="TYS234" s="134"/>
      <c r="TYT234" s="134"/>
      <c r="TYU234" s="134"/>
      <c r="TYV234" s="134"/>
      <c r="TYW234" s="134"/>
      <c r="TYX234" s="134"/>
      <c r="TYY234" s="134"/>
      <c r="TYZ234" s="134"/>
      <c r="TZA234" s="134"/>
      <c r="TZB234" s="134"/>
      <c r="TZC234" s="134"/>
      <c r="TZD234" s="134"/>
      <c r="TZE234" s="134"/>
      <c r="TZF234" s="134"/>
      <c r="TZG234" s="134"/>
      <c r="TZH234" s="134"/>
      <c r="TZI234" s="134"/>
      <c r="TZJ234" s="134"/>
      <c r="TZK234" s="134"/>
      <c r="TZL234" s="134"/>
      <c r="TZM234" s="134"/>
      <c r="TZN234" s="134"/>
      <c r="TZO234" s="134"/>
      <c r="TZP234" s="134"/>
      <c r="TZQ234" s="134"/>
      <c r="TZR234" s="134"/>
      <c r="TZS234" s="134"/>
      <c r="TZT234" s="134"/>
      <c r="TZU234" s="134"/>
      <c r="TZV234" s="134"/>
      <c r="TZW234" s="134"/>
      <c r="TZX234" s="134"/>
      <c r="TZY234" s="134"/>
      <c r="TZZ234" s="134"/>
      <c r="UAA234" s="134"/>
      <c r="UAB234" s="134"/>
      <c r="UAC234" s="134"/>
      <c r="UAD234" s="134"/>
      <c r="UAE234" s="134"/>
      <c r="UAF234" s="134"/>
      <c r="UAG234" s="134"/>
      <c r="UAH234" s="134"/>
      <c r="UAI234" s="134"/>
      <c r="UAJ234" s="134"/>
      <c r="UAK234" s="134"/>
      <c r="UAL234" s="134"/>
      <c r="UAM234" s="134"/>
      <c r="UAN234" s="134"/>
      <c r="UAO234" s="134"/>
      <c r="UAP234" s="134"/>
      <c r="UAQ234" s="134"/>
      <c r="UAR234" s="134"/>
      <c r="UAS234" s="134"/>
      <c r="UAT234" s="134"/>
      <c r="UAU234" s="134"/>
      <c r="UAV234" s="134"/>
      <c r="UAW234" s="134"/>
      <c r="UAX234" s="134"/>
      <c r="UAY234" s="134"/>
      <c r="UAZ234" s="134"/>
      <c r="UBA234" s="134"/>
      <c r="UBB234" s="134"/>
      <c r="UBC234" s="134"/>
      <c r="UBD234" s="134"/>
      <c r="UBE234" s="134"/>
      <c r="UBF234" s="134"/>
      <c r="UBG234" s="134"/>
      <c r="UBH234" s="134"/>
      <c r="UBI234" s="134"/>
      <c r="UBJ234" s="134"/>
      <c r="UBK234" s="134"/>
      <c r="UBL234" s="134"/>
      <c r="UBM234" s="134"/>
      <c r="UBN234" s="134"/>
      <c r="UBO234" s="134"/>
      <c r="UBP234" s="134"/>
      <c r="UBQ234" s="134"/>
      <c r="UBR234" s="134"/>
      <c r="UBS234" s="134"/>
      <c r="UBT234" s="134"/>
      <c r="UBU234" s="134"/>
      <c r="UBV234" s="134"/>
      <c r="UBW234" s="134"/>
      <c r="UBX234" s="134"/>
      <c r="UBY234" s="134"/>
      <c r="UBZ234" s="134"/>
      <c r="UCA234" s="134"/>
      <c r="UCB234" s="134"/>
      <c r="UCC234" s="134"/>
      <c r="UCD234" s="134"/>
      <c r="UCE234" s="134"/>
      <c r="UCF234" s="134"/>
      <c r="UCG234" s="134"/>
      <c r="UCH234" s="134"/>
      <c r="UCI234" s="134"/>
      <c r="UCJ234" s="134"/>
      <c r="UCK234" s="134"/>
      <c r="UCL234" s="134"/>
      <c r="UCM234" s="134"/>
      <c r="UCN234" s="134"/>
      <c r="UCO234" s="134"/>
      <c r="UCP234" s="134"/>
      <c r="UCQ234" s="134"/>
      <c r="UCR234" s="134"/>
      <c r="UCS234" s="134"/>
      <c r="UCT234" s="134"/>
      <c r="UCU234" s="134"/>
      <c r="UCV234" s="134"/>
      <c r="UCW234" s="134"/>
      <c r="UCX234" s="134"/>
      <c r="UCY234" s="134"/>
      <c r="UCZ234" s="134"/>
      <c r="UDA234" s="134"/>
      <c r="UDB234" s="134"/>
      <c r="UDC234" s="134"/>
      <c r="UDD234" s="134"/>
      <c r="UDE234" s="134"/>
      <c r="UDF234" s="134"/>
      <c r="UDG234" s="134"/>
      <c r="UDH234" s="134"/>
      <c r="UDI234" s="134"/>
      <c r="UDJ234" s="134"/>
      <c r="UDK234" s="134"/>
      <c r="UDL234" s="134"/>
      <c r="UDM234" s="134"/>
      <c r="UDN234" s="134"/>
      <c r="UDO234" s="134"/>
      <c r="UDP234" s="134"/>
      <c r="UDQ234" s="134"/>
      <c r="UDR234" s="134"/>
      <c r="UDS234" s="134"/>
      <c r="UDT234" s="134"/>
      <c r="UDU234" s="134"/>
      <c r="UDV234" s="134"/>
      <c r="UDW234" s="134"/>
      <c r="UDX234" s="134"/>
      <c r="UDY234" s="134"/>
      <c r="UDZ234" s="134"/>
      <c r="UEA234" s="134"/>
      <c r="UEB234" s="134"/>
      <c r="UEC234" s="134"/>
      <c r="UED234" s="134"/>
      <c r="UEE234" s="134"/>
      <c r="UEF234" s="134"/>
      <c r="UEG234" s="134"/>
      <c r="UEH234" s="134"/>
      <c r="UEI234" s="134"/>
      <c r="UEJ234" s="134"/>
      <c r="UEK234" s="134"/>
      <c r="UEL234" s="134"/>
      <c r="UEM234" s="134"/>
      <c r="UEN234" s="134"/>
      <c r="UEO234" s="134"/>
      <c r="UEP234" s="134"/>
      <c r="UEQ234" s="134"/>
      <c r="UER234" s="134"/>
      <c r="UES234" s="134"/>
      <c r="UET234" s="134"/>
      <c r="UEU234" s="134"/>
      <c r="UEV234" s="134"/>
      <c r="UEW234" s="134"/>
      <c r="UEX234" s="134"/>
      <c r="UEY234" s="134"/>
      <c r="UEZ234" s="134"/>
      <c r="UFA234" s="134"/>
      <c r="UFB234" s="134"/>
      <c r="UFC234" s="134"/>
      <c r="UFD234" s="134"/>
      <c r="UFE234" s="134"/>
      <c r="UFF234" s="134"/>
      <c r="UFG234" s="134"/>
      <c r="UFH234" s="134"/>
      <c r="UFI234" s="134"/>
      <c r="UFJ234" s="134"/>
      <c r="UFK234" s="134"/>
      <c r="UFL234" s="134"/>
      <c r="UFM234" s="134"/>
      <c r="UFN234" s="134"/>
      <c r="UFO234" s="134"/>
      <c r="UFP234" s="134"/>
      <c r="UFQ234" s="134"/>
      <c r="UFR234" s="134"/>
      <c r="UFS234" s="134"/>
      <c r="UFT234" s="134"/>
      <c r="UFU234" s="134"/>
      <c r="UFV234" s="134"/>
      <c r="UFW234" s="134"/>
      <c r="UFX234" s="134"/>
      <c r="UFY234" s="134"/>
      <c r="UFZ234" s="134"/>
      <c r="UGA234" s="134"/>
      <c r="UGB234" s="134"/>
      <c r="UGC234" s="134"/>
      <c r="UGD234" s="134"/>
      <c r="UGE234" s="134"/>
      <c r="UGF234" s="134"/>
      <c r="UGG234" s="134"/>
      <c r="UGH234" s="134"/>
      <c r="UGI234" s="134"/>
      <c r="UGJ234" s="134"/>
      <c r="UGK234" s="134"/>
      <c r="UGL234" s="134"/>
      <c r="UGM234" s="134"/>
      <c r="UGN234" s="134"/>
      <c r="UGO234" s="134"/>
      <c r="UGP234" s="134"/>
      <c r="UGQ234" s="134"/>
      <c r="UGR234" s="134"/>
      <c r="UGS234" s="134"/>
      <c r="UGT234" s="134"/>
      <c r="UGU234" s="134"/>
      <c r="UGV234" s="134"/>
      <c r="UGW234" s="134"/>
      <c r="UGX234" s="134"/>
      <c r="UGY234" s="134"/>
      <c r="UGZ234" s="134"/>
      <c r="UHA234" s="134"/>
      <c r="UHB234" s="134"/>
      <c r="UHC234" s="134"/>
      <c r="UHD234" s="134"/>
      <c r="UHE234" s="134"/>
      <c r="UHF234" s="134"/>
      <c r="UHG234" s="134"/>
      <c r="UHH234" s="134"/>
      <c r="UHI234" s="134"/>
      <c r="UHJ234" s="134"/>
      <c r="UHK234" s="134"/>
      <c r="UHL234" s="134"/>
      <c r="UHM234" s="134"/>
      <c r="UHN234" s="134"/>
      <c r="UHO234" s="134"/>
      <c r="UHP234" s="134"/>
      <c r="UHQ234" s="134"/>
      <c r="UHR234" s="134"/>
      <c r="UHS234" s="134"/>
      <c r="UHT234" s="134"/>
      <c r="UHU234" s="134"/>
      <c r="UHV234" s="134"/>
      <c r="UHW234" s="134"/>
      <c r="UHX234" s="134"/>
      <c r="UHY234" s="134"/>
      <c r="UHZ234" s="134"/>
      <c r="UIA234" s="134"/>
      <c r="UIB234" s="134"/>
      <c r="UIC234" s="134"/>
      <c r="UID234" s="134"/>
      <c r="UIE234" s="134"/>
      <c r="UIF234" s="134"/>
      <c r="UIG234" s="134"/>
      <c r="UIH234" s="134"/>
      <c r="UII234" s="134"/>
      <c r="UIJ234" s="134"/>
      <c r="UIK234" s="134"/>
      <c r="UIL234" s="134"/>
      <c r="UIM234" s="134"/>
      <c r="UIN234" s="134"/>
      <c r="UIO234" s="134"/>
      <c r="UIP234" s="134"/>
      <c r="UIQ234" s="134"/>
      <c r="UIR234" s="134"/>
      <c r="UIS234" s="134"/>
      <c r="UIT234" s="134"/>
      <c r="UIU234" s="134"/>
      <c r="UIV234" s="134"/>
      <c r="UIW234" s="134"/>
      <c r="UIX234" s="134"/>
      <c r="UIY234" s="134"/>
      <c r="UIZ234" s="134"/>
      <c r="UJA234" s="134"/>
      <c r="UJB234" s="134"/>
      <c r="UJC234" s="134"/>
      <c r="UJD234" s="134"/>
      <c r="UJE234" s="134"/>
      <c r="UJF234" s="134"/>
      <c r="UJG234" s="134"/>
      <c r="UJH234" s="134"/>
      <c r="UJI234" s="134"/>
      <c r="UJJ234" s="134"/>
      <c r="UJK234" s="134"/>
      <c r="UJL234" s="134"/>
      <c r="UJM234" s="134"/>
      <c r="UJN234" s="134"/>
      <c r="UJO234" s="134"/>
      <c r="UJP234" s="134"/>
      <c r="UJQ234" s="134"/>
      <c r="UJR234" s="134"/>
      <c r="UJS234" s="134"/>
      <c r="UJT234" s="134"/>
      <c r="UJU234" s="134"/>
      <c r="UJV234" s="134"/>
      <c r="UJW234" s="134"/>
      <c r="UJX234" s="134"/>
      <c r="UJY234" s="134"/>
      <c r="UJZ234" s="134"/>
      <c r="UKA234" s="134"/>
      <c r="UKB234" s="134"/>
      <c r="UKC234" s="134"/>
      <c r="UKD234" s="134"/>
      <c r="UKE234" s="134"/>
      <c r="UKF234" s="134"/>
      <c r="UKG234" s="134"/>
      <c r="UKH234" s="134"/>
      <c r="UKI234" s="134"/>
      <c r="UKJ234" s="134"/>
      <c r="UKK234" s="134"/>
      <c r="UKL234" s="134"/>
      <c r="UKM234" s="134"/>
      <c r="UKN234" s="134"/>
      <c r="UKO234" s="134"/>
      <c r="UKP234" s="134"/>
      <c r="UKQ234" s="134"/>
      <c r="UKR234" s="134"/>
      <c r="UKS234" s="134"/>
      <c r="UKT234" s="134"/>
      <c r="UKU234" s="134"/>
      <c r="UKV234" s="134"/>
      <c r="UKW234" s="134"/>
      <c r="UKX234" s="134"/>
      <c r="UKY234" s="134"/>
      <c r="UKZ234" s="134"/>
      <c r="ULA234" s="134"/>
      <c r="ULB234" s="134"/>
      <c r="ULC234" s="134"/>
      <c r="ULD234" s="134"/>
      <c r="ULE234" s="134"/>
      <c r="ULF234" s="134"/>
      <c r="ULG234" s="134"/>
      <c r="ULH234" s="134"/>
      <c r="ULI234" s="134"/>
      <c r="ULJ234" s="134"/>
      <c r="ULK234" s="134"/>
      <c r="ULL234" s="134"/>
      <c r="ULM234" s="134"/>
      <c r="ULN234" s="134"/>
      <c r="ULO234" s="134"/>
      <c r="ULP234" s="134"/>
      <c r="ULQ234" s="134"/>
      <c r="ULR234" s="134"/>
      <c r="ULS234" s="134"/>
      <c r="ULT234" s="134"/>
      <c r="ULU234" s="134"/>
      <c r="ULV234" s="134"/>
      <c r="ULW234" s="134"/>
      <c r="ULX234" s="134"/>
      <c r="ULY234" s="134"/>
      <c r="ULZ234" s="134"/>
      <c r="UMA234" s="134"/>
      <c r="UMB234" s="134"/>
      <c r="UMC234" s="134"/>
      <c r="UMD234" s="134"/>
      <c r="UME234" s="134"/>
      <c r="UMF234" s="134"/>
      <c r="UMG234" s="134"/>
      <c r="UMH234" s="134"/>
      <c r="UMI234" s="134"/>
      <c r="UMJ234" s="134"/>
      <c r="UMK234" s="134"/>
      <c r="UML234" s="134"/>
      <c r="UMM234" s="134"/>
      <c r="UMN234" s="134"/>
      <c r="UMO234" s="134"/>
      <c r="UMP234" s="134"/>
      <c r="UMQ234" s="134"/>
      <c r="UMR234" s="134"/>
      <c r="UMS234" s="134"/>
      <c r="UMT234" s="134"/>
      <c r="UMU234" s="134"/>
      <c r="UMV234" s="134"/>
      <c r="UMW234" s="134"/>
      <c r="UMX234" s="134"/>
      <c r="UMY234" s="134"/>
      <c r="UMZ234" s="134"/>
      <c r="UNA234" s="134"/>
      <c r="UNB234" s="134"/>
      <c r="UNC234" s="134"/>
      <c r="UND234" s="134"/>
      <c r="UNE234" s="134"/>
      <c r="UNF234" s="134"/>
      <c r="UNG234" s="134"/>
      <c r="UNH234" s="134"/>
      <c r="UNI234" s="134"/>
      <c r="UNJ234" s="134"/>
      <c r="UNK234" s="134"/>
      <c r="UNL234" s="134"/>
      <c r="UNM234" s="134"/>
      <c r="UNN234" s="134"/>
      <c r="UNO234" s="134"/>
      <c r="UNP234" s="134"/>
      <c r="UNQ234" s="134"/>
      <c r="UNR234" s="134"/>
      <c r="UNS234" s="134"/>
      <c r="UNT234" s="134"/>
      <c r="UNU234" s="134"/>
      <c r="UNV234" s="134"/>
      <c r="UNW234" s="134"/>
      <c r="UNX234" s="134"/>
      <c r="UNY234" s="134"/>
      <c r="UNZ234" s="134"/>
      <c r="UOA234" s="134"/>
      <c r="UOB234" s="134"/>
      <c r="UOC234" s="134"/>
      <c r="UOD234" s="134"/>
      <c r="UOE234" s="134"/>
      <c r="UOF234" s="134"/>
      <c r="UOG234" s="134"/>
      <c r="UOH234" s="134"/>
      <c r="UOI234" s="134"/>
      <c r="UOJ234" s="134"/>
      <c r="UOK234" s="134"/>
      <c r="UOL234" s="134"/>
      <c r="UOM234" s="134"/>
      <c r="UON234" s="134"/>
      <c r="UOO234" s="134"/>
      <c r="UOP234" s="134"/>
      <c r="UOQ234" s="134"/>
      <c r="UOR234" s="134"/>
      <c r="UOS234" s="134"/>
      <c r="UOT234" s="134"/>
      <c r="UOU234" s="134"/>
      <c r="UOV234" s="134"/>
      <c r="UOW234" s="134"/>
      <c r="UOX234" s="134"/>
      <c r="UOY234" s="134"/>
      <c r="UOZ234" s="134"/>
      <c r="UPA234" s="134"/>
      <c r="UPB234" s="134"/>
      <c r="UPC234" s="134"/>
      <c r="UPD234" s="134"/>
      <c r="UPE234" s="134"/>
      <c r="UPF234" s="134"/>
      <c r="UPG234" s="134"/>
      <c r="UPH234" s="134"/>
      <c r="UPI234" s="134"/>
      <c r="UPJ234" s="134"/>
      <c r="UPK234" s="134"/>
      <c r="UPL234" s="134"/>
      <c r="UPM234" s="134"/>
      <c r="UPN234" s="134"/>
      <c r="UPO234" s="134"/>
      <c r="UPP234" s="134"/>
      <c r="UPQ234" s="134"/>
      <c r="UPR234" s="134"/>
      <c r="UPS234" s="134"/>
      <c r="UPT234" s="134"/>
      <c r="UPU234" s="134"/>
      <c r="UPV234" s="134"/>
      <c r="UPW234" s="134"/>
      <c r="UPX234" s="134"/>
      <c r="UPY234" s="134"/>
      <c r="UPZ234" s="134"/>
      <c r="UQA234" s="134"/>
      <c r="UQB234" s="134"/>
      <c r="UQC234" s="134"/>
      <c r="UQD234" s="134"/>
      <c r="UQE234" s="134"/>
      <c r="UQF234" s="134"/>
      <c r="UQG234" s="134"/>
      <c r="UQH234" s="134"/>
      <c r="UQI234" s="134"/>
      <c r="UQJ234" s="134"/>
      <c r="UQK234" s="134"/>
      <c r="UQL234" s="134"/>
      <c r="UQM234" s="134"/>
      <c r="UQN234" s="134"/>
      <c r="UQO234" s="134"/>
      <c r="UQP234" s="134"/>
      <c r="UQQ234" s="134"/>
      <c r="UQR234" s="134"/>
      <c r="UQS234" s="134"/>
      <c r="UQT234" s="134"/>
      <c r="UQU234" s="134"/>
      <c r="UQV234" s="134"/>
      <c r="UQW234" s="134"/>
      <c r="UQX234" s="134"/>
      <c r="UQY234" s="134"/>
      <c r="UQZ234" s="134"/>
      <c r="URA234" s="134"/>
      <c r="URB234" s="134"/>
      <c r="URC234" s="134"/>
      <c r="URD234" s="134"/>
      <c r="URE234" s="134"/>
      <c r="URF234" s="134"/>
      <c r="URG234" s="134"/>
      <c r="URH234" s="134"/>
      <c r="URI234" s="134"/>
      <c r="URJ234" s="134"/>
      <c r="URK234" s="134"/>
      <c r="URL234" s="134"/>
      <c r="URM234" s="134"/>
      <c r="URN234" s="134"/>
      <c r="URO234" s="134"/>
      <c r="URP234" s="134"/>
      <c r="URQ234" s="134"/>
      <c r="URR234" s="134"/>
      <c r="URS234" s="134"/>
      <c r="URT234" s="134"/>
      <c r="URU234" s="134"/>
      <c r="URV234" s="134"/>
      <c r="URW234" s="134"/>
      <c r="URX234" s="134"/>
      <c r="URY234" s="134"/>
      <c r="URZ234" s="134"/>
      <c r="USA234" s="134"/>
      <c r="USB234" s="134"/>
      <c r="USC234" s="134"/>
      <c r="USD234" s="134"/>
      <c r="USE234" s="134"/>
      <c r="USF234" s="134"/>
      <c r="USG234" s="134"/>
      <c r="USH234" s="134"/>
      <c r="USI234" s="134"/>
      <c r="USJ234" s="134"/>
      <c r="USK234" s="134"/>
      <c r="USL234" s="134"/>
      <c r="USM234" s="134"/>
      <c r="USN234" s="134"/>
      <c r="USO234" s="134"/>
      <c r="USP234" s="134"/>
      <c r="USQ234" s="134"/>
      <c r="USR234" s="134"/>
      <c r="USS234" s="134"/>
      <c r="UST234" s="134"/>
      <c r="USU234" s="134"/>
      <c r="USV234" s="134"/>
      <c r="USW234" s="134"/>
      <c r="USX234" s="134"/>
      <c r="USY234" s="134"/>
      <c r="USZ234" s="134"/>
      <c r="UTA234" s="134"/>
      <c r="UTB234" s="134"/>
      <c r="UTC234" s="134"/>
      <c r="UTD234" s="134"/>
      <c r="UTE234" s="134"/>
      <c r="UTF234" s="134"/>
      <c r="UTG234" s="134"/>
      <c r="UTH234" s="134"/>
      <c r="UTI234" s="134"/>
      <c r="UTJ234" s="134"/>
      <c r="UTK234" s="134"/>
      <c r="UTL234" s="134"/>
      <c r="UTM234" s="134"/>
      <c r="UTN234" s="134"/>
      <c r="UTO234" s="134"/>
      <c r="UTP234" s="134"/>
      <c r="UTQ234" s="134"/>
      <c r="UTR234" s="134"/>
      <c r="UTS234" s="134"/>
      <c r="UTT234" s="134"/>
      <c r="UTU234" s="134"/>
      <c r="UTV234" s="134"/>
      <c r="UTW234" s="134"/>
      <c r="UTX234" s="134"/>
      <c r="UTY234" s="134"/>
      <c r="UTZ234" s="134"/>
      <c r="UUA234" s="134"/>
      <c r="UUB234" s="134"/>
      <c r="UUC234" s="134"/>
      <c r="UUD234" s="134"/>
      <c r="UUE234" s="134"/>
      <c r="UUF234" s="134"/>
      <c r="UUG234" s="134"/>
      <c r="UUH234" s="134"/>
      <c r="UUI234" s="134"/>
      <c r="UUJ234" s="134"/>
      <c r="UUK234" s="134"/>
      <c r="UUL234" s="134"/>
      <c r="UUM234" s="134"/>
      <c r="UUN234" s="134"/>
      <c r="UUO234" s="134"/>
      <c r="UUP234" s="134"/>
      <c r="UUQ234" s="134"/>
      <c r="UUR234" s="134"/>
      <c r="UUS234" s="134"/>
      <c r="UUT234" s="134"/>
      <c r="UUU234" s="134"/>
      <c r="UUV234" s="134"/>
      <c r="UUW234" s="134"/>
      <c r="UUX234" s="134"/>
      <c r="UUY234" s="134"/>
      <c r="UUZ234" s="134"/>
      <c r="UVA234" s="134"/>
      <c r="UVB234" s="134"/>
      <c r="UVC234" s="134"/>
      <c r="UVD234" s="134"/>
      <c r="UVE234" s="134"/>
      <c r="UVF234" s="134"/>
      <c r="UVG234" s="134"/>
      <c r="UVH234" s="134"/>
      <c r="UVI234" s="134"/>
      <c r="UVJ234" s="134"/>
      <c r="UVK234" s="134"/>
      <c r="UVL234" s="134"/>
      <c r="UVM234" s="134"/>
      <c r="UVN234" s="134"/>
      <c r="UVO234" s="134"/>
      <c r="UVP234" s="134"/>
      <c r="UVQ234" s="134"/>
      <c r="UVR234" s="134"/>
      <c r="UVS234" s="134"/>
      <c r="UVT234" s="134"/>
      <c r="UVU234" s="134"/>
      <c r="UVV234" s="134"/>
      <c r="UVW234" s="134"/>
      <c r="UVX234" s="134"/>
      <c r="UVY234" s="134"/>
      <c r="UVZ234" s="134"/>
      <c r="UWA234" s="134"/>
      <c r="UWB234" s="134"/>
      <c r="UWC234" s="134"/>
      <c r="UWD234" s="134"/>
      <c r="UWE234" s="134"/>
      <c r="UWF234" s="134"/>
      <c r="UWG234" s="134"/>
      <c r="UWH234" s="134"/>
      <c r="UWI234" s="134"/>
      <c r="UWJ234" s="134"/>
      <c r="UWK234" s="134"/>
      <c r="UWL234" s="134"/>
      <c r="UWM234" s="134"/>
      <c r="UWN234" s="134"/>
      <c r="UWO234" s="134"/>
      <c r="UWP234" s="134"/>
      <c r="UWQ234" s="134"/>
      <c r="UWR234" s="134"/>
      <c r="UWS234" s="134"/>
      <c r="UWT234" s="134"/>
      <c r="UWU234" s="134"/>
      <c r="UWV234" s="134"/>
      <c r="UWW234" s="134"/>
      <c r="UWX234" s="134"/>
      <c r="UWY234" s="134"/>
      <c r="UWZ234" s="134"/>
      <c r="UXA234" s="134"/>
      <c r="UXB234" s="134"/>
      <c r="UXC234" s="134"/>
      <c r="UXD234" s="134"/>
      <c r="UXE234" s="134"/>
      <c r="UXF234" s="134"/>
      <c r="UXG234" s="134"/>
      <c r="UXH234" s="134"/>
      <c r="UXI234" s="134"/>
      <c r="UXJ234" s="134"/>
      <c r="UXK234" s="134"/>
      <c r="UXL234" s="134"/>
      <c r="UXM234" s="134"/>
      <c r="UXN234" s="134"/>
      <c r="UXO234" s="134"/>
      <c r="UXP234" s="134"/>
      <c r="UXQ234" s="134"/>
      <c r="UXR234" s="134"/>
      <c r="UXS234" s="134"/>
      <c r="UXT234" s="134"/>
      <c r="UXU234" s="134"/>
      <c r="UXV234" s="134"/>
      <c r="UXW234" s="134"/>
      <c r="UXX234" s="134"/>
      <c r="UXY234" s="134"/>
      <c r="UXZ234" s="134"/>
      <c r="UYA234" s="134"/>
      <c r="UYB234" s="134"/>
      <c r="UYC234" s="134"/>
      <c r="UYD234" s="134"/>
      <c r="UYE234" s="134"/>
      <c r="UYF234" s="134"/>
      <c r="UYG234" s="134"/>
      <c r="UYH234" s="134"/>
      <c r="UYI234" s="134"/>
      <c r="UYJ234" s="134"/>
      <c r="UYK234" s="134"/>
      <c r="UYL234" s="134"/>
      <c r="UYM234" s="134"/>
      <c r="UYN234" s="134"/>
      <c r="UYO234" s="134"/>
      <c r="UYP234" s="134"/>
      <c r="UYQ234" s="134"/>
      <c r="UYR234" s="134"/>
      <c r="UYS234" s="134"/>
      <c r="UYT234" s="134"/>
      <c r="UYU234" s="134"/>
      <c r="UYV234" s="134"/>
      <c r="UYW234" s="134"/>
      <c r="UYX234" s="134"/>
      <c r="UYY234" s="134"/>
      <c r="UYZ234" s="134"/>
      <c r="UZA234" s="134"/>
      <c r="UZB234" s="134"/>
      <c r="UZC234" s="134"/>
      <c r="UZD234" s="134"/>
      <c r="UZE234" s="134"/>
      <c r="UZF234" s="134"/>
      <c r="UZG234" s="134"/>
      <c r="UZH234" s="134"/>
      <c r="UZI234" s="134"/>
      <c r="UZJ234" s="134"/>
      <c r="UZK234" s="134"/>
      <c r="UZL234" s="134"/>
      <c r="UZM234" s="134"/>
      <c r="UZN234" s="134"/>
      <c r="UZO234" s="134"/>
      <c r="UZP234" s="134"/>
      <c r="UZQ234" s="134"/>
      <c r="UZR234" s="134"/>
      <c r="UZS234" s="134"/>
      <c r="UZT234" s="134"/>
      <c r="UZU234" s="134"/>
      <c r="UZV234" s="134"/>
      <c r="UZW234" s="134"/>
      <c r="UZX234" s="134"/>
      <c r="UZY234" s="134"/>
      <c r="UZZ234" s="134"/>
      <c r="VAA234" s="134"/>
      <c r="VAB234" s="134"/>
      <c r="VAC234" s="134"/>
      <c r="VAD234" s="134"/>
      <c r="VAE234" s="134"/>
      <c r="VAF234" s="134"/>
      <c r="VAG234" s="134"/>
      <c r="VAH234" s="134"/>
      <c r="VAI234" s="134"/>
      <c r="VAJ234" s="134"/>
      <c r="VAK234" s="134"/>
      <c r="VAL234" s="134"/>
      <c r="VAM234" s="134"/>
      <c r="VAN234" s="134"/>
      <c r="VAO234" s="134"/>
      <c r="VAP234" s="134"/>
      <c r="VAQ234" s="134"/>
      <c r="VAR234" s="134"/>
      <c r="VAS234" s="134"/>
      <c r="VAT234" s="134"/>
      <c r="VAU234" s="134"/>
      <c r="VAV234" s="134"/>
      <c r="VAW234" s="134"/>
      <c r="VAX234" s="134"/>
      <c r="VAY234" s="134"/>
      <c r="VAZ234" s="134"/>
      <c r="VBA234" s="134"/>
      <c r="VBB234" s="134"/>
      <c r="VBC234" s="134"/>
      <c r="VBD234" s="134"/>
      <c r="VBE234" s="134"/>
      <c r="VBF234" s="134"/>
      <c r="VBG234" s="134"/>
      <c r="VBH234" s="134"/>
      <c r="VBI234" s="134"/>
      <c r="VBJ234" s="134"/>
      <c r="VBK234" s="134"/>
      <c r="VBL234" s="134"/>
      <c r="VBM234" s="134"/>
      <c r="VBN234" s="134"/>
      <c r="VBO234" s="134"/>
      <c r="VBP234" s="134"/>
      <c r="VBQ234" s="134"/>
      <c r="VBR234" s="134"/>
      <c r="VBS234" s="134"/>
      <c r="VBT234" s="134"/>
      <c r="VBU234" s="134"/>
      <c r="VBV234" s="134"/>
      <c r="VBW234" s="134"/>
      <c r="VBX234" s="134"/>
      <c r="VBY234" s="134"/>
      <c r="VBZ234" s="134"/>
      <c r="VCA234" s="134"/>
      <c r="VCB234" s="134"/>
      <c r="VCC234" s="134"/>
      <c r="VCD234" s="134"/>
      <c r="VCE234" s="134"/>
      <c r="VCF234" s="134"/>
      <c r="VCG234" s="134"/>
      <c r="VCH234" s="134"/>
      <c r="VCI234" s="134"/>
      <c r="VCJ234" s="134"/>
      <c r="VCK234" s="134"/>
      <c r="VCL234" s="134"/>
      <c r="VCM234" s="134"/>
      <c r="VCN234" s="134"/>
      <c r="VCO234" s="134"/>
      <c r="VCP234" s="134"/>
      <c r="VCQ234" s="134"/>
      <c r="VCR234" s="134"/>
      <c r="VCS234" s="134"/>
      <c r="VCT234" s="134"/>
      <c r="VCU234" s="134"/>
      <c r="VCV234" s="134"/>
      <c r="VCW234" s="134"/>
      <c r="VCX234" s="134"/>
      <c r="VCY234" s="134"/>
      <c r="VCZ234" s="134"/>
      <c r="VDA234" s="134"/>
      <c r="VDB234" s="134"/>
      <c r="VDC234" s="134"/>
      <c r="VDD234" s="134"/>
      <c r="VDE234" s="134"/>
      <c r="VDF234" s="134"/>
      <c r="VDG234" s="134"/>
      <c r="VDH234" s="134"/>
      <c r="VDI234" s="134"/>
      <c r="VDJ234" s="134"/>
      <c r="VDK234" s="134"/>
      <c r="VDL234" s="134"/>
      <c r="VDM234" s="134"/>
      <c r="VDN234" s="134"/>
      <c r="VDO234" s="134"/>
      <c r="VDP234" s="134"/>
      <c r="VDQ234" s="134"/>
      <c r="VDR234" s="134"/>
      <c r="VDS234" s="134"/>
      <c r="VDT234" s="134"/>
      <c r="VDU234" s="134"/>
      <c r="VDV234" s="134"/>
      <c r="VDW234" s="134"/>
      <c r="VDX234" s="134"/>
      <c r="VDY234" s="134"/>
      <c r="VDZ234" s="134"/>
      <c r="VEA234" s="134"/>
      <c r="VEB234" s="134"/>
      <c r="VEC234" s="134"/>
      <c r="VED234" s="134"/>
      <c r="VEE234" s="134"/>
      <c r="VEF234" s="134"/>
      <c r="VEG234" s="134"/>
      <c r="VEH234" s="134"/>
      <c r="VEI234" s="134"/>
      <c r="VEJ234" s="134"/>
      <c r="VEK234" s="134"/>
      <c r="VEL234" s="134"/>
      <c r="VEM234" s="134"/>
      <c r="VEN234" s="134"/>
      <c r="VEO234" s="134"/>
      <c r="VEP234" s="134"/>
      <c r="VEQ234" s="134"/>
      <c r="VER234" s="134"/>
      <c r="VES234" s="134"/>
      <c r="VET234" s="134"/>
      <c r="VEU234" s="134"/>
      <c r="VEV234" s="134"/>
      <c r="VEW234" s="134"/>
      <c r="VEX234" s="134"/>
      <c r="VEY234" s="134"/>
      <c r="VEZ234" s="134"/>
      <c r="VFA234" s="134"/>
      <c r="VFB234" s="134"/>
      <c r="VFC234" s="134"/>
      <c r="VFD234" s="134"/>
      <c r="VFE234" s="134"/>
      <c r="VFF234" s="134"/>
      <c r="VFG234" s="134"/>
      <c r="VFH234" s="134"/>
      <c r="VFI234" s="134"/>
      <c r="VFJ234" s="134"/>
      <c r="VFK234" s="134"/>
      <c r="VFL234" s="134"/>
      <c r="VFM234" s="134"/>
      <c r="VFN234" s="134"/>
      <c r="VFO234" s="134"/>
      <c r="VFP234" s="134"/>
      <c r="VFQ234" s="134"/>
      <c r="VFR234" s="134"/>
      <c r="VFS234" s="134"/>
      <c r="VFT234" s="134"/>
      <c r="VFU234" s="134"/>
      <c r="VFV234" s="134"/>
      <c r="VFW234" s="134"/>
      <c r="VFX234" s="134"/>
      <c r="VFY234" s="134"/>
      <c r="VFZ234" s="134"/>
      <c r="VGA234" s="134"/>
      <c r="VGB234" s="134"/>
      <c r="VGC234" s="134"/>
      <c r="VGD234" s="134"/>
      <c r="VGE234" s="134"/>
      <c r="VGF234" s="134"/>
      <c r="VGG234" s="134"/>
      <c r="VGH234" s="134"/>
      <c r="VGI234" s="134"/>
      <c r="VGJ234" s="134"/>
      <c r="VGK234" s="134"/>
      <c r="VGL234" s="134"/>
      <c r="VGM234" s="134"/>
      <c r="VGN234" s="134"/>
      <c r="VGO234" s="134"/>
      <c r="VGP234" s="134"/>
      <c r="VGQ234" s="134"/>
      <c r="VGR234" s="134"/>
      <c r="VGS234" s="134"/>
      <c r="VGT234" s="134"/>
      <c r="VGU234" s="134"/>
      <c r="VGV234" s="134"/>
      <c r="VGW234" s="134"/>
      <c r="VGX234" s="134"/>
      <c r="VGY234" s="134"/>
      <c r="VGZ234" s="134"/>
      <c r="VHA234" s="134"/>
      <c r="VHB234" s="134"/>
      <c r="VHC234" s="134"/>
      <c r="VHD234" s="134"/>
      <c r="VHE234" s="134"/>
      <c r="VHF234" s="134"/>
      <c r="VHG234" s="134"/>
      <c r="VHH234" s="134"/>
      <c r="VHI234" s="134"/>
      <c r="VHJ234" s="134"/>
      <c r="VHK234" s="134"/>
      <c r="VHL234" s="134"/>
      <c r="VHM234" s="134"/>
      <c r="VHN234" s="134"/>
      <c r="VHO234" s="134"/>
      <c r="VHP234" s="134"/>
      <c r="VHQ234" s="134"/>
      <c r="VHR234" s="134"/>
      <c r="VHS234" s="134"/>
      <c r="VHT234" s="134"/>
      <c r="VHU234" s="134"/>
      <c r="VHV234" s="134"/>
      <c r="VHW234" s="134"/>
      <c r="VHX234" s="134"/>
      <c r="VHY234" s="134"/>
      <c r="VHZ234" s="134"/>
      <c r="VIA234" s="134"/>
      <c r="VIB234" s="134"/>
      <c r="VIC234" s="134"/>
      <c r="VID234" s="134"/>
      <c r="VIE234" s="134"/>
      <c r="VIF234" s="134"/>
      <c r="VIG234" s="134"/>
      <c r="VIH234" s="134"/>
      <c r="VII234" s="134"/>
      <c r="VIJ234" s="134"/>
      <c r="VIK234" s="134"/>
      <c r="VIL234" s="134"/>
      <c r="VIM234" s="134"/>
      <c r="VIN234" s="134"/>
      <c r="VIO234" s="134"/>
      <c r="VIP234" s="134"/>
      <c r="VIQ234" s="134"/>
      <c r="VIR234" s="134"/>
      <c r="VIS234" s="134"/>
      <c r="VIT234" s="134"/>
      <c r="VIU234" s="134"/>
      <c r="VIV234" s="134"/>
      <c r="VIW234" s="134"/>
      <c r="VIX234" s="134"/>
      <c r="VIY234" s="134"/>
      <c r="VIZ234" s="134"/>
      <c r="VJA234" s="134"/>
      <c r="VJB234" s="134"/>
      <c r="VJC234" s="134"/>
      <c r="VJD234" s="134"/>
      <c r="VJE234" s="134"/>
      <c r="VJF234" s="134"/>
      <c r="VJG234" s="134"/>
      <c r="VJH234" s="134"/>
      <c r="VJI234" s="134"/>
      <c r="VJJ234" s="134"/>
      <c r="VJK234" s="134"/>
      <c r="VJL234" s="134"/>
      <c r="VJM234" s="134"/>
      <c r="VJN234" s="134"/>
      <c r="VJO234" s="134"/>
      <c r="VJP234" s="134"/>
      <c r="VJQ234" s="134"/>
      <c r="VJR234" s="134"/>
      <c r="VJS234" s="134"/>
      <c r="VJT234" s="134"/>
      <c r="VJU234" s="134"/>
      <c r="VJV234" s="134"/>
      <c r="VJW234" s="134"/>
      <c r="VJX234" s="134"/>
      <c r="VJY234" s="134"/>
      <c r="VJZ234" s="134"/>
      <c r="VKA234" s="134"/>
      <c r="VKB234" s="134"/>
      <c r="VKC234" s="134"/>
      <c r="VKD234" s="134"/>
      <c r="VKE234" s="134"/>
      <c r="VKF234" s="134"/>
      <c r="VKG234" s="134"/>
      <c r="VKH234" s="134"/>
      <c r="VKI234" s="134"/>
      <c r="VKJ234" s="134"/>
      <c r="VKK234" s="134"/>
      <c r="VKL234" s="134"/>
      <c r="VKM234" s="134"/>
      <c r="VKN234" s="134"/>
      <c r="VKO234" s="134"/>
      <c r="VKP234" s="134"/>
      <c r="VKQ234" s="134"/>
      <c r="VKR234" s="134"/>
      <c r="VKS234" s="134"/>
      <c r="VKT234" s="134"/>
      <c r="VKU234" s="134"/>
      <c r="VKV234" s="134"/>
      <c r="VKW234" s="134"/>
      <c r="VKX234" s="134"/>
      <c r="VKY234" s="134"/>
      <c r="VKZ234" s="134"/>
      <c r="VLA234" s="134"/>
      <c r="VLB234" s="134"/>
      <c r="VLC234" s="134"/>
      <c r="VLD234" s="134"/>
      <c r="VLE234" s="134"/>
      <c r="VLF234" s="134"/>
      <c r="VLG234" s="134"/>
      <c r="VLH234" s="134"/>
      <c r="VLI234" s="134"/>
      <c r="VLJ234" s="134"/>
      <c r="VLK234" s="134"/>
      <c r="VLL234" s="134"/>
      <c r="VLM234" s="134"/>
      <c r="VLN234" s="134"/>
      <c r="VLO234" s="134"/>
      <c r="VLP234" s="134"/>
      <c r="VLQ234" s="134"/>
      <c r="VLR234" s="134"/>
      <c r="VLS234" s="134"/>
      <c r="VLT234" s="134"/>
      <c r="VLU234" s="134"/>
      <c r="VLV234" s="134"/>
      <c r="VLW234" s="134"/>
      <c r="VLX234" s="134"/>
      <c r="VLY234" s="134"/>
      <c r="VLZ234" s="134"/>
      <c r="VMA234" s="134"/>
      <c r="VMB234" s="134"/>
      <c r="VMC234" s="134"/>
      <c r="VMD234" s="134"/>
      <c r="VME234" s="134"/>
      <c r="VMF234" s="134"/>
      <c r="VMG234" s="134"/>
      <c r="VMH234" s="134"/>
      <c r="VMI234" s="134"/>
      <c r="VMJ234" s="134"/>
      <c r="VMK234" s="134"/>
      <c r="VML234" s="134"/>
      <c r="VMM234" s="134"/>
      <c r="VMN234" s="134"/>
      <c r="VMO234" s="134"/>
      <c r="VMP234" s="134"/>
      <c r="VMQ234" s="134"/>
      <c r="VMR234" s="134"/>
      <c r="VMS234" s="134"/>
      <c r="VMT234" s="134"/>
      <c r="VMU234" s="134"/>
      <c r="VMV234" s="134"/>
      <c r="VMW234" s="134"/>
      <c r="VMX234" s="134"/>
      <c r="VMY234" s="134"/>
      <c r="VMZ234" s="134"/>
      <c r="VNA234" s="134"/>
      <c r="VNB234" s="134"/>
      <c r="VNC234" s="134"/>
      <c r="VND234" s="134"/>
      <c r="VNE234" s="134"/>
      <c r="VNF234" s="134"/>
      <c r="VNG234" s="134"/>
      <c r="VNH234" s="134"/>
      <c r="VNI234" s="134"/>
      <c r="VNJ234" s="134"/>
      <c r="VNK234" s="134"/>
      <c r="VNL234" s="134"/>
      <c r="VNM234" s="134"/>
      <c r="VNN234" s="134"/>
      <c r="VNO234" s="134"/>
      <c r="VNP234" s="134"/>
      <c r="VNQ234" s="134"/>
      <c r="VNR234" s="134"/>
      <c r="VNS234" s="134"/>
      <c r="VNT234" s="134"/>
      <c r="VNU234" s="134"/>
      <c r="VNV234" s="134"/>
      <c r="VNW234" s="134"/>
      <c r="VNX234" s="134"/>
      <c r="VNY234" s="134"/>
      <c r="VNZ234" s="134"/>
      <c r="VOA234" s="134"/>
      <c r="VOB234" s="134"/>
      <c r="VOC234" s="134"/>
      <c r="VOD234" s="134"/>
      <c r="VOE234" s="134"/>
      <c r="VOF234" s="134"/>
      <c r="VOG234" s="134"/>
      <c r="VOH234" s="134"/>
      <c r="VOI234" s="134"/>
      <c r="VOJ234" s="134"/>
      <c r="VOK234" s="134"/>
      <c r="VOL234" s="134"/>
      <c r="VOM234" s="134"/>
      <c r="VON234" s="134"/>
      <c r="VOO234" s="134"/>
      <c r="VOP234" s="134"/>
      <c r="VOQ234" s="134"/>
      <c r="VOR234" s="134"/>
      <c r="VOS234" s="134"/>
      <c r="VOT234" s="134"/>
      <c r="VOU234" s="134"/>
      <c r="VOV234" s="134"/>
      <c r="VOW234" s="134"/>
      <c r="VOX234" s="134"/>
      <c r="VOY234" s="134"/>
      <c r="VOZ234" s="134"/>
      <c r="VPA234" s="134"/>
      <c r="VPB234" s="134"/>
      <c r="VPC234" s="134"/>
      <c r="VPD234" s="134"/>
      <c r="VPE234" s="134"/>
      <c r="VPF234" s="134"/>
      <c r="VPG234" s="134"/>
      <c r="VPH234" s="134"/>
      <c r="VPI234" s="134"/>
      <c r="VPJ234" s="134"/>
      <c r="VPK234" s="134"/>
      <c r="VPL234" s="134"/>
      <c r="VPM234" s="134"/>
      <c r="VPN234" s="134"/>
      <c r="VPO234" s="134"/>
      <c r="VPP234" s="134"/>
      <c r="VPQ234" s="134"/>
      <c r="VPR234" s="134"/>
      <c r="VPS234" s="134"/>
      <c r="VPT234" s="134"/>
      <c r="VPU234" s="134"/>
      <c r="VPV234" s="134"/>
      <c r="VPW234" s="134"/>
      <c r="VPX234" s="134"/>
      <c r="VPY234" s="134"/>
      <c r="VPZ234" s="134"/>
      <c r="VQA234" s="134"/>
      <c r="VQB234" s="134"/>
      <c r="VQC234" s="134"/>
      <c r="VQD234" s="134"/>
      <c r="VQE234" s="134"/>
      <c r="VQF234" s="134"/>
      <c r="VQG234" s="134"/>
      <c r="VQH234" s="134"/>
      <c r="VQI234" s="134"/>
      <c r="VQJ234" s="134"/>
      <c r="VQK234" s="134"/>
      <c r="VQL234" s="134"/>
      <c r="VQM234" s="134"/>
      <c r="VQN234" s="134"/>
      <c r="VQO234" s="134"/>
      <c r="VQP234" s="134"/>
      <c r="VQQ234" s="134"/>
      <c r="VQR234" s="134"/>
      <c r="VQS234" s="134"/>
      <c r="VQT234" s="134"/>
      <c r="VQU234" s="134"/>
      <c r="VQV234" s="134"/>
      <c r="VQW234" s="134"/>
      <c r="VQX234" s="134"/>
      <c r="VQY234" s="134"/>
      <c r="VQZ234" s="134"/>
      <c r="VRA234" s="134"/>
      <c r="VRB234" s="134"/>
      <c r="VRC234" s="134"/>
      <c r="VRD234" s="134"/>
      <c r="VRE234" s="134"/>
      <c r="VRF234" s="134"/>
      <c r="VRG234" s="134"/>
      <c r="VRH234" s="134"/>
      <c r="VRI234" s="134"/>
      <c r="VRJ234" s="134"/>
      <c r="VRK234" s="134"/>
      <c r="VRL234" s="134"/>
      <c r="VRM234" s="134"/>
      <c r="VRN234" s="134"/>
      <c r="VRO234" s="134"/>
      <c r="VRP234" s="134"/>
      <c r="VRQ234" s="134"/>
      <c r="VRR234" s="134"/>
      <c r="VRS234" s="134"/>
      <c r="VRT234" s="134"/>
      <c r="VRU234" s="134"/>
      <c r="VRV234" s="134"/>
      <c r="VRW234" s="134"/>
      <c r="VRX234" s="134"/>
      <c r="VRY234" s="134"/>
      <c r="VRZ234" s="134"/>
      <c r="VSA234" s="134"/>
      <c r="VSB234" s="134"/>
      <c r="VSC234" s="134"/>
      <c r="VSD234" s="134"/>
      <c r="VSE234" s="134"/>
      <c r="VSF234" s="134"/>
      <c r="VSG234" s="134"/>
      <c r="VSH234" s="134"/>
      <c r="VSI234" s="134"/>
      <c r="VSJ234" s="134"/>
      <c r="VSK234" s="134"/>
      <c r="VSL234" s="134"/>
      <c r="VSM234" s="134"/>
      <c r="VSN234" s="134"/>
      <c r="VSO234" s="134"/>
      <c r="VSP234" s="134"/>
      <c r="VSQ234" s="134"/>
      <c r="VSR234" s="134"/>
      <c r="VSS234" s="134"/>
      <c r="VST234" s="134"/>
      <c r="VSU234" s="134"/>
      <c r="VSV234" s="134"/>
      <c r="VSW234" s="134"/>
      <c r="VSX234" s="134"/>
      <c r="VSY234" s="134"/>
      <c r="VSZ234" s="134"/>
      <c r="VTA234" s="134"/>
      <c r="VTB234" s="134"/>
      <c r="VTC234" s="134"/>
      <c r="VTD234" s="134"/>
      <c r="VTE234" s="134"/>
      <c r="VTF234" s="134"/>
      <c r="VTG234" s="134"/>
      <c r="VTH234" s="134"/>
      <c r="VTI234" s="134"/>
      <c r="VTJ234" s="134"/>
      <c r="VTK234" s="134"/>
      <c r="VTL234" s="134"/>
      <c r="VTM234" s="134"/>
      <c r="VTN234" s="134"/>
      <c r="VTO234" s="134"/>
      <c r="VTP234" s="134"/>
      <c r="VTQ234" s="134"/>
      <c r="VTR234" s="134"/>
      <c r="VTS234" s="134"/>
      <c r="VTT234" s="134"/>
      <c r="VTU234" s="134"/>
      <c r="VTV234" s="134"/>
      <c r="VTW234" s="134"/>
      <c r="VTX234" s="134"/>
      <c r="VTY234" s="134"/>
      <c r="VTZ234" s="134"/>
      <c r="VUA234" s="134"/>
      <c r="VUB234" s="134"/>
      <c r="VUC234" s="134"/>
      <c r="VUD234" s="134"/>
      <c r="VUE234" s="134"/>
      <c r="VUF234" s="134"/>
      <c r="VUG234" s="134"/>
      <c r="VUH234" s="134"/>
      <c r="VUI234" s="134"/>
      <c r="VUJ234" s="134"/>
      <c r="VUK234" s="134"/>
      <c r="VUL234" s="134"/>
      <c r="VUM234" s="134"/>
      <c r="VUN234" s="134"/>
      <c r="VUO234" s="134"/>
      <c r="VUP234" s="134"/>
      <c r="VUQ234" s="134"/>
      <c r="VUR234" s="134"/>
      <c r="VUS234" s="134"/>
      <c r="VUT234" s="134"/>
      <c r="VUU234" s="134"/>
      <c r="VUV234" s="134"/>
      <c r="VUW234" s="134"/>
      <c r="VUX234" s="134"/>
      <c r="VUY234" s="134"/>
      <c r="VUZ234" s="134"/>
      <c r="VVA234" s="134"/>
      <c r="VVB234" s="134"/>
      <c r="VVC234" s="134"/>
      <c r="VVD234" s="134"/>
      <c r="VVE234" s="134"/>
      <c r="VVF234" s="134"/>
      <c r="VVG234" s="134"/>
      <c r="VVH234" s="134"/>
      <c r="VVI234" s="134"/>
      <c r="VVJ234" s="134"/>
      <c r="VVK234" s="134"/>
      <c r="VVL234" s="134"/>
      <c r="VVM234" s="134"/>
      <c r="VVN234" s="134"/>
      <c r="VVO234" s="134"/>
      <c r="VVP234" s="134"/>
      <c r="VVQ234" s="134"/>
      <c r="VVR234" s="134"/>
      <c r="VVS234" s="134"/>
      <c r="VVT234" s="134"/>
      <c r="VVU234" s="134"/>
      <c r="VVV234" s="134"/>
      <c r="VVW234" s="134"/>
      <c r="VVX234" s="134"/>
      <c r="VVY234" s="134"/>
      <c r="VVZ234" s="134"/>
      <c r="VWA234" s="134"/>
      <c r="VWB234" s="134"/>
      <c r="VWC234" s="134"/>
      <c r="VWD234" s="134"/>
      <c r="VWE234" s="134"/>
      <c r="VWF234" s="134"/>
      <c r="VWG234" s="134"/>
      <c r="VWH234" s="134"/>
      <c r="VWI234" s="134"/>
      <c r="VWJ234" s="134"/>
      <c r="VWK234" s="134"/>
      <c r="VWL234" s="134"/>
      <c r="VWM234" s="134"/>
      <c r="VWN234" s="134"/>
      <c r="VWO234" s="134"/>
      <c r="VWP234" s="134"/>
      <c r="VWQ234" s="134"/>
      <c r="VWR234" s="134"/>
      <c r="VWS234" s="134"/>
      <c r="VWT234" s="134"/>
      <c r="VWU234" s="134"/>
      <c r="VWV234" s="134"/>
      <c r="VWW234" s="134"/>
      <c r="VWX234" s="134"/>
      <c r="VWY234" s="134"/>
      <c r="VWZ234" s="134"/>
      <c r="VXA234" s="134"/>
      <c r="VXB234" s="134"/>
      <c r="VXC234" s="134"/>
      <c r="VXD234" s="134"/>
      <c r="VXE234" s="134"/>
      <c r="VXF234" s="134"/>
      <c r="VXG234" s="134"/>
      <c r="VXH234" s="134"/>
      <c r="VXI234" s="134"/>
      <c r="VXJ234" s="134"/>
      <c r="VXK234" s="134"/>
      <c r="VXL234" s="134"/>
      <c r="VXM234" s="134"/>
      <c r="VXN234" s="134"/>
      <c r="VXO234" s="134"/>
      <c r="VXP234" s="134"/>
      <c r="VXQ234" s="134"/>
      <c r="VXR234" s="134"/>
      <c r="VXS234" s="134"/>
      <c r="VXT234" s="134"/>
      <c r="VXU234" s="134"/>
      <c r="VXV234" s="134"/>
      <c r="VXW234" s="134"/>
      <c r="VXX234" s="134"/>
      <c r="VXY234" s="134"/>
      <c r="VXZ234" s="134"/>
      <c r="VYA234" s="134"/>
      <c r="VYB234" s="134"/>
      <c r="VYC234" s="134"/>
      <c r="VYD234" s="134"/>
      <c r="VYE234" s="134"/>
      <c r="VYF234" s="134"/>
      <c r="VYG234" s="134"/>
      <c r="VYH234" s="134"/>
      <c r="VYI234" s="134"/>
      <c r="VYJ234" s="134"/>
      <c r="VYK234" s="134"/>
      <c r="VYL234" s="134"/>
      <c r="VYM234" s="134"/>
      <c r="VYN234" s="134"/>
      <c r="VYO234" s="134"/>
      <c r="VYP234" s="134"/>
      <c r="VYQ234" s="134"/>
      <c r="VYR234" s="134"/>
      <c r="VYS234" s="134"/>
      <c r="VYT234" s="134"/>
      <c r="VYU234" s="134"/>
      <c r="VYV234" s="134"/>
      <c r="VYW234" s="134"/>
      <c r="VYX234" s="134"/>
      <c r="VYY234" s="134"/>
      <c r="VYZ234" s="134"/>
      <c r="VZA234" s="134"/>
      <c r="VZB234" s="134"/>
      <c r="VZC234" s="134"/>
      <c r="VZD234" s="134"/>
      <c r="VZE234" s="134"/>
      <c r="VZF234" s="134"/>
      <c r="VZG234" s="134"/>
      <c r="VZH234" s="134"/>
      <c r="VZI234" s="134"/>
      <c r="VZJ234" s="134"/>
      <c r="VZK234" s="134"/>
      <c r="VZL234" s="134"/>
      <c r="VZM234" s="134"/>
      <c r="VZN234" s="134"/>
      <c r="VZO234" s="134"/>
      <c r="VZP234" s="134"/>
      <c r="VZQ234" s="134"/>
      <c r="VZR234" s="134"/>
      <c r="VZS234" s="134"/>
      <c r="VZT234" s="134"/>
      <c r="VZU234" s="134"/>
      <c r="VZV234" s="134"/>
      <c r="VZW234" s="134"/>
      <c r="VZX234" s="134"/>
      <c r="VZY234" s="134"/>
      <c r="VZZ234" s="134"/>
      <c r="WAA234" s="134"/>
      <c r="WAB234" s="134"/>
      <c r="WAC234" s="134"/>
      <c r="WAD234" s="134"/>
      <c r="WAE234" s="134"/>
      <c r="WAF234" s="134"/>
      <c r="WAG234" s="134"/>
      <c r="WAH234" s="134"/>
      <c r="WAI234" s="134"/>
      <c r="WAJ234" s="134"/>
      <c r="WAK234" s="134"/>
      <c r="WAL234" s="134"/>
      <c r="WAM234" s="134"/>
      <c r="WAN234" s="134"/>
      <c r="WAO234" s="134"/>
      <c r="WAP234" s="134"/>
      <c r="WAQ234" s="134"/>
      <c r="WAR234" s="134"/>
      <c r="WAS234" s="134"/>
      <c r="WAT234" s="134"/>
      <c r="WAU234" s="134"/>
      <c r="WAV234" s="134"/>
      <c r="WAW234" s="134"/>
      <c r="WAX234" s="134"/>
      <c r="WAY234" s="134"/>
      <c r="WAZ234" s="134"/>
      <c r="WBA234" s="134"/>
      <c r="WBB234" s="134"/>
      <c r="WBC234" s="134"/>
      <c r="WBD234" s="134"/>
      <c r="WBE234" s="134"/>
      <c r="WBF234" s="134"/>
      <c r="WBG234" s="134"/>
      <c r="WBH234" s="134"/>
      <c r="WBI234" s="134"/>
      <c r="WBJ234" s="134"/>
      <c r="WBK234" s="134"/>
      <c r="WBL234" s="134"/>
      <c r="WBM234" s="134"/>
      <c r="WBN234" s="134"/>
      <c r="WBO234" s="134"/>
      <c r="WBP234" s="134"/>
      <c r="WBQ234" s="134"/>
      <c r="WBR234" s="134"/>
      <c r="WBS234" s="134"/>
      <c r="WBT234" s="134"/>
      <c r="WBU234" s="134"/>
      <c r="WBV234" s="134"/>
      <c r="WBW234" s="134"/>
      <c r="WBX234" s="134"/>
      <c r="WBY234" s="134"/>
      <c r="WBZ234" s="134"/>
      <c r="WCA234" s="134"/>
      <c r="WCB234" s="134"/>
      <c r="WCC234" s="134"/>
      <c r="WCD234" s="134"/>
      <c r="WCE234" s="134"/>
      <c r="WCF234" s="134"/>
      <c r="WCG234" s="134"/>
      <c r="WCH234" s="134"/>
      <c r="WCI234" s="134"/>
      <c r="WCJ234" s="134"/>
      <c r="WCK234" s="134"/>
      <c r="WCL234" s="134"/>
      <c r="WCM234" s="134"/>
      <c r="WCN234" s="134"/>
      <c r="WCO234" s="134"/>
      <c r="WCP234" s="134"/>
      <c r="WCQ234" s="134"/>
      <c r="WCR234" s="134"/>
      <c r="WCS234" s="134"/>
      <c r="WCT234" s="134"/>
      <c r="WCU234" s="134"/>
      <c r="WCV234" s="134"/>
      <c r="WCW234" s="134"/>
      <c r="WCX234" s="134"/>
      <c r="WCY234" s="134"/>
      <c r="WCZ234" s="134"/>
      <c r="WDA234" s="134"/>
      <c r="WDB234" s="134"/>
      <c r="WDC234" s="134"/>
      <c r="WDD234" s="134"/>
      <c r="WDE234" s="134"/>
      <c r="WDF234" s="134"/>
      <c r="WDG234" s="134"/>
      <c r="WDH234" s="134"/>
      <c r="WDI234" s="134"/>
      <c r="WDJ234" s="134"/>
      <c r="WDK234" s="134"/>
      <c r="WDL234" s="134"/>
      <c r="WDM234" s="134"/>
      <c r="WDN234" s="134"/>
      <c r="WDO234" s="134"/>
      <c r="WDP234" s="134"/>
      <c r="WDQ234" s="134"/>
      <c r="WDR234" s="134"/>
      <c r="WDS234" s="134"/>
      <c r="WDT234" s="134"/>
      <c r="WDU234" s="134"/>
      <c r="WDV234" s="134"/>
      <c r="WDW234" s="134"/>
      <c r="WDX234" s="134"/>
      <c r="WDY234" s="134"/>
      <c r="WDZ234" s="134"/>
      <c r="WEA234" s="134"/>
      <c r="WEB234" s="134"/>
      <c r="WEC234" s="134"/>
      <c r="WED234" s="134"/>
      <c r="WEE234" s="134"/>
      <c r="WEF234" s="134"/>
      <c r="WEG234" s="134"/>
      <c r="WEH234" s="134"/>
      <c r="WEI234" s="134"/>
      <c r="WEJ234" s="134"/>
      <c r="WEK234" s="134"/>
      <c r="WEL234" s="134"/>
      <c r="WEM234" s="134"/>
      <c r="WEN234" s="134"/>
      <c r="WEO234" s="134"/>
      <c r="WEP234" s="134"/>
      <c r="WEQ234" s="134"/>
      <c r="WER234" s="134"/>
      <c r="WES234" s="134"/>
      <c r="WET234" s="134"/>
      <c r="WEU234" s="134"/>
      <c r="WEV234" s="134"/>
      <c r="WEW234" s="134"/>
      <c r="WEX234" s="134"/>
      <c r="WEY234" s="134"/>
      <c r="WEZ234" s="134"/>
      <c r="WFA234" s="134"/>
      <c r="WFB234" s="134"/>
      <c r="WFC234" s="134"/>
      <c r="WFD234" s="134"/>
      <c r="WFE234" s="134"/>
      <c r="WFF234" s="134"/>
      <c r="WFG234" s="134"/>
      <c r="WFH234" s="134"/>
      <c r="WFI234" s="134"/>
      <c r="WFJ234" s="134"/>
      <c r="WFK234" s="134"/>
      <c r="WFL234" s="134"/>
      <c r="WFM234" s="134"/>
      <c r="WFN234" s="134"/>
      <c r="WFO234" s="134"/>
      <c r="WFP234" s="134"/>
      <c r="WFQ234" s="134"/>
      <c r="WFR234" s="134"/>
      <c r="WFS234" s="134"/>
      <c r="WFT234" s="134"/>
      <c r="WFU234" s="134"/>
      <c r="WFV234" s="134"/>
      <c r="WFW234" s="134"/>
      <c r="WFX234" s="134"/>
      <c r="WFY234" s="134"/>
      <c r="WFZ234" s="134"/>
      <c r="WGA234" s="134"/>
      <c r="WGB234" s="134"/>
      <c r="WGC234" s="134"/>
      <c r="WGD234" s="134"/>
      <c r="WGE234" s="134"/>
      <c r="WGF234" s="134"/>
      <c r="WGG234" s="134"/>
      <c r="WGH234" s="134"/>
      <c r="WGI234" s="134"/>
      <c r="WGJ234" s="134"/>
      <c r="WGK234" s="134"/>
      <c r="WGL234" s="134"/>
      <c r="WGM234" s="134"/>
      <c r="WGN234" s="134"/>
      <c r="WGO234" s="134"/>
      <c r="WGP234" s="134"/>
      <c r="WGQ234" s="134"/>
      <c r="WGR234" s="134"/>
      <c r="WGS234" s="134"/>
      <c r="WGT234" s="134"/>
      <c r="WGU234" s="134"/>
      <c r="WGV234" s="134"/>
      <c r="WGW234" s="134"/>
      <c r="WGX234" s="134"/>
      <c r="WGY234" s="134"/>
      <c r="WGZ234" s="134"/>
      <c r="WHA234" s="134"/>
      <c r="WHB234" s="134"/>
      <c r="WHC234" s="134"/>
      <c r="WHD234" s="134"/>
      <c r="WHE234" s="134"/>
      <c r="WHF234" s="134"/>
      <c r="WHG234" s="134"/>
      <c r="WHH234" s="134"/>
      <c r="WHI234" s="134"/>
      <c r="WHJ234" s="134"/>
      <c r="WHK234" s="134"/>
      <c r="WHL234" s="134"/>
      <c r="WHM234" s="134"/>
      <c r="WHN234" s="134"/>
      <c r="WHO234" s="134"/>
      <c r="WHP234" s="134"/>
      <c r="WHQ234" s="134"/>
      <c r="WHR234" s="134"/>
      <c r="WHS234" s="134"/>
      <c r="WHT234" s="134"/>
      <c r="WHU234" s="134"/>
      <c r="WHV234" s="134"/>
      <c r="WHW234" s="134"/>
      <c r="WHX234" s="134"/>
      <c r="WHY234" s="134"/>
      <c r="WHZ234" s="134"/>
      <c r="WIA234" s="134"/>
      <c r="WIB234" s="134"/>
      <c r="WIC234" s="134"/>
      <c r="WID234" s="134"/>
      <c r="WIE234" s="134"/>
      <c r="WIF234" s="134"/>
      <c r="WIG234" s="134"/>
      <c r="WIH234" s="134"/>
      <c r="WII234" s="134"/>
      <c r="WIJ234" s="134"/>
      <c r="WIK234" s="134"/>
      <c r="WIL234" s="134"/>
      <c r="WIM234" s="134"/>
      <c r="WIN234" s="134"/>
      <c r="WIO234" s="134"/>
      <c r="WIP234" s="134"/>
      <c r="WIQ234" s="134"/>
      <c r="WIR234" s="134"/>
      <c r="WIS234" s="134"/>
      <c r="WIT234" s="134"/>
      <c r="WIU234" s="134"/>
      <c r="WIV234" s="134"/>
      <c r="WIW234" s="134"/>
      <c r="WIX234" s="134"/>
      <c r="WIY234" s="134"/>
      <c r="WIZ234" s="134"/>
      <c r="WJA234" s="134"/>
      <c r="WJB234" s="134"/>
      <c r="WJC234" s="134"/>
      <c r="WJD234" s="134"/>
      <c r="WJE234" s="134"/>
      <c r="WJF234" s="134"/>
      <c r="WJG234" s="134"/>
      <c r="WJH234" s="134"/>
      <c r="WJI234" s="134"/>
      <c r="WJJ234" s="134"/>
      <c r="WJK234" s="134"/>
      <c r="WJL234" s="134"/>
      <c r="WJM234" s="134"/>
      <c r="WJN234" s="134"/>
      <c r="WJO234" s="134"/>
      <c r="WJP234" s="134"/>
      <c r="WJQ234" s="134"/>
      <c r="WJR234" s="134"/>
      <c r="WJS234" s="134"/>
      <c r="WJT234" s="134"/>
      <c r="WJU234" s="134"/>
      <c r="WJV234" s="134"/>
      <c r="WJW234" s="134"/>
      <c r="WJX234" s="134"/>
      <c r="WJY234" s="134"/>
      <c r="WJZ234" s="134"/>
      <c r="WKA234" s="134"/>
      <c r="WKB234" s="134"/>
      <c r="WKC234" s="134"/>
      <c r="WKD234" s="134"/>
      <c r="WKE234" s="134"/>
      <c r="WKF234" s="134"/>
      <c r="WKG234" s="134"/>
      <c r="WKH234" s="134"/>
      <c r="WKI234" s="134"/>
      <c r="WKJ234" s="134"/>
      <c r="WKK234" s="134"/>
      <c r="WKL234" s="134"/>
      <c r="WKM234" s="134"/>
      <c r="WKN234" s="134"/>
      <c r="WKO234" s="134"/>
      <c r="WKP234" s="134"/>
      <c r="WKQ234" s="134"/>
      <c r="WKR234" s="134"/>
      <c r="WKS234" s="134"/>
      <c r="WKT234" s="134"/>
      <c r="WKU234" s="134"/>
      <c r="WKV234" s="134"/>
      <c r="WKW234" s="134"/>
      <c r="WKX234" s="134"/>
      <c r="WKY234" s="134"/>
      <c r="WKZ234" s="134"/>
      <c r="WLA234" s="134"/>
      <c r="WLB234" s="134"/>
      <c r="WLC234" s="134"/>
      <c r="WLD234" s="134"/>
      <c r="WLE234" s="134"/>
      <c r="WLF234" s="134"/>
      <c r="WLG234" s="134"/>
      <c r="WLH234" s="134"/>
      <c r="WLI234" s="134"/>
      <c r="WLJ234" s="134"/>
      <c r="WLK234" s="134"/>
      <c r="WLL234" s="134"/>
      <c r="WLM234" s="134"/>
      <c r="WLN234" s="134"/>
      <c r="WLO234" s="134"/>
      <c r="WLP234" s="134"/>
      <c r="WLQ234" s="134"/>
      <c r="WLR234" s="134"/>
      <c r="WLS234" s="134"/>
      <c r="WLT234" s="134"/>
      <c r="WLU234" s="134"/>
      <c r="WLV234" s="134"/>
      <c r="WLW234" s="134"/>
      <c r="WLX234" s="134"/>
      <c r="WLY234" s="134"/>
      <c r="WLZ234" s="134"/>
      <c r="WMA234" s="134"/>
      <c r="WMB234" s="134"/>
      <c r="WMC234" s="134"/>
      <c r="WMD234" s="134"/>
      <c r="WME234" s="134"/>
      <c r="WMF234" s="134"/>
      <c r="WMG234" s="134"/>
      <c r="WMH234" s="134"/>
      <c r="WMI234" s="134"/>
      <c r="WMJ234" s="134"/>
      <c r="WMK234" s="134"/>
      <c r="WML234" s="134"/>
      <c r="WMM234" s="134"/>
      <c r="WMN234" s="134"/>
      <c r="WMO234" s="134"/>
      <c r="WMP234" s="134"/>
      <c r="WMQ234" s="134"/>
      <c r="WMR234" s="134"/>
      <c r="WMS234" s="134"/>
      <c r="WMT234" s="134"/>
      <c r="WMU234" s="134"/>
      <c r="WMV234" s="134"/>
      <c r="WMW234" s="134"/>
      <c r="WMX234" s="134"/>
      <c r="WMY234" s="134"/>
      <c r="WMZ234" s="134"/>
      <c r="WNA234" s="134"/>
      <c r="WNB234" s="134"/>
      <c r="WNC234" s="134"/>
      <c r="WND234" s="134"/>
      <c r="WNE234" s="134"/>
      <c r="WNF234" s="134"/>
      <c r="WNG234" s="134"/>
      <c r="WNH234" s="134"/>
      <c r="WNI234" s="134"/>
      <c r="WNJ234" s="134"/>
      <c r="WNK234" s="134"/>
      <c r="WNL234" s="134"/>
      <c r="WNM234" s="134"/>
      <c r="WNN234" s="134"/>
      <c r="WNO234" s="134"/>
      <c r="WNP234" s="134"/>
      <c r="WNQ234" s="134"/>
      <c r="WNR234" s="134"/>
      <c r="WNS234" s="134"/>
      <c r="WNT234" s="134"/>
      <c r="WNU234" s="134"/>
      <c r="WNV234" s="134"/>
      <c r="WNW234" s="134"/>
      <c r="WNX234" s="134"/>
      <c r="WNY234" s="134"/>
      <c r="WNZ234" s="134"/>
      <c r="WOA234" s="134"/>
      <c r="WOB234" s="134"/>
      <c r="WOC234" s="134"/>
      <c r="WOD234" s="134"/>
      <c r="WOE234" s="134"/>
      <c r="WOF234" s="134"/>
      <c r="WOG234" s="134"/>
      <c r="WOH234" s="134"/>
      <c r="WOI234" s="134"/>
      <c r="WOJ234" s="134"/>
      <c r="WOK234" s="134"/>
      <c r="WOL234" s="134"/>
      <c r="WOM234" s="134"/>
      <c r="WON234" s="134"/>
      <c r="WOO234" s="134"/>
      <c r="WOP234" s="134"/>
      <c r="WOQ234" s="134"/>
      <c r="WOR234" s="134"/>
      <c r="WOS234" s="134"/>
      <c r="WOT234" s="134"/>
      <c r="WOU234" s="134"/>
      <c r="WOV234" s="134"/>
      <c r="WOW234" s="134"/>
      <c r="WOX234" s="134"/>
      <c r="WOY234" s="134"/>
      <c r="WOZ234" s="134"/>
      <c r="WPA234" s="134"/>
      <c r="WPB234" s="134"/>
      <c r="WPC234" s="134"/>
      <c r="WPD234" s="134"/>
      <c r="WPE234" s="134"/>
      <c r="WPF234" s="134"/>
      <c r="WPG234" s="134"/>
      <c r="WPH234" s="134"/>
      <c r="WPI234" s="134"/>
      <c r="WPJ234" s="134"/>
      <c r="WPK234" s="134"/>
      <c r="WPL234" s="134"/>
      <c r="WPM234" s="134"/>
      <c r="WPN234" s="134"/>
      <c r="WPO234" s="134"/>
      <c r="WPP234" s="134"/>
      <c r="WPQ234" s="134"/>
      <c r="WPR234" s="134"/>
      <c r="WPS234" s="134"/>
      <c r="WPT234" s="134"/>
      <c r="WPU234" s="134"/>
      <c r="WPV234" s="134"/>
      <c r="WPW234" s="134"/>
      <c r="WPX234" s="134"/>
      <c r="WPY234" s="134"/>
      <c r="WPZ234" s="134"/>
      <c r="WQA234" s="134"/>
      <c r="WQB234" s="134"/>
      <c r="WQC234" s="134"/>
      <c r="WQD234" s="134"/>
      <c r="WQE234" s="134"/>
      <c r="WQF234" s="134"/>
      <c r="WQG234" s="134"/>
      <c r="WQH234" s="134"/>
      <c r="WQI234" s="134"/>
      <c r="WQJ234" s="134"/>
      <c r="WQK234" s="134"/>
      <c r="WQL234" s="134"/>
      <c r="WQM234" s="134"/>
      <c r="WQN234" s="134"/>
      <c r="WQO234" s="134"/>
      <c r="WQP234" s="134"/>
      <c r="WQQ234" s="134"/>
      <c r="WQR234" s="134"/>
      <c r="WQS234" s="134"/>
      <c r="WQT234" s="134"/>
      <c r="WQU234" s="134"/>
      <c r="WQV234" s="134"/>
      <c r="WQW234" s="134"/>
      <c r="WQX234" s="134"/>
      <c r="WQY234" s="134"/>
      <c r="WQZ234" s="134"/>
      <c r="WRA234" s="134"/>
      <c r="WRB234" s="134"/>
      <c r="WRC234" s="134"/>
      <c r="WRD234" s="134"/>
      <c r="WRE234" s="134"/>
      <c r="WRF234" s="134"/>
      <c r="WRG234" s="134"/>
      <c r="WRH234" s="134"/>
      <c r="WRI234" s="134"/>
      <c r="WRJ234" s="134"/>
      <c r="WRK234" s="134"/>
      <c r="WRL234" s="134"/>
      <c r="WRM234" s="134"/>
      <c r="WRN234" s="134"/>
      <c r="WRO234" s="134"/>
      <c r="WRP234" s="134"/>
      <c r="WRQ234" s="134"/>
      <c r="WRR234" s="134"/>
      <c r="WRS234" s="134"/>
      <c r="WRT234" s="134"/>
      <c r="WRU234" s="134"/>
      <c r="WRV234" s="134"/>
      <c r="WRW234" s="134"/>
      <c r="WRX234" s="134"/>
      <c r="WRY234" s="134"/>
      <c r="WRZ234" s="134"/>
      <c r="WSA234" s="134"/>
      <c r="WSB234" s="134"/>
      <c r="WSC234" s="134"/>
      <c r="WSD234" s="134"/>
      <c r="WSE234" s="134"/>
      <c r="WSF234" s="134"/>
      <c r="WSG234" s="134"/>
      <c r="WSH234" s="134"/>
      <c r="WSI234" s="134"/>
      <c r="WSJ234" s="134"/>
      <c r="WSK234" s="134"/>
      <c r="WSL234" s="134"/>
      <c r="WSM234" s="134"/>
      <c r="WSN234" s="134"/>
      <c r="WSO234" s="134"/>
      <c r="WSP234" s="134"/>
      <c r="WSQ234" s="134"/>
      <c r="WSR234" s="134"/>
      <c r="WSS234" s="134"/>
      <c r="WST234" s="134"/>
      <c r="WSU234" s="134"/>
      <c r="WSV234" s="134"/>
      <c r="WSW234" s="134"/>
      <c r="WSX234" s="134"/>
      <c r="WSY234" s="134"/>
      <c r="WSZ234" s="134"/>
      <c r="WTA234" s="134"/>
      <c r="WTB234" s="134"/>
      <c r="WTC234" s="134"/>
      <c r="WTD234" s="134"/>
      <c r="WTE234" s="134"/>
      <c r="WTF234" s="134"/>
      <c r="WTG234" s="134"/>
      <c r="WTH234" s="134"/>
      <c r="WTI234" s="134"/>
      <c r="WTJ234" s="134"/>
      <c r="WTK234" s="134"/>
      <c r="WTL234" s="134"/>
      <c r="WTM234" s="134"/>
      <c r="WTN234" s="134"/>
      <c r="WTO234" s="134"/>
      <c r="WTP234" s="134"/>
      <c r="WTQ234" s="134"/>
      <c r="WTR234" s="134"/>
      <c r="WTS234" s="134"/>
      <c r="WTT234" s="134"/>
      <c r="WTU234" s="134"/>
      <c r="WTV234" s="134"/>
      <c r="WTW234" s="134"/>
      <c r="WTX234" s="134"/>
      <c r="WTY234" s="134"/>
      <c r="WTZ234" s="134"/>
      <c r="WUA234" s="134"/>
      <c r="WUB234" s="134"/>
      <c r="WUC234" s="134"/>
      <c r="WUD234" s="134"/>
      <c r="WUE234" s="134"/>
      <c r="WUF234" s="134"/>
      <c r="WUG234" s="134"/>
      <c r="WUH234" s="134"/>
      <c r="WUI234" s="134"/>
      <c r="WUJ234" s="134"/>
      <c r="WUK234" s="134"/>
      <c r="WUL234" s="134"/>
      <c r="WUM234" s="134"/>
      <c r="WUN234" s="134"/>
      <c r="WUO234" s="134"/>
      <c r="WUP234" s="134"/>
      <c r="WUQ234" s="134"/>
      <c r="WUR234" s="134"/>
      <c r="WUS234" s="134"/>
      <c r="WUT234" s="134"/>
      <c r="WUU234" s="134"/>
      <c r="WUV234" s="134"/>
      <c r="WUW234" s="134"/>
      <c r="WUX234" s="134"/>
      <c r="WUY234" s="134"/>
      <c r="WUZ234" s="134"/>
      <c r="WVA234" s="134"/>
      <c r="WVB234" s="134"/>
      <c r="WVC234" s="134"/>
      <c r="WVD234" s="134"/>
      <c r="WVE234" s="134"/>
      <c r="WVF234" s="134"/>
      <c r="WVG234" s="134"/>
      <c r="WVH234" s="134"/>
      <c r="WVI234" s="134"/>
      <c r="WVJ234" s="134"/>
      <c r="WVK234" s="134"/>
      <c r="WVL234" s="134"/>
      <c r="WVM234" s="134"/>
      <c r="WVN234" s="134"/>
      <c r="WVO234" s="134"/>
      <c r="WVP234" s="134"/>
      <c r="WVQ234" s="134"/>
      <c r="WVR234" s="134"/>
      <c r="WVS234" s="134"/>
      <c r="WVT234" s="134"/>
      <c r="WVU234" s="134"/>
      <c r="WVV234" s="134"/>
      <c r="WVW234" s="134"/>
      <c r="WVX234" s="134"/>
      <c r="WVY234" s="134"/>
      <c r="WVZ234" s="134"/>
      <c r="WWA234" s="134"/>
      <c r="WWB234" s="134"/>
      <c r="WWC234" s="134"/>
      <c r="WWD234" s="134"/>
      <c r="WWE234" s="134"/>
      <c r="WWF234" s="134"/>
      <c r="WWG234" s="134"/>
      <c r="WWH234" s="134"/>
      <c r="WWI234" s="134"/>
      <c r="WWJ234" s="134"/>
      <c r="WWK234" s="134"/>
      <c r="WWL234" s="134"/>
      <c r="WWM234" s="134"/>
      <c r="WWN234" s="134"/>
      <c r="WWO234" s="134"/>
      <c r="WWP234" s="134"/>
      <c r="WWQ234" s="134"/>
      <c r="WWR234" s="134"/>
      <c r="WWS234" s="134"/>
      <c r="WWT234" s="134"/>
      <c r="WWU234" s="134"/>
      <c r="WWV234" s="134"/>
      <c r="WWW234" s="134"/>
      <c r="WWX234" s="134"/>
      <c r="WWY234" s="134"/>
      <c r="WWZ234" s="134"/>
      <c r="WXA234" s="134"/>
      <c r="WXB234" s="134"/>
      <c r="WXC234" s="134"/>
      <c r="WXD234" s="134"/>
      <c r="WXE234" s="134"/>
      <c r="WXF234" s="134"/>
      <c r="WXG234" s="134"/>
      <c r="WXH234" s="134"/>
      <c r="WXI234" s="134"/>
      <c r="WXJ234" s="134"/>
      <c r="WXK234" s="134"/>
      <c r="WXL234" s="134"/>
      <c r="WXM234" s="134"/>
      <c r="WXN234" s="134"/>
      <c r="WXO234" s="134"/>
      <c r="WXP234" s="134"/>
      <c r="WXQ234" s="134"/>
      <c r="WXR234" s="134"/>
      <c r="WXS234" s="134"/>
      <c r="WXT234" s="134"/>
      <c r="WXU234" s="134"/>
      <c r="WXV234" s="134"/>
      <c r="WXW234" s="134"/>
      <c r="WXX234" s="134"/>
      <c r="WXY234" s="134"/>
      <c r="WXZ234" s="134"/>
      <c r="WYA234" s="134"/>
      <c r="WYB234" s="134"/>
      <c r="WYC234" s="134"/>
      <c r="WYD234" s="134"/>
      <c r="WYE234" s="134"/>
      <c r="WYF234" s="134"/>
      <c r="WYG234" s="134"/>
      <c r="WYH234" s="134"/>
      <c r="WYI234" s="134"/>
      <c r="WYJ234" s="134"/>
      <c r="WYK234" s="134"/>
      <c r="WYL234" s="134"/>
      <c r="WYM234" s="134"/>
      <c r="WYN234" s="134"/>
      <c r="WYO234" s="134"/>
      <c r="WYP234" s="134"/>
      <c r="WYQ234" s="134"/>
      <c r="WYR234" s="134"/>
      <c r="WYS234" s="134"/>
      <c r="WYT234" s="134"/>
      <c r="WYU234" s="134"/>
      <c r="WYV234" s="134"/>
      <c r="WYW234" s="134"/>
      <c r="WYX234" s="134"/>
      <c r="WYY234" s="134"/>
      <c r="WYZ234" s="134"/>
      <c r="WZA234" s="134"/>
      <c r="WZB234" s="134"/>
      <c r="WZC234" s="134"/>
      <c r="WZD234" s="134"/>
      <c r="WZE234" s="134"/>
      <c r="WZF234" s="134"/>
      <c r="WZG234" s="134"/>
      <c r="WZH234" s="134"/>
      <c r="WZI234" s="134"/>
      <c r="WZJ234" s="134"/>
      <c r="WZK234" s="134"/>
      <c r="WZL234" s="134"/>
      <c r="WZM234" s="134"/>
      <c r="WZN234" s="134"/>
      <c r="WZO234" s="134"/>
      <c r="WZP234" s="134"/>
      <c r="WZQ234" s="134"/>
      <c r="WZR234" s="134"/>
      <c r="WZS234" s="134"/>
      <c r="WZT234" s="134"/>
      <c r="WZU234" s="134"/>
      <c r="WZV234" s="134"/>
      <c r="WZW234" s="134"/>
      <c r="WZX234" s="134"/>
      <c r="WZY234" s="134"/>
      <c r="WZZ234" s="134"/>
      <c r="XAA234" s="134"/>
      <c r="XAB234" s="134"/>
      <c r="XAC234" s="134"/>
      <c r="XAD234" s="134"/>
      <c r="XAE234" s="134"/>
      <c r="XAF234" s="134"/>
      <c r="XAG234" s="134"/>
      <c r="XAH234" s="134"/>
      <c r="XAI234" s="134"/>
      <c r="XAJ234" s="134"/>
      <c r="XAK234" s="134"/>
      <c r="XAL234" s="134"/>
      <c r="XAM234" s="134"/>
      <c r="XAN234" s="134"/>
      <c r="XAO234" s="134"/>
      <c r="XAP234" s="134"/>
      <c r="XAQ234" s="134"/>
      <c r="XAR234" s="134"/>
      <c r="XAS234" s="134"/>
      <c r="XAT234" s="134"/>
      <c r="XAU234" s="134"/>
      <c r="XAV234" s="134"/>
      <c r="XAW234" s="134"/>
      <c r="XAX234" s="134"/>
      <c r="XAY234" s="134"/>
      <c r="XAZ234" s="134"/>
      <c r="XBA234" s="134"/>
      <c r="XBB234" s="134"/>
      <c r="XBC234" s="134"/>
      <c r="XBD234" s="134"/>
      <c r="XBE234" s="134"/>
      <c r="XBF234" s="134"/>
      <c r="XBG234" s="134"/>
      <c r="XBH234" s="134"/>
      <c r="XBI234" s="134"/>
      <c r="XBJ234" s="134"/>
      <c r="XBK234" s="134"/>
      <c r="XBL234" s="134"/>
      <c r="XBM234" s="134"/>
      <c r="XBN234" s="134"/>
      <c r="XBO234" s="134"/>
      <c r="XBP234" s="134"/>
      <c r="XBQ234" s="134"/>
      <c r="XBR234" s="134"/>
      <c r="XBS234" s="134"/>
      <c r="XBT234" s="134"/>
      <c r="XBU234" s="134"/>
      <c r="XBV234" s="134"/>
      <c r="XBW234" s="134"/>
      <c r="XBX234" s="134"/>
      <c r="XBY234" s="134"/>
      <c r="XBZ234" s="134"/>
      <c r="XCA234" s="134"/>
      <c r="XCB234" s="134"/>
      <c r="XCC234" s="134"/>
      <c r="XCD234" s="134"/>
      <c r="XCE234" s="134"/>
      <c r="XCF234" s="134"/>
      <c r="XCG234" s="134"/>
      <c r="XCH234" s="134"/>
      <c r="XCI234" s="134"/>
      <c r="XCJ234" s="134"/>
      <c r="XCK234" s="134"/>
      <c r="XCL234" s="134"/>
      <c r="XCM234" s="134"/>
      <c r="XCN234" s="134"/>
      <c r="XCO234" s="134"/>
    </row>
    <row r="235" spans="1:16317" s="2" customFormat="1" ht="28.5" x14ac:dyDescent="0.25">
      <c r="A235" s="45"/>
      <c r="B235" s="134"/>
      <c r="C235" s="209" t="s">
        <v>3704</v>
      </c>
      <c r="D235" s="544" t="s">
        <v>3705</v>
      </c>
      <c r="E235" s="8" t="s">
        <v>3258</v>
      </c>
      <c r="F235" s="132" t="s">
        <v>85</v>
      </c>
      <c r="G235" s="132" t="s">
        <v>54</v>
      </c>
      <c r="H235" s="182">
        <v>20000</v>
      </c>
      <c r="I235" s="130" t="s">
        <v>1251</v>
      </c>
      <c r="J235" s="131">
        <v>43661</v>
      </c>
      <c r="K235" s="39">
        <f t="shared" si="92"/>
        <v>43666</v>
      </c>
      <c r="L235" s="39">
        <f t="shared" si="96"/>
        <v>43673</v>
      </c>
      <c r="M235" s="39">
        <f t="shared" si="91"/>
        <v>43694</v>
      </c>
      <c r="N235" s="39">
        <f t="shared" si="93"/>
        <v>43701</v>
      </c>
      <c r="O235" s="39" t="s">
        <v>91</v>
      </c>
      <c r="P235" s="39" t="s">
        <v>91</v>
      </c>
      <c r="Q235" s="39" t="s">
        <v>91</v>
      </c>
      <c r="R235" s="39">
        <f t="shared" si="94"/>
        <v>43708</v>
      </c>
      <c r="S235" s="50">
        <f t="shared" si="95"/>
        <v>43715</v>
      </c>
      <c r="T235" s="202"/>
      <c r="U235" s="45"/>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c r="CG235" s="134"/>
      <c r="CH235" s="134"/>
      <c r="CI235" s="134"/>
      <c r="CJ235" s="134"/>
      <c r="CK235" s="134"/>
      <c r="CL235" s="134"/>
      <c r="CM235" s="134"/>
      <c r="CN235" s="134"/>
      <c r="CO235" s="134"/>
      <c r="CP235" s="134"/>
      <c r="CQ235" s="134"/>
      <c r="CR235" s="134"/>
      <c r="CS235" s="134"/>
      <c r="CT235" s="134"/>
      <c r="CU235" s="134"/>
      <c r="CV235" s="134"/>
      <c r="CW235" s="134"/>
      <c r="CX235" s="134"/>
      <c r="CY235" s="134"/>
      <c r="CZ235" s="134"/>
      <c r="DA235" s="134"/>
      <c r="DB235" s="134"/>
      <c r="DC235" s="134"/>
      <c r="DD235" s="134"/>
      <c r="DE235" s="134"/>
      <c r="DF235" s="134"/>
      <c r="DG235" s="134"/>
      <c r="DH235" s="134"/>
      <c r="DI235" s="134"/>
      <c r="DJ235" s="134"/>
      <c r="DK235" s="134"/>
      <c r="DL235" s="134"/>
      <c r="DM235" s="134"/>
      <c r="DN235" s="134"/>
      <c r="DO235" s="134"/>
      <c r="DP235" s="134"/>
      <c r="DQ235" s="134"/>
      <c r="DR235" s="134"/>
      <c r="DS235" s="134"/>
      <c r="DT235" s="134"/>
      <c r="DU235" s="134"/>
      <c r="DV235" s="134"/>
      <c r="DW235" s="134"/>
      <c r="DX235" s="134"/>
      <c r="DY235" s="134"/>
      <c r="DZ235" s="134"/>
      <c r="EA235" s="134"/>
      <c r="EB235" s="134"/>
      <c r="EC235" s="134"/>
      <c r="ED235" s="134"/>
      <c r="EE235" s="134"/>
      <c r="EF235" s="134"/>
      <c r="EG235" s="134"/>
      <c r="EH235" s="134"/>
      <c r="EI235" s="134"/>
      <c r="EJ235" s="134"/>
      <c r="EK235" s="134"/>
      <c r="EL235" s="134"/>
      <c r="EM235" s="134"/>
      <c r="EN235" s="134"/>
      <c r="EO235" s="134"/>
      <c r="EP235" s="134"/>
      <c r="EQ235" s="134"/>
      <c r="ER235" s="134"/>
      <c r="ES235" s="134"/>
      <c r="ET235" s="134"/>
      <c r="EU235" s="134"/>
      <c r="EV235" s="134"/>
      <c r="EW235" s="134"/>
      <c r="EX235" s="134"/>
      <c r="EY235" s="134"/>
      <c r="EZ235" s="134"/>
      <c r="FA235" s="134"/>
      <c r="FB235" s="134"/>
      <c r="FC235" s="134"/>
      <c r="FD235" s="134"/>
      <c r="FE235" s="134"/>
      <c r="FF235" s="134"/>
      <c r="FG235" s="134"/>
      <c r="FH235" s="134"/>
      <c r="FI235" s="134"/>
      <c r="FJ235" s="134"/>
      <c r="FK235" s="134"/>
      <c r="FL235" s="134"/>
      <c r="FM235" s="134"/>
      <c r="FN235" s="134"/>
      <c r="FO235" s="134"/>
      <c r="FP235" s="134"/>
      <c r="FQ235" s="134"/>
      <c r="FR235" s="134"/>
      <c r="FS235" s="134"/>
      <c r="FT235" s="134"/>
      <c r="FU235" s="134"/>
      <c r="FV235" s="134"/>
      <c r="FW235" s="134"/>
      <c r="FX235" s="134"/>
      <c r="FY235" s="134"/>
      <c r="FZ235" s="134"/>
      <c r="GA235" s="134"/>
      <c r="GB235" s="134"/>
      <c r="GC235" s="134"/>
      <c r="GD235" s="134"/>
      <c r="GE235" s="134"/>
      <c r="GF235" s="134"/>
      <c r="GG235" s="134"/>
      <c r="GH235" s="134"/>
      <c r="GI235" s="134"/>
      <c r="GJ235" s="134"/>
      <c r="GK235" s="134"/>
      <c r="GL235" s="134"/>
      <c r="GM235" s="134"/>
      <c r="GN235" s="134"/>
      <c r="GO235" s="134"/>
      <c r="GP235" s="134"/>
      <c r="GQ235" s="134"/>
      <c r="GR235" s="134"/>
      <c r="GS235" s="134"/>
      <c r="GT235" s="134"/>
      <c r="GU235" s="134"/>
      <c r="GV235" s="134"/>
      <c r="GW235" s="134"/>
      <c r="GX235" s="134"/>
      <c r="GY235" s="134"/>
      <c r="GZ235" s="134"/>
      <c r="HA235" s="134"/>
      <c r="HB235" s="134"/>
      <c r="HC235" s="134"/>
      <c r="HD235" s="134"/>
      <c r="HE235" s="134"/>
      <c r="HF235" s="134"/>
      <c r="HG235" s="134"/>
      <c r="HH235" s="134"/>
      <c r="HI235" s="134"/>
      <c r="HJ235" s="134"/>
      <c r="HK235" s="134"/>
      <c r="HL235" s="134"/>
      <c r="HM235" s="134"/>
      <c r="HN235" s="134"/>
      <c r="HO235" s="134"/>
      <c r="HP235" s="134"/>
      <c r="HQ235" s="134"/>
      <c r="HR235" s="134"/>
      <c r="HS235" s="134"/>
      <c r="HT235" s="134"/>
      <c r="HU235" s="134"/>
      <c r="HV235" s="134"/>
      <c r="HW235" s="134"/>
      <c r="HX235" s="134"/>
      <c r="HY235" s="134"/>
      <c r="HZ235" s="134"/>
      <c r="IA235" s="134"/>
      <c r="IB235" s="134"/>
      <c r="IC235" s="134"/>
      <c r="ID235" s="134"/>
      <c r="IE235" s="134"/>
      <c r="IF235" s="134"/>
      <c r="IG235" s="134"/>
      <c r="IH235" s="134"/>
      <c r="II235" s="134"/>
      <c r="IJ235" s="134"/>
      <c r="IK235" s="134"/>
      <c r="IL235" s="134"/>
      <c r="IM235" s="134"/>
      <c r="IN235" s="134"/>
      <c r="IO235" s="134"/>
      <c r="IP235" s="134"/>
      <c r="IQ235" s="134"/>
      <c r="IR235" s="134"/>
      <c r="IS235" s="134"/>
      <c r="IT235" s="134"/>
      <c r="IU235" s="134"/>
      <c r="IV235" s="134"/>
      <c r="IW235" s="134"/>
      <c r="IX235" s="134"/>
      <c r="IY235" s="134"/>
      <c r="IZ235" s="134"/>
      <c r="JA235" s="134"/>
      <c r="JB235" s="134"/>
      <c r="JC235" s="134"/>
      <c r="JD235" s="134"/>
      <c r="JE235" s="134"/>
      <c r="JF235" s="134"/>
      <c r="JG235" s="134"/>
      <c r="JH235" s="134"/>
      <c r="JI235" s="134"/>
      <c r="JJ235" s="134"/>
      <c r="JK235" s="134"/>
      <c r="JL235" s="134"/>
      <c r="JM235" s="134"/>
      <c r="JN235" s="134"/>
      <c r="JO235" s="134"/>
      <c r="JP235" s="134"/>
      <c r="JQ235" s="134"/>
      <c r="JR235" s="134"/>
      <c r="JS235" s="134"/>
      <c r="JT235" s="134"/>
      <c r="JU235" s="134"/>
      <c r="JV235" s="134"/>
      <c r="JW235" s="134"/>
      <c r="JX235" s="134"/>
      <c r="JY235" s="134"/>
      <c r="JZ235" s="134"/>
      <c r="KA235" s="134"/>
      <c r="KB235" s="134"/>
      <c r="KC235" s="134"/>
      <c r="KD235" s="134"/>
      <c r="KE235" s="134"/>
      <c r="KF235" s="134"/>
      <c r="KG235" s="134"/>
      <c r="KH235" s="134"/>
      <c r="KI235" s="134"/>
      <c r="KJ235" s="134"/>
      <c r="KK235" s="134"/>
      <c r="KL235" s="134"/>
      <c r="KM235" s="134"/>
      <c r="KN235" s="134"/>
      <c r="KO235" s="134"/>
      <c r="KP235" s="134"/>
      <c r="KQ235" s="134"/>
      <c r="KR235" s="134"/>
      <c r="KS235" s="134"/>
      <c r="KT235" s="134"/>
      <c r="KU235" s="134"/>
      <c r="KV235" s="134"/>
      <c r="KW235" s="134"/>
      <c r="KX235" s="134"/>
      <c r="KY235" s="134"/>
      <c r="KZ235" s="134"/>
      <c r="LA235" s="134"/>
      <c r="LB235" s="134"/>
      <c r="LC235" s="134"/>
      <c r="LD235" s="134"/>
      <c r="LE235" s="134"/>
      <c r="LF235" s="134"/>
      <c r="LG235" s="134"/>
      <c r="LH235" s="134"/>
      <c r="LI235" s="134"/>
      <c r="LJ235" s="134"/>
      <c r="LK235" s="134"/>
      <c r="LL235" s="134"/>
      <c r="LM235" s="134"/>
      <c r="LN235" s="134"/>
      <c r="LO235" s="134"/>
      <c r="LP235" s="134"/>
      <c r="LQ235" s="134"/>
      <c r="LR235" s="134"/>
      <c r="LS235" s="134"/>
      <c r="LT235" s="134"/>
      <c r="LU235" s="134"/>
      <c r="LV235" s="134"/>
      <c r="LW235" s="134"/>
      <c r="LX235" s="134"/>
      <c r="LY235" s="134"/>
      <c r="LZ235" s="134"/>
      <c r="MA235" s="134"/>
      <c r="MB235" s="134"/>
      <c r="MC235" s="134"/>
      <c r="MD235" s="134"/>
      <c r="ME235" s="134"/>
      <c r="MF235" s="134"/>
      <c r="MG235" s="134"/>
      <c r="MH235" s="134"/>
      <c r="MI235" s="134"/>
      <c r="MJ235" s="134"/>
      <c r="MK235" s="134"/>
      <c r="ML235" s="134"/>
      <c r="MM235" s="134"/>
      <c r="MN235" s="134"/>
      <c r="MO235" s="134"/>
      <c r="MP235" s="134"/>
      <c r="MQ235" s="134"/>
      <c r="MR235" s="134"/>
      <c r="MS235" s="134"/>
      <c r="MT235" s="134"/>
      <c r="MU235" s="134"/>
      <c r="MV235" s="134"/>
      <c r="MW235" s="134"/>
      <c r="MX235" s="134"/>
      <c r="MY235" s="134"/>
      <c r="MZ235" s="134"/>
      <c r="NA235" s="134"/>
      <c r="NB235" s="134"/>
      <c r="NC235" s="134"/>
      <c r="ND235" s="134"/>
      <c r="NE235" s="134"/>
      <c r="NF235" s="134"/>
      <c r="NG235" s="134"/>
      <c r="NH235" s="134"/>
      <c r="NI235" s="134"/>
      <c r="NJ235" s="134"/>
      <c r="NK235" s="134"/>
      <c r="NL235" s="134"/>
      <c r="NM235" s="134"/>
      <c r="NN235" s="134"/>
      <c r="NO235" s="134"/>
      <c r="NP235" s="134"/>
      <c r="NQ235" s="134"/>
      <c r="NR235" s="134"/>
      <c r="NS235" s="134"/>
      <c r="NT235" s="134"/>
      <c r="NU235" s="134"/>
      <c r="NV235" s="134"/>
      <c r="NW235" s="134"/>
      <c r="NX235" s="134"/>
      <c r="NY235" s="134"/>
      <c r="NZ235" s="134"/>
      <c r="OA235" s="134"/>
      <c r="OB235" s="134"/>
      <c r="OC235" s="134"/>
      <c r="OD235" s="134"/>
      <c r="OE235" s="134"/>
      <c r="OF235" s="134"/>
      <c r="OG235" s="134"/>
      <c r="OH235" s="134"/>
      <c r="OI235" s="134"/>
      <c r="OJ235" s="134"/>
      <c r="OK235" s="134"/>
      <c r="OL235" s="134"/>
      <c r="OM235" s="134"/>
      <c r="ON235" s="134"/>
      <c r="OO235" s="134"/>
      <c r="OP235" s="134"/>
      <c r="OQ235" s="134"/>
      <c r="OR235" s="134"/>
      <c r="OS235" s="134"/>
      <c r="OT235" s="134"/>
      <c r="OU235" s="134"/>
      <c r="OV235" s="134"/>
      <c r="OW235" s="134"/>
      <c r="OX235" s="134"/>
      <c r="OY235" s="134"/>
      <c r="OZ235" s="134"/>
      <c r="PA235" s="134"/>
      <c r="PB235" s="134"/>
      <c r="PC235" s="134"/>
      <c r="PD235" s="134"/>
      <c r="PE235" s="134"/>
      <c r="PF235" s="134"/>
      <c r="PG235" s="134"/>
      <c r="PH235" s="134"/>
      <c r="PI235" s="134"/>
      <c r="PJ235" s="134"/>
      <c r="PK235" s="134"/>
      <c r="PL235" s="134"/>
      <c r="PM235" s="134"/>
      <c r="PN235" s="134"/>
      <c r="PO235" s="134"/>
      <c r="PP235" s="134"/>
      <c r="PQ235" s="134"/>
      <c r="PR235" s="134"/>
      <c r="PS235" s="134"/>
      <c r="PT235" s="134"/>
      <c r="PU235" s="134"/>
      <c r="PV235" s="134"/>
      <c r="PW235" s="134"/>
      <c r="PX235" s="134"/>
      <c r="PY235" s="134"/>
      <c r="PZ235" s="134"/>
      <c r="QA235" s="134"/>
      <c r="QB235" s="134"/>
      <c r="QC235" s="134"/>
      <c r="QD235" s="134"/>
      <c r="QE235" s="134"/>
      <c r="QF235" s="134"/>
      <c r="QG235" s="134"/>
      <c r="QH235" s="134"/>
      <c r="QI235" s="134"/>
      <c r="QJ235" s="134"/>
      <c r="QK235" s="134"/>
      <c r="QL235" s="134"/>
      <c r="QM235" s="134"/>
      <c r="QN235" s="134"/>
      <c r="QO235" s="134"/>
      <c r="QP235" s="134"/>
      <c r="QQ235" s="134"/>
      <c r="QR235" s="134"/>
      <c r="QS235" s="134"/>
      <c r="QT235" s="134"/>
      <c r="QU235" s="134"/>
      <c r="QV235" s="134"/>
      <c r="QW235" s="134"/>
      <c r="QX235" s="134"/>
      <c r="QY235" s="134"/>
      <c r="QZ235" s="134"/>
      <c r="RA235" s="134"/>
      <c r="RB235" s="134"/>
      <c r="RC235" s="134"/>
      <c r="RD235" s="134"/>
      <c r="RE235" s="134"/>
      <c r="RF235" s="134"/>
      <c r="RG235" s="134"/>
      <c r="RH235" s="134"/>
      <c r="RI235" s="134"/>
      <c r="RJ235" s="134"/>
      <c r="RK235" s="134"/>
      <c r="RL235" s="134"/>
      <c r="RM235" s="134"/>
      <c r="RN235" s="134"/>
      <c r="RO235" s="134"/>
      <c r="RP235" s="134"/>
      <c r="RQ235" s="134"/>
      <c r="RR235" s="134"/>
      <c r="RS235" s="134"/>
      <c r="RT235" s="134"/>
      <c r="RU235" s="134"/>
      <c r="RV235" s="134"/>
      <c r="RW235" s="134"/>
      <c r="RX235" s="134"/>
      <c r="RY235" s="134"/>
      <c r="RZ235" s="134"/>
      <c r="SA235" s="134"/>
      <c r="SB235" s="134"/>
      <c r="SC235" s="134"/>
      <c r="SD235" s="134"/>
      <c r="SE235" s="134"/>
      <c r="SF235" s="134"/>
      <c r="SG235" s="134"/>
      <c r="SH235" s="134"/>
      <c r="SI235" s="134"/>
      <c r="SJ235" s="134"/>
      <c r="SK235" s="134"/>
      <c r="SL235" s="134"/>
      <c r="SM235" s="134"/>
      <c r="SN235" s="134"/>
      <c r="SO235" s="134"/>
      <c r="SP235" s="134"/>
      <c r="SQ235" s="134"/>
      <c r="SR235" s="134"/>
      <c r="SS235" s="134"/>
      <c r="ST235" s="134"/>
      <c r="SU235" s="134"/>
      <c r="SV235" s="134"/>
      <c r="SW235" s="134"/>
      <c r="SX235" s="134"/>
      <c r="SY235" s="134"/>
      <c r="SZ235" s="134"/>
      <c r="TA235" s="134"/>
      <c r="TB235" s="134"/>
      <c r="TC235" s="134"/>
      <c r="TD235" s="134"/>
      <c r="TE235" s="134"/>
      <c r="TF235" s="134"/>
      <c r="TG235" s="134"/>
      <c r="TH235" s="134"/>
      <c r="TI235" s="134"/>
      <c r="TJ235" s="134"/>
      <c r="TK235" s="134"/>
      <c r="TL235" s="134"/>
      <c r="TM235" s="134"/>
      <c r="TN235" s="134"/>
      <c r="TO235" s="134"/>
      <c r="TP235" s="134"/>
      <c r="TQ235" s="134"/>
      <c r="TR235" s="134"/>
      <c r="TS235" s="134"/>
      <c r="TT235" s="134"/>
      <c r="TU235" s="134"/>
      <c r="TV235" s="134"/>
      <c r="TW235" s="134"/>
      <c r="TX235" s="134"/>
      <c r="TY235" s="134"/>
      <c r="TZ235" s="134"/>
      <c r="UA235" s="134"/>
      <c r="UB235" s="134"/>
      <c r="UC235" s="134"/>
      <c r="UD235" s="134"/>
      <c r="UE235" s="134"/>
      <c r="UF235" s="134"/>
      <c r="UG235" s="134"/>
      <c r="UH235" s="134"/>
      <c r="UI235" s="134"/>
      <c r="UJ235" s="134"/>
      <c r="UK235" s="134"/>
      <c r="UL235" s="134"/>
      <c r="UM235" s="134"/>
      <c r="UN235" s="134"/>
      <c r="UO235" s="134"/>
      <c r="UP235" s="134"/>
      <c r="UQ235" s="134"/>
      <c r="UR235" s="134"/>
      <c r="US235" s="134"/>
      <c r="UT235" s="134"/>
      <c r="UU235" s="134"/>
      <c r="UV235" s="134"/>
      <c r="UW235" s="134"/>
      <c r="UX235" s="134"/>
      <c r="UY235" s="134"/>
      <c r="UZ235" s="134"/>
      <c r="VA235" s="134"/>
      <c r="VB235" s="134"/>
      <c r="VC235" s="134"/>
      <c r="VD235" s="134"/>
      <c r="VE235" s="134"/>
      <c r="VF235" s="134"/>
      <c r="VG235" s="134"/>
      <c r="VH235" s="134"/>
      <c r="VI235" s="134"/>
      <c r="VJ235" s="134"/>
      <c r="VK235" s="134"/>
      <c r="VL235" s="134"/>
      <c r="VM235" s="134"/>
      <c r="VN235" s="134"/>
      <c r="VO235" s="134"/>
      <c r="VP235" s="134"/>
      <c r="VQ235" s="134"/>
      <c r="VR235" s="134"/>
      <c r="VS235" s="134"/>
      <c r="VT235" s="134"/>
      <c r="VU235" s="134"/>
      <c r="VV235" s="134"/>
      <c r="VW235" s="134"/>
      <c r="VX235" s="134"/>
      <c r="VY235" s="134"/>
      <c r="VZ235" s="134"/>
      <c r="WA235" s="134"/>
      <c r="WB235" s="134"/>
      <c r="WC235" s="134"/>
      <c r="WD235" s="134"/>
      <c r="WE235" s="134"/>
      <c r="WF235" s="134"/>
      <c r="WG235" s="134"/>
      <c r="WH235" s="134"/>
      <c r="WI235" s="134"/>
      <c r="WJ235" s="134"/>
      <c r="WK235" s="134"/>
      <c r="WL235" s="134"/>
      <c r="WM235" s="134"/>
      <c r="WN235" s="134"/>
      <c r="WO235" s="134"/>
      <c r="WP235" s="134"/>
      <c r="WQ235" s="134"/>
      <c r="WR235" s="134"/>
      <c r="WS235" s="134"/>
      <c r="WT235" s="134"/>
      <c r="WU235" s="134"/>
      <c r="WV235" s="134"/>
      <c r="WW235" s="134"/>
      <c r="WX235" s="134"/>
      <c r="WY235" s="134"/>
      <c r="WZ235" s="134"/>
      <c r="XA235" s="134"/>
      <c r="XB235" s="134"/>
      <c r="XC235" s="134"/>
      <c r="XD235" s="134"/>
      <c r="XE235" s="134"/>
      <c r="XF235" s="134"/>
      <c r="XG235" s="134"/>
      <c r="XH235" s="134"/>
      <c r="XI235" s="134"/>
      <c r="XJ235" s="134"/>
      <c r="XK235" s="134"/>
      <c r="XL235" s="134"/>
      <c r="XM235" s="134"/>
      <c r="XN235" s="134"/>
      <c r="XO235" s="134"/>
      <c r="XP235" s="134"/>
      <c r="XQ235" s="134"/>
      <c r="XR235" s="134"/>
      <c r="XS235" s="134"/>
      <c r="XT235" s="134"/>
      <c r="XU235" s="134"/>
      <c r="XV235" s="134"/>
      <c r="XW235" s="134"/>
      <c r="XX235" s="134"/>
      <c r="XY235" s="134"/>
      <c r="XZ235" s="134"/>
      <c r="YA235" s="134"/>
      <c r="YB235" s="134"/>
      <c r="YC235" s="134"/>
      <c r="YD235" s="134"/>
      <c r="YE235" s="134"/>
      <c r="YF235" s="134"/>
      <c r="YG235" s="134"/>
      <c r="YH235" s="134"/>
      <c r="YI235" s="134"/>
      <c r="YJ235" s="134"/>
      <c r="YK235" s="134"/>
      <c r="YL235" s="134"/>
      <c r="YM235" s="134"/>
      <c r="YN235" s="134"/>
      <c r="YO235" s="134"/>
      <c r="YP235" s="134"/>
      <c r="YQ235" s="134"/>
      <c r="YR235" s="134"/>
      <c r="YS235" s="134"/>
      <c r="YT235" s="134"/>
      <c r="YU235" s="134"/>
      <c r="YV235" s="134"/>
      <c r="YW235" s="134"/>
      <c r="YX235" s="134"/>
      <c r="YY235" s="134"/>
      <c r="YZ235" s="134"/>
      <c r="ZA235" s="134"/>
      <c r="ZB235" s="134"/>
      <c r="ZC235" s="134"/>
      <c r="ZD235" s="134"/>
      <c r="ZE235" s="134"/>
      <c r="ZF235" s="134"/>
      <c r="ZG235" s="134"/>
      <c r="ZH235" s="134"/>
      <c r="ZI235" s="134"/>
      <c r="ZJ235" s="134"/>
      <c r="ZK235" s="134"/>
      <c r="ZL235" s="134"/>
      <c r="ZM235" s="134"/>
      <c r="ZN235" s="134"/>
      <c r="ZO235" s="134"/>
      <c r="ZP235" s="134"/>
      <c r="ZQ235" s="134"/>
      <c r="ZR235" s="134"/>
      <c r="ZS235" s="134"/>
      <c r="ZT235" s="134"/>
      <c r="ZU235" s="134"/>
      <c r="ZV235" s="134"/>
      <c r="ZW235" s="134"/>
      <c r="ZX235" s="134"/>
      <c r="ZY235" s="134"/>
      <c r="ZZ235" s="134"/>
      <c r="AAA235" s="134"/>
      <c r="AAB235" s="134"/>
      <c r="AAC235" s="134"/>
      <c r="AAD235" s="134"/>
      <c r="AAE235" s="134"/>
      <c r="AAF235" s="134"/>
      <c r="AAG235" s="134"/>
      <c r="AAH235" s="134"/>
      <c r="AAI235" s="134"/>
      <c r="AAJ235" s="134"/>
      <c r="AAK235" s="134"/>
      <c r="AAL235" s="134"/>
      <c r="AAM235" s="134"/>
      <c r="AAN235" s="134"/>
      <c r="AAO235" s="134"/>
      <c r="AAP235" s="134"/>
      <c r="AAQ235" s="134"/>
      <c r="AAR235" s="134"/>
      <c r="AAS235" s="134"/>
      <c r="AAT235" s="134"/>
      <c r="AAU235" s="134"/>
      <c r="AAV235" s="134"/>
      <c r="AAW235" s="134"/>
      <c r="AAX235" s="134"/>
      <c r="AAY235" s="134"/>
      <c r="AAZ235" s="134"/>
      <c r="ABA235" s="134"/>
      <c r="ABB235" s="134"/>
      <c r="ABC235" s="134"/>
      <c r="ABD235" s="134"/>
      <c r="ABE235" s="134"/>
      <c r="ABF235" s="134"/>
      <c r="ABG235" s="134"/>
      <c r="ABH235" s="134"/>
      <c r="ABI235" s="134"/>
      <c r="ABJ235" s="134"/>
      <c r="ABK235" s="134"/>
      <c r="ABL235" s="134"/>
      <c r="ABM235" s="134"/>
      <c r="ABN235" s="134"/>
      <c r="ABO235" s="134"/>
      <c r="ABP235" s="134"/>
      <c r="ABQ235" s="134"/>
      <c r="ABR235" s="134"/>
      <c r="ABS235" s="134"/>
      <c r="ABT235" s="134"/>
      <c r="ABU235" s="134"/>
      <c r="ABV235" s="134"/>
      <c r="ABW235" s="134"/>
      <c r="ABX235" s="134"/>
      <c r="ABY235" s="134"/>
      <c r="ABZ235" s="134"/>
      <c r="ACA235" s="134"/>
      <c r="ACB235" s="134"/>
      <c r="ACC235" s="134"/>
      <c r="ACD235" s="134"/>
      <c r="ACE235" s="134"/>
      <c r="ACF235" s="134"/>
      <c r="ACG235" s="134"/>
      <c r="ACH235" s="134"/>
      <c r="ACI235" s="134"/>
      <c r="ACJ235" s="134"/>
      <c r="ACK235" s="134"/>
      <c r="ACL235" s="134"/>
      <c r="ACM235" s="134"/>
      <c r="ACN235" s="134"/>
      <c r="ACO235" s="134"/>
      <c r="ACP235" s="134"/>
      <c r="ACQ235" s="134"/>
      <c r="ACR235" s="134"/>
      <c r="ACS235" s="134"/>
      <c r="ACT235" s="134"/>
      <c r="ACU235" s="134"/>
      <c r="ACV235" s="134"/>
      <c r="ACW235" s="134"/>
      <c r="ACX235" s="134"/>
      <c r="ACY235" s="134"/>
      <c r="ACZ235" s="134"/>
      <c r="ADA235" s="134"/>
      <c r="ADB235" s="134"/>
      <c r="ADC235" s="134"/>
      <c r="ADD235" s="134"/>
      <c r="ADE235" s="134"/>
      <c r="ADF235" s="134"/>
      <c r="ADG235" s="134"/>
      <c r="ADH235" s="134"/>
      <c r="ADI235" s="134"/>
      <c r="ADJ235" s="134"/>
      <c r="ADK235" s="134"/>
      <c r="ADL235" s="134"/>
      <c r="ADM235" s="134"/>
      <c r="ADN235" s="134"/>
      <c r="ADO235" s="134"/>
      <c r="ADP235" s="134"/>
      <c r="ADQ235" s="134"/>
      <c r="ADR235" s="134"/>
      <c r="ADS235" s="134"/>
      <c r="ADT235" s="134"/>
      <c r="ADU235" s="134"/>
      <c r="ADV235" s="134"/>
      <c r="ADW235" s="134"/>
      <c r="ADX235" s="134"/>
      <c r="ADY235" s="134"/>
      <c r="ADZ235" s="134"/>
      <c r="AEA235" s="134"/>
      <c r="AEB235" s="134"/>
      <c r="AEC235" s="134"/>
      <c r="AED235" s="134"/>
      <c r="AEE235" s="134"/>
      <c r="AEF235" s="134"/>
      <c r="AEG235" s="134"/>
      <c r="AEH235" s="134"/>
      <c r="AEI235" s="134"/>
      <c r="AEJ235" s="134"/>
      <c r="AEK235" s="134"/>
      <c r="AEL235" s="134"/>
      <c r="AEM235" s="134"/>
      <c r="AEN235" s="134"/>
      <c r="AEO235" s="134"/>
      <c r="AEP235" s="134"/>
      <c r="AEQ235" s="134"/>
      <c r="AER235" s="134"/>
      <c r="AES235" s="134"/>
      <c r="AET235" s="134"/>
      <c r="AEU235" s="134"/>
      <c r="AEV235" s="134"/>
      <c r="AEW235" s="134"/>
      <c r="AEX235" s="134"/>
      <c r="AEY235" s="134"/>
      <c r="AEZ235" s="134"/>
      <c r="AFA235" s="134"/>
      <c r="AFB235" s="134"/>
      <c r="AFC235" s="134"/>
      <c r="AFD235" s="134"/>
      <c r="AFE235" s="134"/>
      <c r="AFF235" s="134"/>
      <c r="AFG235" s="134"/>
      <c r="AFH235" s="134"/>
      <c r="AFI235" s="134"/>
      <c r="AFJ235" s="134"/>
      <c r="AFK235" s="134"/>
      <c r="AFL235" s="134"/>
      <c r="AFM235" s="134"/>
      <c r="AFN235" s="134"/>
      <c r="AFO235" s="134"/>
      <c r="AFP235" s="134"/>
      <c r="AFQ235" s="134"/>
      <c r="AFR235" s="134"/>
      <c r="AFS235" s="134"/>
      <c r="AFT235" s="134"/>
      <c r="AFU235" s="134"/>
      <c r="AFV235" s="134"/>
      <c r="AFW235" s="134"/>
      <c r="AFX235" s="134"/>
      <c r="AFY235" s="134"/>
      <c r="AFZ235" s="134"/>
      <c r="AGA235" s="134"/>
      <c r="AGB235" s="134"/>
      <c r="AGC235" s="134"/>
      <c r="AGD235" s="134"/>
      <c r="AGE235" s="134"/>
      <c r="AGF235" s="134"/>
      <c r="AGG235" s="134"/>
      <c r="AGH235" s="134"/>
      <c r="AGI235" s="134"/>
      <c r="AGJ235" s="134"/>
      <c r="AGK235" s="134"/>
      <c r="AGL235" s="134"/>
      <c r="AGM235" s="134"/>
      <c r="AGN235" s="134"/>
      <c r="AGO235" s="134"/>
      <c r="AGP235" s="134"/>
      <c r="AGQ235" s="134"/>
      <c r="AGR235" s="134"/>
      <c r="AGS235" s="134"/>
      <c r="AGT235" s="134"/>
      <c r="AGU235" s="134"/>
      <c r="AGV235" s="134"/>
      <c r="AGW235" s="134"/>
      <c r="AGX235" s="134"/>
      <c r="AGY235" s="134"/>
      <c r="AGZ235" s="134"/>
      <c r="AHA235" s="134"/>
      <c r="AHB235" s="134"/>
      <c r="AHC235" s="134"/>
      <c r="AHD235" s="134"/>
      <c r="AHE235" s="134"/>
      <c r="AHF235" s="134"/>
      <c r="AHG235" s="134"/>
      <c r="AHH235" s="134"/>
      <c r="AHI235" s="134"/>
      <c r="AHJ235" s="134"/>
      <c r="AHK235" s="134"/>
      <c r="AHL235" s="134"/>
      <c r="AHM235" s="134"/>
      <c r="AHN235" s="134"/>
      <c r="AHO235" s="134"/>
      <c r="AHP235" s="134"/>
      <c r="AHQ235" s="134"/>
      <c r="AHR235" s="134"/>
      <c r="AHS235" s="134"/>
      <c r="AHT235" s="134"/>
      <c r="AHU235" s="134"/>
      <c r="AHV235" s="134"/>
      <c r="AHW235" s="134"/>
      <c r="AHX235" s="134"/>
      <c r="AHY235" s="134"/>
      <c r="AHZ235" s="134"/>
      <c r="AIA235" s="134"/>
      <c r="AIB235" s="134"/>
      <c r="AIC235" s="134"/>
      <c r="AID235" s="134"/>
      <c r="AIE235" s="134"/>
      <c r="AIF235" s="134"/>
      <c r="AIG235" s="134"/>
      <c r="AIH235" s="134"/>
      <c r="AII235" s="134"/>
      <c r="AIJ235" s="134"/>
      <c r="AIK235" s="134"/>
      <c r="AIL235" s="134"/>
      <c r="AIM235" s="134"/>
      <c r="AIN235" s="134"/>
      <c r="AIO235" s="134"/>
      <c r="AIP235" s="134"/>
      <c r="AIQ235" s="134"/>
      <c r="AIR235" s="134"/>
      <c r="AIS235" s="134"/>
      <c r="AIT235" s="134"/>
      <c r="AIU235" s="134"/>
      <c r="AIV235" s="134"/>
      <c r="AIW235" s="134"/>
      <c r="AIX235" s="134"/>
      <c r="AIY235" s="134"/>
      <c r="AIZ235" s="134"/>
      <c r="AJA235" s="134"/>
      <c r="AJB235" s="134"/>
      <c r="AJC235" s="134"/>
      <c r="AJD235" s="134"/>
      <c r="AJE235" s="134"/>
      <c r="AJF235" s="134"/>
      <c r="AJG235" s="134"/>
      <c r="AJH235" s="134"/>
      <c r="AJI235" s="134"/>
      <c r="AJJ235" s="134"/>
      <c r="AJK235" s="134"/>
      <c r="AJL235" s="134"/>
      <c r="AJM235" s="134"/>
      <c r="AJN235" s="134"/>
      <c r="AJO235" s="134"/>
      <c r="AJP235" s="134"/>
      <c r="AJQ235" s="134"/>
      <c r="AJR235" s="134"/>
      <c r="AJS235" s="134"/>
      <c r="AJT235" s="134"/>
      <c r="AJU235" s="134"/>
      <c r="AJV235" s="134"/>
      <c r="AJW235" s="134"/>
      <c r="AJX235" s="134"/>
      <c r="AJY235" s="134"/>
      <c r="AJZ235" s="134"/>
      <c r="AKA235" s="134"/>
      <c r="AKB235" s="134"/>
      <c r="AKC235" s="134"/>
      <c r="AKD235" s="134"/>
      <c r="AKE235" s="134"/>
      <c r="AKF235" s="134"/>
      <c r="AKG235" s="134"/>
      <c r="AKH235" s="134"/>
      <c r="AKI235" s="134"/>
      <c r="AKJ235" s="134"/>
      <c r="AKK235" s="134"/>
      <c r="AKL235" s="134"/>
      <c r="AKM235" s="134"/>
      <c r="AKN235" s="134"/>
      <c r="AKO235" s="134"/>
      <c r="AKP235" s="134"/>
      <c r="AKQ235" s="134"/>
      <c r="AKR235" s="134"/>
      <c r="AKS235" s="134"/>
      <c r="AKT235" s="134"/>
      <c r="AKU235" s="134"/>
      <c r="AKV235" s="134"/>
      <c r="AKW235" s="134"/>
      <c r="AKX235" s="134"/>
      <c r="AKY235" s="134"/>
      <c r="AKZ235" s="134"/>
      <c r="ALA235" s="134"/>
      <c r="ALB235" s="134"/>
      <c r="ALC235" s="134"/>
      <c r="ALD235" s="134"/>
      <c r="ALE235" s="134"/>
      <c r="ALF235" s="134"/>
      <c r="ALG235" s="134"/>
      <c r="ALH235" s="134"/>
      <c r="ALI235" s="134"/>
      <c r="ALJ235" s="134"/>
      <c r="ALK235" s="134"/>
      <c r="ALL235" s="134"/>
      <c r="ALM235" s="134"/>
      <c r="ALN235" s="134"/>
      <c r="ALO235" s="134"/>
      <c r="ALP235" s="134"/>
      <c r="ALQ235" s="134"/>
      <c r="ALR235" s="134"/>
      <c r="ALS235" s="134"/>
      <c r="ALT235" s="134"/>
      <c r="ALU235" s="134"/>
      <c r="ALV235" s="134"/>
      <c r="ALW235" s="134"/>
      <c r="ALX235" s="134"/>
      <c r="ALY235" s="134"/>
      <c r="ALZ235" s="134"/>
      <c r="AMA235" s="134"/>
      <c r="AMB235" s="134"/>
      <c r="AMC235" s="134"/>
      <c r="AMD235" s="134"/>
      <c r="AME235" s="134"/>
      <c r="AMF235" s="134"/>
      <c r="AMG235" s="134"/>
      <c r="AMH235" s="134"/>
      <c r="AMI235" s="134"/>
      <c r="AMJ235" s="134"/>
      <c r="AMK235" s="134"/>
      <c r="AML235" s="134"/>
      <c r="AMM235" s="134"/>
      <c r="AMN235" s="134"/>
      <c r="AMO235" s="134"/>
      <c r="AMP235" s="134"/>
      <c r="AMQ235" s="134"/>
      <c r="AMR235" s="134"/>
      <c r="AMS235" s="134"/>
      <c r="AMT235" s="134"/>
      <c r="AMU235" s="134"/>
      <c r="AMV235" s="134"/>
      <c r="AMW235" s="134"/>
      <c r="AMX235" s="134"/>
      <c r="AMY235" s="134"/>
      <c r="AMZ235" s="134"/>
      <c r="ANA235" s="134"/>
      <c r="ANB235" s="134"/>
      <c r="ANC235" s="134"/>
      <c r="AND235" s="134"/>
      <c r="ANE235" s="134"/>
      <c r="ANF235" s="134"/>
      <c r="ANG235" s="134"/>
      <c r="ANH235" s="134"/>
      <c r="ANI235" s="134"/>
      <c r="ANJ235" s="134"/>
      <c r="ANK235" s="134"/>
      <c r="ANL235" s="134"/>
      <c r="ANM235" s="134"/>
      <c r="ANN235" s="134"/>
      <c r="ANO235" s="134"/>
      <c r="ANP235" s="134"/>
      <c r="ANQ235" s="134"/>
      <c r="ANR235" s="134"/>
      <c r="ANS235" s="134"/>
      <c r="ANT235" s="134"/>
      <c r="ANU235" s="134"/>
      <c r="ANV235" s="134"/>
      <c r="ANW235" s="134"/>
      <c r="ANX235" s="134"/>
      <c r="ANY235" s="134"/>
      <c r="ANZ235" s="134"/>
      <c r="AOA235" s="134"/>
      <c r="AOB235" s="134"/>
      <c r="AOC235" s="134"/>
      <c r="AOD235" s="134"/>
      <c r="AOE235" s="134"/>
      <c r="AOF235" s="134"/>
      <c r="AOG235" s="134"/>
      <c r="AOH235" s="134"/>
      <c r="AOI235" s="134"/>
      <c r="AOJ235" s="134"/>
      <c r="AOK235" s="134"/>
      <c r="AOL235" s="134"/>
      <c r="AOM235" s="134"/>
      <c r="AON235" s="134"/>
      <c r="AOO235" s="134"/>
      <c r="AOP235" s="134"/>
      <c r="AOQ235" s="134"/>
      <c r="AOR235" s="134"/>
      <c r="AOS235" s="134"/>
      <c r="AOT235" s="134"/>
      <c r="AOU235" s="134"/>
      <c r="AOV235" s="134"/>
      <c r="AOW235" s="134"/>
      <c r="AOX235" s="134"/>
      <c r="AOY235" s="134"/>
      <c r="AOZ235" s="134"/>
      <c r="APA235" s="134"/>
      <c r="APB235" s="134"/>
      <c r="APC235" s="134"/>
      <c r="APD235" s="134"/>
      <c r="APE235" s="134"/>
      <c r="APF235" s="134"/>
      <c r="APG235" s="134"/>
      <c r="APH235" s="134"/>
      <c r="API235" s="134"/>
      <c r="APJ235" s="134"/>
      <c r="APK235" s="134"/>
      <c r="APL235" s="134"/>
      <c r="APM235" s="134"/>
      <c r="APN235" s="134"/>
      <c r="APO235" s="134"/>
      <c r="APP235" s="134"/>
      <c r="APQ235" s="134"/>
      <c r="APR235" s="134"/>
      <c r="APS235" s="134"/>
      <c r="APT235" s="134"/>
      <c r="APU235" s="134"/>
      <c r="APV235" s="134"/>
      <c r="APW235" s="134"/>
      <c r="APX235" s="134"/>
      <c r="APY235" s="134"/>
      <c r="APZ235" s="134"/>
      <c r="AQA235" s="134"/>
      <c r="AQB235" s="134"/>
      <c r="AQC235" s="134"/>
      <c r="AQD235" s="134"/>
      <c r="AQE235" s="134"/>
      <c r="AQF235" s="134"/>
      <c r="AQG235" s="134"/>
      <c r="AQH235" s="134"/>
      <c r="AQI235" s="134"/>
      <c r="AQJ235" s="134"/>
      <c r="AQK235" s="134"/>
      <c r="AQL235" s="134"/>
      <c r="AQM235" s="134"/>
      <c r="AQN235" s="134"/>
      <c r="AQO235" s="134"/>
      <c r="AQP235" s="134"/>
      <c r="AQQ235" s="134"/>
      <c r="AQR235" s="134"/>
      <c r="AQS235" s="134"/>
      <c r="AQT235" s="134"/>
      <c r="AQU235" s="134"/>
      <c r="AQV235" s="134"/>
      <c r="AQW235" s="134"/>
      <c r="AQX235" s="134"/>
      <c r="AQY235" s="134"/>
      <c r="AQZ235" s="134"/>
      <c r="ARA235" s="134"/>
      <c r="ARB235" s="134"/>
      <c r="ARC235" s="134"/>
      <c r="ARD235" s="134"/>
      <c r="ARE235" s="134"/>
      <c r="ARF235" s="134"/>
      <c r="ARG235" s="134"/>
      <c r="ARH235" s="134"/>
      <c r="ARI235" s="134"/>
      <c r="ARJ235" s="134"/>
      <c r="ARK235" s="134"/>
      <c r="ARL235" s="134"/>
      <c r="ARM235" s="134"/>
      <c r="ARN235" s="134"/>
      <c r="ARO235" s="134"/>
      <c r="ARP235" s="134"/>
      <c r="ARQ235" s="134"/>
      <c r="ARR235" s="134"/>
      <c r="ARS235" s="134"/>
      <c r="ART235" s="134"/>
      <c r="ARU235" s="134"/>
      <c r="ARV235" s="134"/>
      <c r="ARW235" s="134"/>
      <c r="ARX235" s="134"/>
      <c r="ARY235" s="134"/>
      <c r="ARZ235" s="134"/>
      <c r="ASA235" s="134"/>
      <c r="ASB235" s="134"/>
      <c r="ASC235" s="134"/>
      <c r="ASD235" s="134"/>
      <c r="ASE235" s="134"/>
      <c r="ASF235" s="134"/>
      <c r="ASG235" s="134"/>
      <c r="ASH235" s="134"/>
      <c r="ASI235" s="134"/>
      <c r="ASJ235" s="134"/>
      <c r="ASK235" s="134"/>
      <c r="ASL235" s="134"/>
      <c r="ASM235" s="134"/>
      <c r="ASN235" s="134"/>
      <c r="ASO235" s="134"/>
      <c r="ASP235" s="134"/>
      <c r="ASQ235" s="134"/>
      <c r="ASR235" s="134"/>
      <c r="ASS235" s="134"/>
      <c r="AST235" s="134"/>
      <c r="ASU235" s="134"/>
      <c r="ASV235" s="134"/>
      <c r="ASW235" s="134"/>
      <c r="ASX235" s="134"/>
      <c r="ASY235" s="134"/>
      <c r="ASZ235" s="134"/>
      <c r="ATA235" s="134"/>
      <c r="ATB235" s="134"/>
      <c r="ATC235" s="134"/>
      <c r="ATD235" s="134"/>
      <c r="ATE235" s="134"/>
      <c r="ATF235" s="134"/>
      <c r="ATG235" s="134"/>
      <c r="ATH235" s="134"/>
      <c r="ATI235" s="134"/>
      <c r="ATJ235" s="134"/>
      <c r="ATK235" s="134"/>
      <c r="ATL235" s="134"/>
      <c r="ATM235" s="134"/>
      <c r="ATN235" s="134"/>
      <c r="ATO235" s="134"/>
      <c r="ATP235" s="134"/>
      <c r="ATQ235" s="134"/>
      <c r="ATR235" s="134"/>
      <c r="ATS235" s="134"/>
      <c r="ATT235" s="134"/>
      <c r="ATU235" s="134"/>
      <c r="ATV235" s="134"/>
      <c r="ATW235" s="134"/>
      <c r="ATX235" s="134"/>
      <c r="ATY235" s="134"/>
      <c r="ATZ235" s="134"/>
      <c r="AUA235" s="134"/>
      <c r="AUB235" s="134"/>
      <c r="AUC235" s="134"/>
      <c r="AUD235" s="134"/>
      <c r="AUE235" s="134"/>
      <c r="AUF235" s="134"/>
      <c r="AUG235" s="134"/>
      <c r="AUH235" s="134"/>
      <c r="AUI235" s="134"/>
      <c r="AUJ235" s="134"/>
      <c r="AUK235" s="134"/>
      <c r="AUL235" s="134"/>
      <c r="AUM235" s="134"/>
      <c r="AUN235" s="134"/>
      <c r="AUO235" s="134"/>
      <c r="AUP235" s="134"/>
      <c r="AUQ235" s="134"/>
      <c r="AUR235" s="134"/>
      <c r="AUS235" s="134"/>
      <c r="AUT235" s="134"/>
      <c r="AUU235" s="134"/>
      <c r="AUV235" s="134"/>
      <c r="AUW235" s="134"/>
      <c r="AUX235" s="134"/>
      <c r="AUY235" s="134"/>
      <c r="AUZ235" s="134"/>
      <c r="AVA235" s="134"/>
      <c r="AVB235" s="134"/>
      <c r="AVC235" s="134"/>
      <c r="AVD235" s="134"/>
      <c r="AVE235" s="134"/>
      <c r="AVF235" s="134"/>
      <c r="AVG235" s="134"/>
      <c r="AVH235" s="134"/>
      <c r="AVI235" s="134"/>
      <c r="AVJ235" s="134"/>
      <c r="AVK235" s="134"/>
      <c r="AVL235" s="134"/>
      <c r="AVM235" s="134"/>
      <c r="AVN235" s="134"/>
      <c r="AVO235" s="134"/>
      <c r="AVP235" s="134"/>
      <c r="AVQ235" s="134"/>
      <c r="AVR235" s="134"/>
      <c r="AVS235" s="134"/>
      <c r="AVT235" s="134"/>
      <c r="AVU235" s="134"/>
      <c r="AVV235" s="134"/>
      <c r="AVW235" s="134"/>
      <c r="AVX235" s="134"/>
      <c r="AVY235" s="134"/>
      <c r="AVZ235" s="134"/>
      <c r="AWA235" s="134"/>
      <c r="AWB235" s="134"/>
      <c r="AWC235" s="134"/>
      <c r="AWD235" s="134"/>
      <c r="AWE235" s="134"/>
      <c r="AWF235" s="134"/>
      <c r="AWG235" s="134"/>
      <c r="AWH235" s="134"/>
      <c r="AWI235" s="134"/>
      <c r="AWJ235" s="134"/>
      <c r="AWK235" s="134"/>
      <c r="AWL235" s="134"/>
      <c r="AWM235" s="134"/>
      <c r="AWN235" s="134"/>
      <c r="AWO235" s="134"/>
      <c r="AWP235" s="134"/>
      <c r="AWQ235" s="134"/>
      <c r="AWR235" s="134"/>
      <c r="AWS235" s="134"/>
      <c r="AWT235" s="134"/>
      <c r="AWU235" s="134"/>
      <c r="AWV235" s="134"/>
      <c r="AWW235" s="134"/>
      <c r="AWX235" s="134"/>
      <c r="AWY235" s="134"/>
      <c r="AWZ235" s="134"/>
      <c r="AXA235" s="134"/>
      <c r="AXB235" s="134"/>
      <c r="AXC235" s="134"/>
      <c r="AXD235" s="134"/>
      <c r="AXE235" s="134"/>
      <c r="AXF235" s="134"/>
      <c r="AXG235" s="134"/>
      <c r="AXH235" s="134"/>
      <c r="AXI235" s="134"/>
      <c r="AXJ235" s="134"/>
      <c r="AXK235" s="134"/>
      <c r="AXL235" s="134"/>
      <c r="AXM235" s="134"/>
      <c r="AXN235" s="134"/>
      <c r="AXO235" s="134"/>
      <c r="AXP235" s="134"/>
      <c r="AXQ235" s="134"/>
      <c r="AXR235" s="134"/>
      <c r="AXS235" s="134"/>
      <c r="AXT235" s="134"/>
      <c r="AXU235" s="134"/>
      <c r="AXV235" s="134"/>
      <c r="AXW235" s="134"/>
      <c r="AXX235" s="134"/>
      <c r="AXY235" s="134"/>
      <c r="AXZ235" s="134"/>
      <c r="AYA235" s="134"/>
      <c r="AYB235" s="134"/>
      <c r="AYC235" s="134"/>
      <c r="AYD235" s="134"/>
      <c r="AYE235" s="134"/>
      <c r="AYF235" s="134"/>
      <c r="AYG235" s="134"/>
      <c r="AYH235" s="134"/>
      <c r="AYI235" s="134"/>
      <c r="AYJ235" s="134"/>
      <c r="AYK235" s="134"/>
      <c r="AYL235" s="134"/>
      <c r="AYM235" s="134"/>
      <c r="AYN235" s="134"/>
      <c r="AYO235" s="134"/>
      <c r="AYP235" s="134"/>
      <c r="AYQ235" s="134"/>
      <c r="AYR235" s="134"/>
      <c r="AYS235" s="134"/>
      <c r="AYT235" s="134"/>
      <c r="AYU235" s="134"/>
      <c r="AYV235" s="134"/>
      <c r="AYW235" s="134"/>
      <c r="AYX235" s="134"/>
      <c r="AYY235" s="134"/>
      <c r="AYZ235" s="134"/>
      <c r="AZA235" s="134"/>
      <c r="AZB235" s="134"/>
      <c r="AZC235" s="134"/>
      <c r="AZD235" s="134"/>
      <c r="AZE235" s="134"/>
      <c r="AZF235" s="134"/>
      <c r="AZG235" s="134"/>
      <c r="AZH235" s="134"/>
      <c r="AZI235" s="134"/>
      <c r="AZJ235" s="134"/>
      <c r="AZK235" s="134"/>
      <c r="AZL235" s="134"/>
      <c r="AZM235" s="134"/>
      <c r="AZN235" s="134"/>
      <c r="AZO235" s="134"/>
      <c r="AZP235" s="134"/>
      <c r="AZQ235" s="134"/>
      <c r="AZR235" s="134"/>
      <c r="AZS235" s="134"/>
      <c r="AZT235" s="134"/>
      <c r="AZU235" s="134"/>
      <c r="AZV235" s="134"/>
      <c r="AZW235" s="134"/>
      <c r="AZX235" s="134"/>
      <c r="AZY235" s="134"/>
      <c r="AZZ235" s="134"/>
      <c r="BAA235" s="134"/>
      <c r="BAB235" s="134"/>
      <c r="BAC235" s="134"/>
      <c r="BAD235" s="134"/>
      <c r="BAE235" s="134"/>
      <c r="BAF235" s="134"/>
      <c r="BAG235" s="134"/>
      <c r="BAH235" s="134"/>
      <c r="BAI235" s="134"/>
      <c r="BAJ235" s="134"/>
      <c r="BAK235" s="134"/>
      <c r="BAL235" s="134"/>
      <c r="BAM235" s="134"/>
      <c r="BAN235" s="134"/>
      <c r="BAO235" s="134"/>
      <c r="BAP235" s="134"/>
      <c r="BAQ235" s="134"/>
      <c r="BAR235" s="134"/>
      <c r="BAS235" s="134"/>
      <c r="BAT235" s="134"/>
      <c r="BAU235" s="134"/>
      <c r="BAV235" s="134"/>
      <c r="BAW235" s="134"/>
      <c r="BAX235" s="134"/>
      <c r="BAY235" s="134"/>
      <c r="BAZ235" s="134"/>
      <c r="BBA235" s="134"/>
      <c r="BBB235" s="134"/>
      <c r="BBC235" s="134"/>
      <c r="BBD235" s="134"/>
      <c r="BBE235" s="134"/>
      <c r="BBF235" s="134"/>
      <c r="BBG235" s="134"/>
      <c r="BBH235" s="134"/>
      <c r="BBI235" s="134"/>
      <c r="BBJ235" s="134"/>
      <c r="BBK235" s="134"/>
      <c r="BBL235" s="134"/>
      <c r="BBM235" s="134"/>
      <c r="BBN235" s="134"/>
      <c r="BBO235" s="134"/>
      <c r="BBP235" s="134"/>
      <c r="BBQ235" s="134"/>
      <c r="BBR235" s="134"/>
      <c r="BBS235" s="134"/>
      <c r="BBT235" s="134"/>
      <c r="BBU235" s="134"/>
      <c r="BBV235" s="134"/>
      <c r="BBW235" s="134"/>
      <c r="BBX235" s="134"/>
      <c r="BBY235" s="134"/>
      <c r="BBZ235" s="134"/>
      <c r="BCA235" s="134"/>
      <c r="BCB235" s="134"/>
      <c r="BCC235" s="134"/>
      <c r="BCD235" s="134"/>
      <c r="BCE235" s="134"/>
      <c r="BCF235" s="134"/>
      <c r="BCG235" s="134"/>
      <c r="BCH235" s="134"/>
      <c r="BCI235" s="134"/>
      <c r="BCJ235" s="134"/>
      <c r="BCK235" s="134"/>
      <c r="BCL235" s="134"/>
      <c r="BCM235" s="134"/>
      <c r="BCN235" s="134"/>
      <c r="BCO235" s="134"/>
      <c r="BCP235" s="134"/>
      <c r="BCQ235" s="134"/>
      <c r="BCR235" s="134"/>
      <c r="BCS235" s="134"/>
      <c r="BCT235" s="134"/>
      <c r="BCU235" s="134"/>
      <c r="BCV235" s="134"/>
      <c r="BCW235" s="134"/>
      <c r="BCX235" s="134"/>
      <c r="BCY235" s="134"/>
      <c r="BCZ235" s="134"/>
      <c r="BDA235" s="134"/>
      <c r="BDB235" s="134"/>
      <c r="BDC235" s="134"/>
      <c r="BDD235" s="134"/>
      <c r="BDE235" s="134"/>
      <c r="BDF235" s="134"/>
      <c r="BDG235" s="134"/>
      <c r="BDH235" s="134"/>
      <c r="BDI235" s="134"/>
      <c r="BDJ235" s="134"/>
      <c r="BDK235" s="134"/>
      <c r="BDL235" s="134"/>
      <c r="BDM235" s="134"/>
      <c r="BDN235" s="134"/>
      <c r="BDO235" s="134"/>
      <c r="BDP235" s="134"/>
      <c r="BDQ235" s="134"/>
      <c r="BDR235" s="134"/>
      <c r="BDS235" s="134"/>
      <c r="BDT235" s="134"/>
      <c r="BDU235" s="134"/>
      <c r="BDV235" s="134"/>
      <c r="BDW235" s="134"/>
      <c r="BDX235" s="134"/>
      <c r="BDY235" s="134"/>
      <c r="BDZ235" s="134"/>
      <c r="BEA235" s="134"/>
      <c r="BEB235" s="134"/>
      <c r="BEC235" s="134"/>
      <c r="BED235" s="134"/>
      <c r="BEE235" s="134"/>
      <c r="BEF235" s="134"/>
      <c r="BEG235" s="134"/>
      <c r="BEH235" s="134"/>
      <c r="BEI235" s="134"/>
      <c r="BEJ235" s="134"/>
      <c r="BEK235" s="134"/>
      <c r="BEL235" s="134"/>
      <c r="BEM235" s="134"/>
      <c r="BEN235" s="134"/>
      <c r="BEO235" s="134"/>
      <c r="BEP235" s="134"/>
      <c r="BEQ235" s="134"/>
      <c r="BER235" s="134"/>
      <c r="BES235" s="134"/>
      <c r="BET235" s="134"/>
      <c r="BEU235" s="134"/>
      <c r="BEV235" s="134"/>
      <c r="BEW235" s="134"/>
      <c r="BEX235" s="134"/>
      <c r="BEY235" s="134"/>
      <c r="BEZ235" s="134"/>
      <c r="BFA235" s="134"/>
      <c r="BFB235" s="134"/>
      <c r="BFC235" s="134"/>
      <c r="BFD235" s="134"/>
      <c r="BFE235" s="134"/>
      <c r="BFF235" s="134"/>
      <c r="BFG235" s="134"/>
      <c r="BFH235" s="134"/>
      <c r="BFI235" s="134"/>
      <c r="BFJ235" s="134"/>
      <c r="BFK235" s="134"/>
      <c r="BFL235" s="134"/>
      <c r="BFM235" s="134"/>
      <c r="BFN235" s="134"/>
      <c r="BFO235" s="134"/>
      <c r="BFP235" s="134"/>
      <c r="BFQ235" s="134"/>
      <c r="BFR235" s="134"/>
      <c r="BFS235" s="134"/>
      <c r="BFT235" s="134"/>
      <c r="BFU235" s="134"/>
      <c r="BFV235" s="134"/>
      <c r="BFW235" s="134"/>
      <c r="BFX235" s="134"/>
      <c r="BFY235" s="134"/>
      <c r="BFZ235" s="134"/>
      <c r="BGA235" s="134"/>
      <c r="BGB235" s="134"/>
      <c r="BGC235" s="134"/>
      <c r="BGD235" s="134"/>
      <c r="BGE235" s="134"/>
      <c r="BGF235" s="134"/>
      <c r="BGG235" s="134"/>
      <c r="BGH235" s="134"/>
      <c r="BGI235" s="134"/>
      <c r="BGJ235" s="134"/>
      <c r="BGK235" s="134"/>
      <c r="BGL235" s="134"/>
      <c r="BGM235" s="134"/>
      <c r="BGN235" s="134"/>
      <c r="BGO235" s="134"/>
      <c r="BGP235" s="134"/>
      <c r="BGQ235" s="134"/>
      <c r="BGR235" s="134"/>
      <c r="BGS235" s="134"/>
      <c r="BGT235" s="134"/>
      <c r="BGU235" s="134"/>
      <c r="BGV235" s="134"/>
      <c r="BGW235" s="134"/>
      <c r="BGX235" s="134"/>
      <c r="BGY235" s="134"/>
      <c r="BGZ235" s="134"/>
      <c r="BHA235" s="134"/>
      <c r="BHB235" s="134"/>
      <c r="BHC235" s="134"/>
      <c r="BHD235" s="134"/>
      <c r="BHE235" s="134"/>
      <c r="BHF235" s="134"/>
      <c r="BHG235" s="134"/>
      <c r="BHH235" s="134"/>
      <c r="BHI235" s="134"/>
      <c r="BHJ235" s="134"/>
      <c r="BHK235" s="134"/>
      <c r="BHL235" s="134"/>
      <c r="BHM235" s="134"/>
      <c r="BHN235" s="134"/>
      <c r="BHO235" s="134"/>
      <c r="BHP235" s="134"/>
      <c r="BHQ235" s="134"/>
      <c r="BHR235" s="134"/>
      <c r="BHS235" s="134"/>
      <c r="BHT235" s="134"/>
      <c r="BHU235" s="134"/>
      <c r="BHV235" s="134"/>
      <c r="BHW235" s="134"/>
      <c r="BHX235" s="134"/>
      <c r="BHY235" s="134"/>
      <c r="BHZ235" s="134"/>
      <c r="BIA235" s="134"/>
      <c r="BIB235" s="134"/>
      <c r="BIC235" s="134"/>
      <c r="BID235" s="134"/>
      <c r="BIE235" s="134"/>
      <c r="BIF235" s="134"/>
      <c r="BIG235" s="134"/>
      <c r="BIH235" s="134"/>
      <c r="BII235" s="134"/>
      <c r="BIJ235" s="134"/>
      <c r="BIK235" s="134"/>
      <c r="BIL235" s="134"/>
      <c r="BIM235" s="134"/>
      <c r="BIN235" s="134"/>
      <c r="BIO235" s="134"/>
      <c r="BIP235" s="134"/>
      <c r="BIQ235" s="134"/>
      <c r="BIR235" s="134"/>
      <c r="BIS235" s="134"/>
      <c r="BIT235" s="134"/>
      <c r="BIU235" s="134"/>
      <c r="BIV235" s="134"/>
      <c r="BIW235" s="134"/>
      <c r="BIX235" s="134"/>
      <c r="BIY235" s="134"/>
      <c r="BIZ235" s="134"/>
      <c r="BJA235" s="134"/>
      <c r="BJB235" s="134"/>
      <c r="BJC235" s="134"/>
      <c r="BJD235" s="134"/>
      <c r="BJE235" s="134"/>
      <c r="BJF235" s="134"/>
      <c r="BJG235" s="134"/>
      <c r="BJH235" s="134"/>
      <c r="BJI235" s="134"/>
      <c r="BJJ235" s="134"/>
      <c r="BJK235" s="134"/>
      <c r="BJL235" s="134"/>
      <c r="BJM235" s="134"/>
      <c r="BJN235" s="134"/>
      <c r="BJO235" s="134"/>
      <c r="BJP235" s="134"/>
      <c r="BJQ235" s="134"/>
      <c r="BJR235" s="134"/>
      <c r="BJS235" s="134"/>
      <c r="BJT235" s="134"/>
      <c r="BJU235" s="134"/>
      <c r="BJV235" s="134"/>
      <c r="BJW235" s="134"/>
      <c r="BJX235" s="134"/>
      <c r="BJY235" s="134"/>
      <c r="BJZ235" s="134"/>
      <c r="BKA235" s="134"/>
      <c r="BKB235" s="134"/>
      <c r="BKC235" s="134"/>
      <c r="BKD235" s="134"/>
      <c r="BKE235" s="134"/>
      <c r="BKF235" s="134"/>
      <c r="BKG235" s="134"/>
      <c r="BKH235" s="134"/>
      <c r="BKI235" s="134"/>
      <c r="BKJ235" s="134"/>
      <c r="BKK235" s="134"/>
      <c r="BKL235" s="134"/>
      <c r="BKM235" s="134"/>
      <c r="BKN235" s="134"/>
      <c r="BKO235" s="134"/>
      <c r="BKP235" s="134"/>
      <c r="BKQ235" s="134"/>
      <c r="BKR235" s="134"/>
      <c r="BKS235" s="134"/>
      <c r="BKT235" s="134"/>
      <c r="BKU235" s="134"/>
      <c r="BKV235" s="134"/>
      <c r="BKW235" s="134"/>
      <c r="BKX235" s="134"/>
      <c r="BKY235" s="134"/>
      <c r="BKZ235" s="134"/>
      <c r="BLA235" s="134"/>
      <c r="BLB235" s="134"/>
      <c r="BLC235" s="134"/>
      <c r="BLD235" s="134"/>
      <c r="BLE235" s="134"/>
      <c r="BLF235" s="134"/>
      <c r="BLG235" s="134"/>
      <c r="BLH235" s="134"/>
      <c r="BLI235" s="134"/>
      <c r="BLJ235" s="134"/>
      <c r="BLK235" s="134"/>
      <c r="BLL235" s="134"/>
      <c r="BLM235" s="134"/>
      <c r="BLN235" s="134"/>
      <c r="BLO235" s="134"/>
      <c r="BLP235" s="134"/>
      <c r="BLQ235" s="134"/>
      <c r="BLR235" s="134"/>
      <c r="BLS235" s="134"/>
      <c r="BLT235" s="134"/>
      <c r="BLU235" s="134"/>
      <c r="BLV235" s="134"/>
      <c r="BLW235" s="134"/>
      <c r="BLX235" s="134"/>
      <c r="BLY235" s="134"/>
      <c r="BLZ235" s="134"/>
      <c r="BMA235" s="134"/>
      <c r="BMB235" s="134"/>
      <c r="BMC235" s="134"/>
      <c r="BMD235" s="134"/>
      <c r="BME235" s="134"/>
      <c r="BMF235" s="134"/>
      <c r="BMG235" s="134"/>
      <c r="BMH235" s="134"/>
      <c r="BMI235" s="134"/>
      <c r="BMJ235" s="134"/>
      <c r="BMK235" s="134"/>
      <c r="BML235" s="134"/>
      <c r="BMM235" s="134"/>
      <c r="BMN235" s="134"/>
      <c r="BMO235" s="134"/>
      <c r="BMP235" s="134"/>
      <c r="BMQ235" s="134"/>
      <c r="BMR235" s="134"/>
      <c r="BMS235" s="134"/>
      <c r="BMT235" s="134"/>
      <c r="BMU235" s="134"/>
      <c r="BMV235" s="134"/>
      <c r="BMW235" s="134"/>
      <c r="BMX235" s="134"/>
      <c r="BMY235" s="134"/>
      <c r="BMZ235" s="134"/>
      <c r="BNA235" s="134"/>
      <c r="BNB235" s="134"/>
      <c r="BNC235" s="134"/>
      <c r="BND235" s="134"/>
      <c r="BNE235" s="134"/>
      <c r="BNF235" s="134"/>
      <c r="BNG235" s="134"/>
      <c r="BNH235" s="134"/>
      <c r="BNI235" s="134"/>
      <c r="BNJ235" s="134"/>
      <c r="BNK235" s="134"/>
      <c r="BNL235" s="134"/>
      <c r="BNM235" s="134"/>
      <c r="BNN235" s="134"/>
      <c r="BNO235" s="134"/>
      <c r="BNP235" s="134"/>
      <c r="BNQ235" s="134"/>
      <c r="BNR235" s="134"/>
      <c r="BNS235" s="134"/>
      <c r="BNT235" s="134"/>
      <c r="BNU235" s="134"/>
      <c r="BNV235" s="134"/>
      <c r="BNW235" s="134"/>
      <c r="BNX235" s="134"/>
      <c r="BNY235" s="134"/>
      <c r="BNZ235" s="134"/>
      <c r="BOA235" s="134"/>
      <c r="BOB235" s="134"/>
      <c r="BOC235" s="134"/>
      <c r="BOD235" s="134"/>
      <c r="BOE235" s="134"/>
      <c r="BOF235" s="134"/>
      <c r="BOG235" s="134"/>
      <c r="BOH235" s="134"/>
      <c r="BOI235" s="134"/>
      <c r="BOJ235" s="134"/>
      <c r="BOK235" s="134"/>
      <c r="BOL235" s="134"/>
      <c r="BOM235" s="134"/>
      <c r="BON235" s="134"/>
      <c r="BOO235" s="134"/>
      <c r="BOP235" s="134"/>
      <c r="BOQ235" s="134"/>
      <c r="BOR235" s="134"/>
      <c r="BOS235" s="134"/>
      <c r="BOT235" s="134"/>
      <c r="BOU235" s="134"/>
      <c r="BOV235" s="134"/>
      <c r="BOW235" s="134"/>
      <c r="BOX235" s="134"/>
      <c r="BOY235" s="134"/>
      <c r="BOZ235" s="134"/>
      <c r="BPA235" s="134"/>
      <c r="BPB235" s="134"/>
      <c r="BPC235" s="134"/>
      <c r="BPD235" s="134"/>
      <c r="BPE235" s="134"/>
      <c r="BPF235" s="134"/>
      <c r="BPG235" s="134"/>
      <c r="BPH235" s="134"/>
      <c r="BPI235" s="134"/>
      <c r="BPJ235" s="134"/>
      <c r="BPK235" s="134"/>
      <c r="BPL235" s="134"/>
      <c r="BPM235" s="134"/>
      <c r="BPN235" s="134"/>
      <c r="BPO235" s="134"/>
      <c r="BPP235" s="134"/>
      <c r="BPQ235" s="134"/>
      <c r="BPR235" s="134"/>
      <c r="BPS235" s="134"/>
      <c r="BPT235" s="134"/>
      <c r="BPU235" s="134"/>
      <c r="BPV235" s="134"/>
      <c r="BPW235" s="134"/>
      <c r="BPX235" s="134"/>
      <c r="BPY235" s="134"/>
      <c r="BPZ235" s="134"/>
      <c r="BQA235" s="134"/>
      <c r="BQB235" s="134"/>
      <c r="BQC235" s="134"/>
      <c r="BQD235" s="134"/>
      <c r="BQE235" s="134"/>
      <c r="BQF235" s="134"/>
      <c r="BQG235" s="134"/>
      <c r="BQH235" s="134"/>
      <c r="BQI235" s="134"/>
      <c r="BQJ235" s="134"/>
      <c r="BQK235" s="134"/>
      <c r="BQL235" s="134"/>
      <c r="BQM235" s="134"/>
      <c r="BQN235" s="134"/>
      <c r="BQO235" s="134"/>
      <c r="BQP235" s="134"/>
      <c r="BQQ235" s="134"/>
      <c r="BQR235" s="134"/>
      <c r="BQS235" s="134"/>
      <c r="BQT235" s="134"/>
      <c r="BQU235" s="134"/>
      <c r="BQV235" s="134"/>
      <c r="BQW235" s="134"/>
      <c r="BQX235" s="134"/>
      <c r="BQY235" s="134"/>
      <c r="BQZ235" s="134"/>
      <c r="BRA235" s="134"/>
      <c r="BRB235" s="134"/>
      <c r="BRC235" s="134"/>
      <c r="BRD235" s="134"/>
      <c r="BRE235" s="134"/>
      <c r="BRF235" s="134"/>
      <c r="BRG235" s="134"/>
      <c r="BRH235" s="134"/>
      <c r="BRI235" s="134"/>
      <c r="BRJ235" s="134"/>
      <c r="BRK235" s="134"/>
      <c r="BRL235" s="134"/>
      <c r="BRM235" s="134"/>
      <c r="BRN235" s="134"/>
      <c r="BRO235" s="134"/>
      <c r="BRP235" s="134"/>
      <c r="BRQ235" s="134"/>
      <c r="BRR235" s="134"/>
      <c r="BRS235" s="134"/>
      <c r="BRT235" s="134"/>
      <c r="BRU235" s="134"/>
      <c r="BRV235" s="134"/>
      <c r="BRW235" s="134"/>
      <c r="BRX235" s="134"/>
      <c r="BRY235" s="134"/>
      <c r="BRZ235" s="134"/>
      <c r="BSA235" s="134"/>
      <c r="BSB235" s="134"/>
      <c r="BSC235" s="134"/>
      <c r="BSD235" s="134"/>
      <c r="BSE235" s="134"/>
      <c r="BSF235" s="134"/>
      <c r="BSG235" s="134"/>
      <c r="BSH235" s="134"/>
      <c r="BSI235" s="134"/>
      <c r="BSJ235" s="134"/>
      <c r="BSK235" s="134"/>
      <c r="BSL235" s="134"/>
      <c r="BSM235" s="134"/>
      <c r="BSN235" s="134"/>
      <c r="BSO235" s="134"/>
      <c r="BSP235" s="134"/>
      <c r="BSQ235" s="134"/>
      <c r="BSR235" s="134"/>
      <c r="BSS235" s="134"/>
      <c r="BST235" s="134"/>
      <c r="BSU235" s="134"/>
      <c r="BSV235" s="134"/>
      <c r="BSW235" s="134"/>
      <c r="BSX235" s="134"/>
      <c r="BSY235" s="134"/>
      <c r="BSZ235" s="134"/>
      <c r="BTA235" s="134"/>
      <c r="BTB235" s="134"/>
      <c r="BTC235" s="134"/>
      <c r="BTD235" s="134"/>
      <c r="BTE235" s="134"/>
      <c r="BTF235" s="134"/>
      <c r="BTG235" s="134"/>
      <c r="BTH235" s="134"/>
      <c r="BTI235" s="134"/>
      <c r="BTJ235" s="134"/>
      <c r="BTK235" s="134"/>
      <c r="BTL235" s="134"/>
      <c r="BTM235" s="134"/>
      <c r="BTN235" s="134"/>
      <c r="BTO235" s="134"/>
      <c r="BTP235" s="134"/>
      <c r="BTQ235" s="134"/>
      <c r="BTR235" s="134"/>
      <c r="BTS235" s="134"/>
      <c r="BTT235" s="134"/>
      <c r="BTU235" s="134"/>
      <c r="BTV235" s="134"/>
      <c r="BTW235" s="134"/>
      <c r="BTX235" s="134"/>
      <c r="BTY235" s="134"/>
      <c r="BTZ235" s="134"/>
      <c r="BUA235" s="134"/>
      <c r="BUB235" s="134"/>
      <c r="BUC235" s="134"/>
      <c r="BUD235" s="134"/>
      <c r="BUE235" s="134"/>
      <c r="BUF235" s="134"/>
      <c r="BUG235" s="134"/>
      <c r="BUH235" s="134"/>
      <c r="BUI235" s="134"/>
      <c r="BUJ235" s="134"/>
      <c r="BUK235" s="134"/>
      <c r="BUL235" s="134"/>
      <c r="BUM235" s="134"/>
      <c r="BUN235" s="134"/>
      <c r="BUO235" s="134"/>
      <c r="BUP235" s="134"/>
      <c r="BUQ235" s="134"/>
      <c r="BUR235" s="134"/>
      <c r="BUS235" s="134"/>
      <c r="BUT235" s="134"/>
      <c r="BUU235" s="134"/>
      <c r="BUV235" s="134"/>
      <c r="BUW235" s="134"/>
      <c r="BUX235" s="134"/>
      <c r="BUY235" s="134"/>
      <c r="BUZ235" s="134"/>
      <c r="BVA235" s="134"/>
      <c r="BVB235" s="134"/>
      <c r="BVC235" s="134"/>
      <c r="BVD235" s="134"/>
      <c r="BVE235" s="134"/>
      <c r="BVF235" s="134"/>
      <c r="BVG235" s="134"/>
      <c r="BVH235" s="134"/>
      <c r="BVI235" s="134"/>
      <c r="BVJ235" s="134"/>
      <c r="BVK235" s="134"/>
      <c r="BVL235" s="134"/>
      <c r="BVM235" s="134"/>
      <c r="BVN235" s="134"/>
      <c r="BVO235" s="134"/>
      <c r="BVP235" s="134"/>
      <c r="BVQ235" s="134"/>
      <c r="BVR235" s="134"/>
      <c r="BVS235" s="134"/>
      <c r="BVT235" s="134"/>
      <c r="BVU235" s="134"/>
      <c r="BVV235" s="134"/>
      <c r="BVW235" s="134"/>
      <c r="BVX235" s="134"/>
      <c r="BVY235" s="134"/>
      <c r="BVZ235" s="134"/>
      <c r="BWA235" s="134"/>
      <c r="BWB235" s="134"/>
      <c r="BWC235" s="134"/>
      <c r="BWD235" s="134"/>
      <c r="BWE235" s="134"/>
      <c r="BWF235" s="134"/>
      <c r="BWG235" s="134"/>
      <c r="BWH235" s="134"/>
      <c r="BWI235" s="134"/>
      <c r="BWJ235" s="134"/>
      <c r="BWK235" s="134"/>
      <c r="BWL235" s="134"/>
      <c r="BWM235" s="134"/>
      <c r="BWN235" s="134"/>
      <c r="BWO235" s="134"/>
      <c r="BWP235" s="134"/>
      <c r="BWQ235" s="134"/>
      <c r="BWR235" s="134"/>
      <c r="BWS235" s="134"/>
      <c r="BWT235" s="134"/>
      <c r="BWU235" s="134"/>
      <c r="BWV235" s="134"/>
      <c r="BWW235" s="134"/>
      <c r="BWX235" s="134"/>
      <c r="BWY235" s="134"/>
      <c r="BWZ235" s="134"/>
      <c r="BXA235" s="134"/>
      <c r="BXB235" s="134"/>
      <c r="BXC235" s="134"/>
      <c r="BXD235" s="134"/>
      <c r="BXE235" s="134"/>
      <c r="BXF235" s="134"/>
      <c r="BXG235" s="134"/>
      <c r="BXH235" s="134"/>
      <c r="BXI235" s="134"/>
      <c r="BXJ235" s="134"/>
      <c r="BXK235" s="134"/>
      <c r="BXL235" s="134"/>
      <c r="BXM235" s="134"/>
      <c r="BXN235" s="134"/>
      <c r="BXO235" s="134"/>
      <c r="BXP235" s="134"/>
      <c r="BXQ235" s="134"/>
      <c r="BXR235" s="134"/>
      <c r="BXS235" s="134"/>
      <c r="BXT235" s="134"/>
      <c r="BXU235" s="134"/>
      <c r="BXV235" s="134"/>
      <c r="BXW235" s="134"/>
      <c r="BXX235" s="134"/>
      <c r="BXY235" s="134"/>
      <c r="BXZ235" s="134"/>
      <c r="BYA235" s="134"/>
      <c r="BYB235" s="134"/>
      <c r="BYC235" s="134"/>
      <c r="BYD235" s="134"/>
      <c r="BYE235" s="134"/>
      <c r="BYF235" s="134"/>
      <c r="BYG235" s="134"/>
      <c r="BYH235" s="134"/>
      <c r="BYI235" s="134"/>
      <c r="BYJ235" s="134"/>
      <c r="BYK235" s="134"/>
      <c r="BYL235" s="134"/>
      <c r="BYM235" s="134"/>
      <c r="BYN235" s="134"/>
      <c r="BYO235" s="134"/>
      <c r="BYP235" s="134"/>
      <c r="BYQ235" s="134"/>
      <c r="BYR235" s="134"/>
      <c r="BYS235" s="134"/>
      <c r="BYT235" s="134"/>
      <c r="BYU235" s="134"/>
      <c r="BYV235" s="134"/>
      <c r="BYW235" s="134"/>
      <c r="BYX235" s="134"/>
      <c r="BYY235" s="134"/>
      <c r="BYZ235" s="134"/>
      <c r="BZA235" s="134"/>
      <c r="BZB235" s="134"/>
      <c r="BZC235" s="134"/>
      <c r="BZD235" s="134"/>
      <c r="BZE235" s="134"/>
      <c r="BZF235" s="134"/>
      <c r="BZG235" s="134"/>
      <c r="BZH235" s="134"/>
      <c r="BZI235" s="134"/>
      <c r="BZJ235" s="134"/>
      <c r="BZK235" s="134"/>
      <c r="BZL235" s="134"/>
      <c r="BZM235" s="134"/>
      <c r="BZN235" s="134"/>
      <c r="BZO235" s="134"/>
      <c r="BZP235" s="134"/>
      <c r="BZQ235" s="134"/>
      <c r="BZR235" s="134"/>
      <c r="BZS235" s="134"/>
      <c r="BZT235" s="134"/>
      <c r="BZU235" s="134"/>
      <c r="BZV235" s="134"/>
      <c r="BZW235" s="134"/>
      <c r="BZX235" s="134"/>
      <c r="BZY235" s="134"/>
      <c r="BZZ235" s="134"/>
      <c r="CAA235" s="134"/>
      <c r="CAB235" s="134"/>
      <c r="CAC235" s="134"/>
      <c r="CAD235" s="134"/>
      <c r="CAE235" s="134"/>
      <c r="CAF235" s="134"/>
      <c r="CAG235" s="134"/>
      <c r="CAH235" s="134"/>
      <c r="CAI235" s="134"/>
      <c r="CAJ235" s="134"/>
      <c r="CAK235" s="134"/>
      <c r="CAL235" s="134"/>
      <c r="CAM235" s="134"/>
      <c r="CAN235" s="134"/>
      <c r="CAO235" s="134"/>
      <c r="CAP235" s="134"/>
      <c r="CAQ235" s="134"/>
      <c r="CAR235" s="134"/>
      <c r="CAS235" s="134"/>
      <c r="CAT235" s="134"/>
      <c r="CAU235" s="134"/>
      <c r="CAV235" s="134"/>
      <c r="CAW235" s="134"/>
      <c r="CAX235" s="134"/>
      <c r="CAY235" s="134"/>
      <c r="CAZ235" s="134"/>
      <c r="CBA235" s="134"/>
      <c r="CBB235" s="134"/>
      <c r="CBC235" s="134"/>
      <c r="CBD235" s="134"/>
      <c r="CBE235" s="134"/>
      <c r="CBF235" s="134"/>
      <c r="CBG235" s="134"/>
      <c r="CBH235" s="134"/>
      <c r="CBI235" s="134"/>
      <c r="CBJ235" s="134"/>
      <c r="CBK235" s="134"/>
      <c r="CBL235" s="134"/>
      <c r="CBM235" s="134"/>
      <c r="CBN235" s="134"/>
      <c r="CBO235" s="134"/>
      <c r="CBP235" s="134"/>
      <c r="CBQ235" s="134"/>
      <c r="CBR235" s="134"/>
      <c r="CBS235" s="134"/>
      <c r="CBT235" s="134"/>
      <c r="CBU235" s="134"/>
      <c r="CBV235" s="134"/>
      <c r="CBW235" s="134"/>
      <c r="CBX235" s="134"/>
      <c r="CBY235" s="134"/>
      <c r="CBZ235" s="134"/>
      <c r="CCA235" s="134"/>
      <c r="CCB235" s="134"/>
      <c r="CCC235" s="134"/>
      <c r="CCD235" s="134"/>
      <c r="CCE235" s="134"/>
      <c r="CCF235" s="134"/>
      <c r="CCG235" s="134"/>
      <c r="CCH235" s="134"/>
      <c r="CCI235" s="134"/>
      <c r="CCJ235" s="134"/>
      <c r="CCK235" s="134"/>
      <c r="CCL235" s="134"/>
      <c r="CCM235" s="134"/>
      <c r="CCN235" s="134"/>
      <c r="CCO235" s="134"/>
      <c r="CCP235" s="134"/>
      <c r="CCQ235" s="134"/>
      <c r="CCR235" s="134"/>
      <c r="CCS235" s="134"/>
      <c r="CCT235" s="134"/>
      <c r="CCU235" s="134"/>
      <c r="CCV235" s="134"/>
      <c r="CCW235" s="134"/>
      <c r="CCX235" s="134"/>
      <c r="CCY235" s="134"/>
      <c r="CCZ235" s="134"/>
      <c r="CDA235" s="134"/>
      <c r="CDB235" s="134"/>
      <c r="CDC235" s="134"/>
      <c r="CDD235" s="134"/>
      <c r="CDE235" s="134"/>
      <c r="CDF235" s="134"/>
      <c r="CDG235" s="134"/>
      <c r="CDH235" s="134"/>
      <c r="CDI235" s="134"/>
      <c r="CDJ235" s="134"/>
      <c r="CDK235" s="134"/>
      <c r="CDL235" s="134"/>
      <c r="CDM235" s="134"/>
      <c r="CDN235" s="134"/>
      <c r="CDO235" s="134"/>
      <c r="CDP235" s="134"/>
      <c r="CDQ235" s="134"/>
      <c r="CDR235" s="134"/>
      <c r="CDS235" s="134"/>
      <c r="CDT235" s="134"/>
      <c r="CDU235" s="134"/>
      <c r="CDV235" s="134"/>
      <c r="CDW235" s="134"/>
      <c r="CDX235" s="134"/>
      <c r="CDY235" s="134"/>
      <c r="CDZ235" s="134"/>
      <c r="CEA235" s="134"/>
      <c r="CEB235" s="134"/>
      <c r="CEC235" s="134"/>
      <c r="CED235" s="134"/>
      <c r="CEE235" s="134"/>
      <c r="CEF235" s="134"/>
      <c r="CEG235" s="134"/>
      <c r="CEH235" s="134"/>
      <c r="CEI235" s="134"/>
      <c r="CEJ235" s="134"/>
      <c r="CEK235" s="134"/>
      <c r="CEL235" s="134"/>
      <c r="CEM235" s="134"/>
      <c r="CEN235" s="134"/>
      <c r="CEO235" s="134"/>
      <c r="CEP235" s="134"/>
      <c r="CEQ235" s="134"/>
      <c r="CER235" s="134"/>
      <c r="CES235" s="134"/>
      <c r="CET235" s="134"/>
      <c r="CEU235" s="134"/>
      <c r="CEV235" s="134"/>
      <c r="CEW235" s="134"/>
      <c r="CEX235" s="134"/>
      <c r="CEY235" s="134"/>
      <c r="CEZ235" s="134"/>
      <c r="CFA235" s="134"/>
      <c r="CFB235" s="134"/>
      <c r="CFC235" s="134"/>
      <c r="CFD235" s="134"/>
      <c r="CFE235" s="134"/>
      <c r="CFF235" s="134"/>
      <c r="CFG235" s="134"/>
      <c r="CFH235" s="134"/>
      <c r="CFI235" s="134"/>
      <c r="CFJ235" s="134"/>
      <c r="CFK235" s="134"/>
      <c r="CFL235" s="134"/>
      <c r="CFM235" s="134"/>
      <c r="CFN235" s="134"/>
      <c r="CFO235" s="134"/>
      <c r="CFP235" s="134"/>
      <c r="CFQ235" s="134"/>
      <c r="CFR235" s="134"/>
      <c r="CFS235" s="134"/>
      <c r="CFT235" s="134"/>
      <c r="CFU235" s="134"/>
      <c r="CFV235" s="134"/>
      <c r="CFW235" s="134"/>
      <c r="CFX235" s="134"/>
      <c r="CFY235" s="134"/>
      <c r="CFZ235" s="134"/>
      <c r="CGA235" s="134"/>
      <c r="CGB235" s="134"/>
      <c r="CGC235" s="134"/>
      <c r="CGD235" s="134"/>
      <c r="CGE235" s="134"/>
      <c r="CGF235" s="134"/>
      <c r="CGG235" s="134"/>
      <c r="CGH235" s="134"/>
      <c r="CGI235" s="134"/>
      <c r="CGJ235" s="134"/>
      <c r="CGK235" s="134"/>
      <c r="CGL235" s="134"/>
      <c r="CGM235" s="134"/>
      <c r="CGN235" s="134"/>
      <c r="CGO235" s="134"/>
      <c r="CGP235" s="134"/>
      <c r="CGQ235" s="134"/>
      <c r="CGR235" s="134"/>
      <c r="CGS235" s="134"/>
      <c r="CGT235" s="134"/>
      <c r="CGU235" s="134"/>
      <c r="CGV235" s="134"/>
      <c r="CGW235" s="134"/>
      <c r="CGX235" s="134"/>
      <c r="CGY235" s="134"/>
      <c r="CGZ235" s="134"/>
      <c r="CHA235" s="134"/>
      <c r="CHB235" s="134"/>
      <c r="CHC235" s="134"/>
      <c r="CHD235" s="134"/>
      <c r="CHE235" s="134"/>
      <c r="CHF235" s="134"/>
      <c r="CHG235" s="134"/>
      <c r="CHH235" s="134"/>
      <c r="CHI235" s="134"/>
      <c r="CHJ235" s="134"/>
      <c r="CHK235" s="134"/>
      <c r="CHL235" s="134"/>
      <c r="CHM235" s="134"/>
      <c r="CHN235" s="134"/>
      <c r="CHO235" s="134"/>
      <c r="CHP235" s="134"/>
      <c r="CHQ235" s="134"/>
      <c r="CHR235" s="134"/>
      <c r="CHS235" s="134"/>
      <c r="CHT235" s="134"/>
      <c r="CHU235" s="134"/>
      <c r="CHV235" s="134"/>
      <c r="CHW235" s="134"/>
      <c r="CHX235" s="134"/>
      <c r="CHY235" s="134"/>
      <c r="CHZ235" s="134"/>
      <c r="CIA235" s="134"/>
      <c r="CIB235" s="134"/>
      <c r="CIC235" s="134"/>
      <c r="CID235" s="134"/>
      <c r="CIE235" s="134"/>
      <c r="CIF235" s="134"/>
      <c r="CIG235" s="134"/>
      <c r="CIH235" s="134"/>
      <c r="CII235" s="134"/>
      <c r="CIJ235" s="134"/>
      <c r="CIK235" s="134"/>
      <c r="CIL235" s="134"/>
      <c r="CIM235" s="134"/>
      <c r="CIN235" s="134"/>
      <c r="CIO235" s="134"/>
      <c r="CIP235" s="134"/>
      <c r="CIQ235" s="134"/>
      <c r="CIR235" s="134"/>
      <c r="CIS235" s="134"/>
      <c r="CIT235" s="134"/>
      <c r="CIU235" s="134"/>
      <c r="CIV235" s="134"/>
      <c r="CIW235" s="134"/>
      <c r="CIX235" s="134"/>
      <c r="CIY235" s="134"/>
      <c r="CIZ235" s="134"/>
      <c r="CJA235" s="134"/>
      <c r="CJB235" s="134"/>
      <c r="CJC235" s="134"/>
      <c r="CJD235" s="134"/>
      <c r="CJE235" s="134"/>
      <c r="CJF235" s="134"/>
      <c r="CJG235" s="134"/>
      <c r="CJH235" s="134"/>
      <c r="CJI235" s="134"/>
      <c r="CJJ235" s="134"/>
      <c r="CJK235" s="134"/>
      <c r="CJL235" s="134"/>
      <c r="CJM235" s="134"/>
      <c r="CJN235" s="134"/>
      <c r="CJO235" s="134"/>
      <c r="CJP235" s="134"/>
      <c r="CJQ235" s="134"/>
      <c r="CJR235" s="134"/>
      <c r="CJS235" s="134"/>
      <c r="CJT235" s="134"/>
      <c r="CJU235" s="134"/>
      <c r="CJV235" s="134"/>
      <c r="CJW235" s="134"/>
      <c r="CJX235" s="134"/>
      <c r="CJY235" s="134"/>
      <c r="CJZ235" s="134"/>
      <c r="CKA235" s="134"/>
      <c r="CKB235" s="134"/>
      <c r="CKC235" s="134"/>
      <c r="CKD235" s="134"/>
      <c r="CKE235" s="134"/>
      <c r="CKF235" s="134"/>
      <c r="CKG235" s="134"/>
      <c r="CKH235" s="134"/>
      <c r="CKI235" s="134"/>
      <c r="CKJ235" s="134"/>
      <c r="CKK235" s="134"/>
      <c r="CKL235" s="134"/>
      <c r="CKM235" s="134"/>
      <c r="CKN235" s="134"/>
      <c r="CKO235" s="134"/>
      <c r="CKP235" s="134"/>
      <c r="CKQ235" s="134"/>
      <c r="CKR235" s="134"/>
      <c r="CKS235" s="134"/>
      <c r="CKT235" s="134"/>
      <c r="CKU235" s="134"/>
      <c r="CKV235" s="134"/>
      <c r="CKW235" s="134"/>
      <c r="CKX235" s="134"/>
      <c r="CKY235" s="134"/>
      <c r="CKZ235" s="134"/>
      <c r="CLA235" s="134"/>
      <c r="CLB235" s="134"/>
      <c r="CLC235" s="134"/>
      <c r="CLD235" s="134"/>
      <c r="CLE235" s="134"/>
      <c r="CLF235" s="134"/>
      <c r="CLG235" s="134"/>
      <c r="CLH235" s="134"/>
      <c r="CLI235" s="134"/>
      <c r="CLJ235" s="134"/>
      <c r="CLK235" s="134"/>
      <c r="CLL235" s="134"/>
      <c r="CLM235" s="134"/>
      <c r="CLN235" s="134"/>
      <c r="CLO235" s="134"/>
      <c r="CLP235" s="134"/>
      <c r="CLQ235" s="134"/>
      <c r="CLR235" s="134"/>
      <c r="CLS235" s="134"/>
      <c r="CLT235" s="134"/>
      <c r="CLU235" s="134"/>
      <c r="CLV235" s="134"/>
      <c r="CLW235" s="134"/>
      <c r="CLX235" s="134"/>
      <c r="CLY235" s="134"/>
      <c r="CLZ235" s="134"/>
      <c r="CMA235" s="134"/>
      <c r="CMB235" s="134"/>
      <c r="CMC235" s="134"/>
      <c r="CMD235" s="134"/>
      <c r="CME235" s="134"/>
      <c r="CMF235" s="134"/>
      <c r="CMG235" s="134"/>
      <c r="CMH235" s="134"/>
      <c r="CMI235" s="134"/>
      <c r="CMJ235" s="134"/>
      <c r="CMK235" s="134"/>
      <c r="CML235" s="134"/>
      <c r="CMM235" s="134"/>
      <c r="CMN235" s="134"/>
      <c r="CMO235" s="134"/>
      <c r="CMP235" s="134"/>
      <c r="CMQ235" s="134"/>
      <c r="CMR235" s="134"/>
      <c r="CMS235" s="134"/>
      <c r="CMT235" s="134"/>
      <c r="CMU235" s="134"/>
      <c r="CMV235" s="134"/>
      <c r="CMW235" s="134"/>
      <c r="CMX235" s="134"/>
      <c r="CMY235" s="134"/>
      <c r="CMZ235" s="134"/>
      <c r="CNA235" s="134"/>
      <c r="CNB235" s="134"/>
      <c r="CNC235" s="134"/>
      <c r="CND235" s="134"/>
      <c r="CNE235" s="134"/>
      <c r="CNF235" s="134"/>
      <c r="CNG235" s="134"/>
      <c r="CNH235" s="134"/>
      <c r="CNI235" s="134"/>
      <c r="CNJ235" s="134"/>
      <c r="CNK235" s="134"/>
      <c r="CNL235" s="134"/>
      <c r="CNM235" s="134"/>
      <c r="CNN235" s="134"/>
      <c r="CNO235" s="134"/>
      <c r="CNP235" s="134"/>
      <c r="CNQ235" s="134"/>
      <c r="CNR235" s="134"/>
      <c r="CNS235" s="134"/>
      <c r="CNT235" s="134"/>
      <c r="CNU235" s="134"/>
      <c r="CNV235" s="134"/>
      <c r="CNW235" s="134"/>
      <c r="CNX235" s="134"/>
      <c r="CNY235" s="134"/>
      <c r="CNZ235" s="134"/>
      <c r="COA235" s="134"/>
      <c r="COB235" s="134"/>
      <c r="COC235" s="134"/>
      <c r="COD235" s="134"/>
      <c r="COE235" s="134"/>
      <c r="COF235" s="134"/>
      <c r="COG235" s="134"/>
      <c r="COH235" s="134"/>
      <c r="COI235" s="134"/>
      <c r="COJ235" s="134"/>
      <c r="COK235" s="134"/>
      <c r="COL235" s="134"/>
      <c r="COM235" s="134"/>
      <c r="CON235" s="134"/>
      <c r="COO235" s="134"/>
      <c r="COP235" s="134"/>
      <c r="COQ235" s="134"/>
      <c r="COR235" s="134"/>
      <c r="COS235" s="134"/>
      <c r="COT235" s="134"/>
      <c r="COU235" s="134"/>
      <c r="COV235" s="134"/>
      <c r="COW235" s="134"/>
      <c r="COX235" s="134"/>
      <c r="COY235" s="134"/>
      <c r="COZ235" s="134"/>
      <c r="CPA235" s="134"/>
      <c r="CPB235" s="134"/>
      <c r="CPC235" s="134"/>
      <c r="CPD235" s="134"/>
      <c r="CPE235" s="134"/>
      <c r="CPF235" s="134"/>
      <c r="CPG235" s="134"/>
      <c r="CPH235" s="134"/>
      <c r="CPI235" s="134"/>
      <c r="CPJ235" s="134"/>
      <c r="CPK235" s="134"/>
      <c r="CPL235" s="134"/>
      <c r="CPM235" s="134"/>
      <c r="CPN235" s="134"/>
      <c r="CPO235" s="134"/>
      <c r="CPP235" s="134"/>
      <c r="CPQ235" s="134"/>
      <c r="CPR235" s="134"/>
      <c r="CPS235" s="134"/>
      <c r="CPT235" s="134"/>
      <c r="CPU235" s="134"/>
      <c r="CPV235" s="134"/>
      <c r="CPW235" s="134"/>
      <c r="CPX235" s="134"/>
      <c r="CPY235" s="134"/>
      <c r="CPZ235" s="134"/>
      <c r="CQA235" s="134"/>
      <c r="CQB235" s="134"/>
      <c r="CQC235" s="134"/>
      <c r="CQD235" s="134"/>
      <c r="CQE235" s="134"/>
      <c r="CQF235" s="134"/>
      <c r="CQG235" s="134"/>
      <c r="CQH235" s="134"/>
      <c r="CQI235" s="134"/>
      <c r="CQJ235" s="134"/>
      <c r="CQK235" s="134"/>
      <c r="CQL235" s="134"/>
      <c r="CQM235" s="134"/>
      <c r="CQN235" s="134"/>
      <c r="CQO235" s="134"/>
      <c r="CQP235" s="134"/>
      <c r="CQQ235" s="134"/>
      <c r="CQR235" s="134"/>
      <c r="CQS235" s="134"/>
      <c r="CQT235" s="134"/>
      <c r="CQU235" s="134"/>
      <c r="CQV235" s="134"/>
      <c r="CQW235" s="134"/>
      <c r="CQX235" s="134"/>
      <c r="CQY235" s="134"/>
      <c r="CQZ235" s="134"/>
      <c r="CRA235" s="134"/>
      <c r="CRB235" s="134"/>
      <c r="CRC235" s="134"/>
      <c r="CRD235" s="134"/>
      <c r="CRE235" s="134"/>
      <c r="CRF235" s="134"/>
      <c r="CRG235" s="134"/>
      <c r="CRH235" s="134"/>
      <c r="CRI235" s="134"/>
      <c r="CRJ235" s="134"/>
      <c r="CRK235" s="134"/>
      <c r="CRL235" s="134"/>
      <c r="CRM235" s="134"/>
      <c r="CRN235" s="134"/>
      <c r="CRO235" s="134"/>
      <c r="CRP235" s="134"/>
      <c r="CRQ235" s="134"/>
      <c r="CRR235" s="134"/>
      <c r="CRS235" s="134"/>
      <c r="CRT235" s="134"/>
      <c r="CRU235" s="134"/>
      <c r="CRV235" s="134"/>
      <c r="CRW235" s="134"/>
      <c r="CRX235" s="134"/>
      <c r="CRY235" s="134"/>
      <c r="CRZ235" s="134"/>
      <c r="CSA235" s="134"/>
      <c r="CSB235" s="134"/>
      <c r="CSC235" s="134"/>
      <c r="CSD235" s="134"/>
      <c r="CSE235" s="134"/>
      <c r="CSF235" s="134"/>
      <c r="CSG235" s="134"/>
      <c r="CSH235" s="134"/>
      <c r="CSI235" s="134"/>
      <c r="CSJ235" s="134"/>
      <c r="CSK235" s="134"/>
      <c r="CSL235" s="134"/>
      <c r="CSM235" s="134"/>
      <c r="CSN235" s="134"/>
      <c r="CSO235" s="134"/>
      <c r="CSP235" s="134"/>
      <c r="CSQ235" s="134"/>
      <c r="CSR235" s="134"/>
      <c r="CSS235" s="134"/>
      <c r="CST235" s="134"/>
      <c r="CSU235" s="134"/>
      <c r="CSV235" s="134"/>
      <c r="CSW235" s="134"/>
      <c r="CSX235" s="134"/>
      <c r="CSY235" s="134"/>
      <c r="CSZ235" s="134"/>
      <c r="CTA235" s="134"/>
      <c r="CTB235" s="134"/>
      <c r="CTC235" s="134"/>
      <c r="CTD235" s="134"/>
      <c r="CTE235" s="134"/>
      <c r="CTF235" s="134"/>
      <c r="CTG235" s="134"/>
      <c r="CTH235" s="134"/>
      <c r="CTI235" s="134"/>
      <c r="CTJ235" s="134"/>
      <c r="CTK235" s="134"/>
      <c r="CTL235" s="134"/>
      <c r="CTM235" s="134"/>
      <c r="CTN235" s="134"/>
      <c r="CTO235" s="134"/>
      <c r="CTP235" s="134"/>
      <c r="CTQ235" s="134"/>
      <c r="CTR235" s="134"/>
      <c r="CTS235" s="134"/>
      <c r="CTT235" s="134"/>
      <c r="CTU235" s="134"/>
      <c r="CTV235" s="134"/>
      <c r="CTW235" s="134"/>
      <c r="CTX235" s="134"/>
      <c r="CTY235" s="134"/>
      <c r="CTZ235" s="134"/>
      <c r="CUA235" s="134"/>
      <c r="CUB235" s="134"/>
      <c r="CUC235" s="134"/>
      <c r="CUD235" s="134"/>
      <c r="CUE235" s="134"/>
      <c r="CUF235" s="134"/>
      <c r="CUG235" s="134"/>
      <c r="CUH235" s="134"/>
      <c r="CUI235" s="134"/>
      <c r="CUJ235" s="134"/>
      <c r="CUK235" s="134"/>
      <c r="CUL235" s="134"/>
      <c r="CUM235" s="134"/>
      <c r="CUN235" s="134"/>
      <c r="CUO235" s="134"/>
      <c r="CUP235" s="134"/>
      <c r="CUQ235" s="134"/>
      <c r="CUR235" s="134"/>
      <c r="CUS235" s="134"/>
      <c r="CUT235" s="134"/>
      <c r="CUU235" s="134"/>
      <c r="CUV235" s="134"/>
      <c r="CUW235" s="134"/>
      <c r="CUX235" s="134"/>
      <c r="CUY235" s="134"/>
      <c r="CUZ235" s="134"/>
      <c r="CVA235" s="134"/>
      <c r="CVB235" s="134"/>
      <c r="CVC235" s="134"/>
      <c r="CVD235" s="134"/>
      <c r="CVE235" s="134"/>
      <c r="CVF235" s="134"/>
      <c r="CVG235" s="134"/>
      <c r="CVH235" s="134"/>
      <c r="CVI235" s="134"/>
      <c r="CVJ235" s="134"/>
      <c r="CVK235" s="134"/>
      <c r="CVL235" s="134"/>
      <c r="CVM235" s="134"/>
      <c r="CVN235" s="134"/>
      <c r="CVO235" s="134"/>
      <c r="CVP235" s="134"/>
      <c r="CVQ235" s="134"/>
      <c r="CVR235" s="134"/>
      <c r="CVS235" s="134"/>
      <c r="CVT235" s="134"/>
      <c r="CVU235" s="134"/>
      <c r="CVV235" s="134"/>
      <c r="CVW235" s="134"/>
      <c r="CVX235" s="134"/>
      <c r="CVY235" s="134"/>
      <c r="CVZ235" s="134"/>
      <c r="CWA235" s="134"/>
      <c r="CWB235" s="134"/>
      <c r="CWC235" s="134"/>
      <c r="CWD235" s="134"/>
      <c r="CWE235" s="134"/>
      <c r="CWF235" s="134"/>
      <c r="CWG235" s="134"/>
      <c r="CWH235" s="134"/>
      <c r="CWI235" s="134"/>
      <c r="CWJ235" s="134"/>
      <c r="CWK235" s="134"/>
      <c r="CWL235" s="134"/>
      <c r="CWM235" s="134"/>
      <c r="CWN235" s="134"/>
      <c r="CWO235" s="134"/>
      <c r="CWP235" s="134"/>
      <c r="CWQ235" s="134"/>
      <c r="CWR235" s="134"/>
      <c r="CWS235" s="134"/>
      <c r="CWT235" s="134"/>
      <c r="CWU235" s="134"/>
      <c r="CWV235" s="134"/>
      <c r="CWW235" s="134"/>
      <c r="CWX235" s="134"/>
      <c r="CWY235" s="134"/>
      <c r="CWZ235" s="134"/>
      <c r="CXA235" s="134"/>
      <c r="CXB235" s="134"/>
      <c r="CXC235" s="134"/>
      <c r="CXD235" s="134"/>
      <c r="CXE235" s="134"/>
      <c r="CXF235" s="134"/>
      <c r="CXG235" s="134"/>
      <c r="CXH235" s="134"/>
      <c r="CXI235" s="134"/>
      <c r="CXJ235" s="134"/>
      <c r="CXK235" s="134"/>
      <c r="CXL235" s="134"/>
      <c r="CXM235" s="134"/>
      <c r="CXN235" s="134"/>
      <c r="CXO235" s="134"/>
      <c r="CXP235" s="134"/>
      <c r="CXQ235" s="134"/>
      <c r="CXR235" s="134"/>
      <c r="CXS235" s="134"/>
      <c r="CXT235" s="134"/>
      <c r="CXU235" s="134"/>
      <c r="CXV235" s="134"/>
      <c r="CXW235" s="134"/>
      <c r="CXX235" s="134"/>
      <c r="CXY235" s="134"/>
      <c r="CXZ235" s="134"/>
      <c r="CYA235" s="134"/>
      <c r="CYB235" s="134"/>
      <c r="CYC235" s="134"/>
      <c r="CYD235" s="134"/>
      <c r="CYE235" s="134"/>
      <c r="CYF235" s="134"/>
      <c r="CYG235" s="134"/>
      <c r="CYH235" s="134"/>
      <c r="CYI235" s="134"/>
      <c r="CYJ235" s="134"/>
      <c r="CYK235" s="134"/>
      <c r="CYL235" s="134"/>
      <c r="CYM235" s="134"/>
      <c r="CYN235" s="134"/>
      <c r="CYO235" s="134"/>
      <c r="CYP235" s="134"/>
      <c r="CYQ235" s="134"/>
      <c r="CYR235" s="134"/>
      <c r="CYS235" s="134"/>
      <c r="CYT235" s="134"/>
      <c r="CYU235" s="134"/>
      <c r="CYV235" s="134"/>
      <c r="CYW235" s="134"/>
      <c r="CYX235" s="134"/>
      <c r="CYY235" s="134"/>
      <c r="CYZ235" s="134"/>
      <c r="CZA235" s="134"/>
      <c r="CZB235" s="134"/>
      <c r="CZC235" s="134"/>
      <c r="CZD235" s="134"/>
      <c r="CZE235" s="134"/>
      <c r="CZF235" s="134"/>
      <c r="CZG235" s="134"/>
      <c r="CZH235" s="134"/>
      <c r="CZI235" s="134"/>
      <c r="CZJ235" s="134"/>
      <c r="CZK235" s="134"/>
      <c r="CZL235" s="134"/>
      <c r="CZM235" s="134"/>
      <c r="CZN235" s="134"/>
      <c r="CZO235" s="134"/>
      <c r="CZP235" s="134"/>
      <c r="CZQ235" s="134"/>
      <c r="CZR235" s="134"/>
      <c r="CZS235" s="134"/>
      <c r="CZT235" s="134"/>
      <c r="CZU235" s="134"/>
      <c r="CZV235" s="134"/>
      <c r="CZW235" s="134"/>
      <c r="CZX235" s="134"/>
      <c r="CZY235" s="134"/>
      <c r="CZZ235" s="134"/>
      <c r="DAA235" s="134"/>
      <c r="DAB235" s="134"/>
      <c r="DAC235" s="134"/>
      <c r="DAD235" s="134"/>
      <c r="DAE235" s="134"/>
      <c r="DAF235" s="134"/>
      <c r="DAG235" s="134"/>
      <c r="DAH235" s="134"/>
      <c r="DAI235" s="134"/>
      <c r="DAJ235" s="134"/>
      <c r="DAK235" s="134"/>
      <c r="DAL235" s="134"/>
      <c r="DAM235" s="134"/>
      <c r="DAN235" s="134"/>
      <c r="DAO235" s="134"/>
      <c r="DAP235" s="134"/>
      <c r="DAQ235" s="134"/>
      <c r="DAR235" s="134"/>
      <c r="DAS235" s="134"/>
      <c r="DAT235" s="134"/>
      <c r="DAU235" s="134"/>
      <c r="DAV235" s="134"/>
      <c r="DAW235" s="134"/>
      <c r="DAX235" s="134"/>
      <c r="DAY235" s="134"/>
      <c r="DAZ235" s="134"/>
      <c r="DBA235" s="134"/>
      <c r="DBB235" s="134"/>
      <c r="DBC235" s="134"/>
      <c r="DBD235" s="134"/>
      <c r="DBE235" s="134"/>
      <c r="DBF235" s="134"/>
      <c r="DBG235" s="134"/>
      <c r="DBH235" s="134"/>
      <c r="DBI235" s="134"/>
      <c r="DBJ235" s="134"/>
      <c r="DBK235" s="134"/>
      <c r="DBL235" s="134"/>
      <c r="DBM235" s="134"/>
      <c r="DBN235" s="134"/>
      <c r="DBO235" s="134"/>
      <c r="DBP235" s="134"/>
      <c r="DBQ235" s="134"/>
      <c r="DBR235" s="134"/>
      <c r="DBS235" s="134"/>
      <c r="DBT235" s="134"/>
      <c r="DBU235" s="134"/>
      <c r="DBV235" s="134"/>
      <c r="DBW235" s="134"/>
      <c r="DBX235" s="134"/>
      <c r="DBY235" s="134"/>
      <c r="DBZ235" s="134"/>
      <c r="DCA235" s="134"/>
      <c r="DCB235" s="134"/>
      <c r="DCC235" s="134"/>
      <c r="DCD235" s="134"/>
      <c r="DCE235" s="134"/>
      <c r="DCF235" s="134"/>
      <c r="DCG235" s="134"/>
      <c r="DCH235" s="134"/>
      <c r="DCI235" s="134"/>
      <c r="DCJ235" s="134"/>
      <c r="DCK235" s="134"/>
      <c r="DCL235" s="134"/>
      <c r="DCM235" s="134"/>
      <c r="DCN235" s="134"/>
      <c r="DCO235" s="134"/>
      <c r="DCP235" s="134"/>
      <c r="DCQ235" s="134"/>
      <c r="DCR235" s="134"/>
      <c r="DCS235" s="134"/>
      <c r="DCT235" s="134"/>
      <c r="DCU235" s="134"/>
      <c r="DCV235" s="134"/>
      <c r="DCW235" s="134"/>
      <c r="DCX235" s="134"/>
      <c r="DCY235" s="134"/>
      <c r="DCZ235" s="134"/>
      <c r="DDA235" s="134"/>
      <c r="DDB235" s="134"/>
      <c r="DDC235" s="134"/>
      <c r="DDD235" s="134"/>
      <c r="DDE235" s="134"/>
      <c r="DDF235" s="134"/>
      <c r="DDG235" s="134"/>
      <c r="DDH235" s="134"/>
      <c r="DDI235" s="134"/>
      <c r="DDJ235" s="134"/>
      <c r="DDK235" s="134"/>
      <c r="DDL235" s="134"/>
      <c r="DDM235" s="134"/>
      <c r="DDN235" s="134"/>
      <c r="DDO235" s="134"/>
      <c r="DDP235" s="134"/>
      <c r="DDQ235" s="134"/>
      <c r="DDR235" s="134"/>
      <c r="DDS235" s="134"/>
      <c r="DDT235" s="134"/>
      <c r="DDU235" s="134"/>
      <c r="DDV235" s="134"/>
      <c r="DDW235" s="134"/>
      <c r="DDX235" s="134"/>
      <c r="DDY235" s="134"/>
      <c r="DDZ235" s="134"/>
      <c r="DEA235" s="134"/>
      <c r="DEB235" s="134"/>
      <c r="DEC235" s="134"/>
      <c r="DED235" s="134"/>
      <c r="DEE235" s="134"/>
      <c r="DEF235" s="134"/>
      <c r="DEG235" s="134"/>
      <c r="DEH235" s="134"/>
      <c r="DEI235" s="134"/>
      <c r="DEJ235" s="134"/>
      <c r="DEK235" s="134"/>
      <c r="DEL235" s="134"/>
      <c r="DEM235" s="134"/>
      <c r="DEN235" s="134"/>
      <c r="DEO235" s="134"/>
      <c r="DEP235" s="134"/>
      <c r="DEQ235" s="134"/>
      <c r="DER235" s="134"/>
      <c r="DES235" s="134"/>
      <c r="DET235" s="134"/>
      <c r="DEU235" s="134"/>
      <c r="DEV235" s="134"/>
      <c r="DEW235" s="134"/>
      <c r="DEX235" s="134"/>
      <c r="DEY235" s="134"/>
      <c r="DEZ235" s="134"/>
      <c r="DFA235" s="134"/>
      <c r="DFB235" s="134"/>
      <c r="DFC235" s="134"/>
      <c r="DFD235" s="134"/>
      <c r="DFE235" s="134"/>
      <c r="DFF235" s="134"/>
      <c r="DFG235" s="134"/>
      <c r="DFH235" s="134"/>
      <c r="DFI235" s="134"/>
      <c r="DFJ235" s="134"/>
      <c r="DFK235" s="134"/>
      <c r="DFL235" s="134"/>
      <c r="DFM235" s="134"/>
      <c r="DFN235" s="134"/>
      <c r="DFO235" s="134"/>
      <c r="DFP235" s="134"/>
      <c r="DFQ235" s="134"/>
      <c r="DFR235" s="134"/>
      <c r="DFS235" s="134"/>
      <c r="DFT235" s="134"/>
      <c r="DFU235" s="134"/>
      <c r="DFV235" s="134"/>
      <c r="DFW235" s="134"/>
      <c r="DFX235" s="134"/>
      <c r="DFY235" s="134"/>
      <c r="DFZ235" s="134"/>
      <c r="DGA235" s="134"/>
      <c r="DGB235" s="134"/>
      <c r="DGC235" s="134"/>
      <c r="DGD235" s="134"/>
      <c r="DGE235" s="134"/>
      <c r="DGF235" s="134"/>
      <c r="DGG235" s="134"/>
      <c r="DGH235" s="134"/>
      <c r="DGI235" s="134"/>
      <c r="DGJ235" s="134"/>
      <c r="DGK235" s="134"/>
      <c r="DGL235" s="134"/>
      <c r="DGM235" s="134"/>
      <c r="DGN235" s="134"/>
      <c r="DGO235" s="134"/>
      <c r="DGP235" s="134"/>
      <c r="DGQ235" s="134"/>
      <c r="DGR235" s="134"/>
      <c r="DGS235" s="134"/>
      <c r="DGT235" s="134"/>
      <c r="DGU235" s="134"/>
      <c r="DGV235" s="134"/>
      <c r="DGW235" s="134"/>
      <c r="DGX235" s="134"/>
      <c r="DGY235" s="134"/>
      <c r="DGZ235" s="134"/>
      <c r="DHA235" s="134"/>
      <c r="DHB235" s="134"/>
      <c r="DHC235" s="134"/>
      <c r="DHD235" s="134"/>
      <c r="DHE235" s="134"/>
      <c r="DHF235" s="134"/>
      <c r="DHG235" s="134"/>
      <c r="DHH235" s="134"/>
      <c r="DHI235" s="134"/>
      <c r="DHJ235" s="134"/>
      <c r="DHK235" s="134"/>
      <c r="DHL235" s="134"/>
      <c r="DHM235" s="134"/>
      <c r="DHN235" s="134"/>
      <c r="DHO235" s="134"/>
      <c r="DHP235" s="134"/>
      <c r="DHQ235" s="134"/>
      <c r="DHR235" s="134"/>
      <c r="DHS235" s="134"/>
      <c r="DHT235" s="134"/>
      <c r="DHU235" s="134"/>
      <c r="DHV235" s="134"/>
      <c r="DHW235" s="134"/>
      <c r="DHX235" s="134"/>
      <c r="DHY235" s="134"/>
      <c r="DHZ235" s="134"/>
      <c r="DIA235" s="134"/>
      <c r="DIB235" s="134"/>
      <c r="DIC235" s="134"/>
      <c r="DID235" s="134"/>
      <c r="DIE235" s="134"/>
      <c r="DIF235" s="134"/>
      <c r="DIG235" s="134"/>
      <c r="DIH235" s="134"/>
      <c r="DII235" s="134"/>
      <c r="DIJ235" s="134"/>
      <c r="DIK235" s="134"/>
      <c r="DIL235" s="134"/>
      <c r="DIM235" s="134"/>
      <c r="DIN235" s="134"/>
      <c r="DIO235" s="134"/>
      <c r="DIP235" s="134"/>
      <c r="DIQ235" s="134"/>
      <c r="DIR235" s="134"/>
      <c r="DIS235" s="134"/>
      <c r="DIT235" s="134"/>
      <c r="DIU235" s="134"/>
      <c r="DIV235" s="134"/>
      <c r="DIW235" s="134"/>
      <c r="DIX235" s="134"/>
      <c r="DIY235" s="134"/>
      <c r="DIZ235" s="134"/>
      <c r="DJA235" s="134"/>
      <c r="DJB235" s="134"/>
      <c r="DJC235" s="134"/>
      <c r="DJD235" s="134"/>
      <c r="DJE235" s="134"/>
      <c r="DJF235" s="134"/>
      <c r="DJG235" s="134"/>
      <c r="DJH235" s="134"/>
      <c r="DJI235" s="134"/>
      <c r="DJJ235" s="134"/>
      <c r="DJK235" s="134"/>
      <c r="DJL235" s="134"/>
      <c r="DJM235" s="134"/>
      <c r="DJN235" s="134"/>
      <c r="DJO235" s="134"/>
      <c r="DJP235" s="134"/>
      <c r="DJQ235" s="134"/>
      <c r="DJR235" s="134"/>
      <c r="DJS235" s="134"/>
      <c r="DJT235" s="134"/>
      <c r="DJU235" s="134"/>
      <c r="DJV235" s="134"/>
      <c r="DJW235" s="134"/>
      <c r="DJX235" s="134"/>
      <c r="DJY235" s="134"/>
      <c r="DJZ235" s="134"/>
      <c r="DKA235" s="134"/>
      <c r="DKB235" s="134"/>
      <c r="DKC235" s="134"/>
      <c r="DKD235" s="134"/>
      <c r="DKE235" s="134"/>
      <c r="DKF235" s="134"/>
      <c r="DKG235" s="134"/>
      <c r="DKH235" s="134"/>
      <c r="DKI235" s="134"/>
      <c r="DKJ235" s="134"/>
      <c r="DKK235" s="134"/>
      <c r="DKL235" s="134"/>
      <c r="DKM235" s="134"/>
      <c r="DKN235" s="134"/>
      <c r="DKO235" s="134"/>
      <c r="DKP235" s="134"/>
      <c r="DKQ235" s="134"/>
      <c r="DKR235" s="134"/>
      <c r="DKS235" s="134"/>
      <c r="DKT235" s="134"/>
      <c r="DKU235" s="134"/>
      <c r="DKV235" s="134"/>
      <c r="DKW235" s="134"/>
      <c r="DKX235" s="134"/>
      <c r="DKY235" s="134"/>
      <c r="DKZ235" s="134"/>
      <c r="DLA235" s="134"/>
      <c r="DLB235" s="134"/>
      <c r="DLC235" s="134"/>
      <c r="DLD235" s="134"/>
      <c r="DLE235" s="134"/>
      <c r="DLF235" s="134"/>
      <c r="DLG235" s="134"/>
      <c r="DLH235" s="134"/>
      <c r="DLI235" s="134"/>
      <c r="DLJ235" s="134"/>
      <c r="DLK235" s="134"/>
      <c r="DLL235" s="134"/>
      <c r="DLM235" s="134"/>
      <c r="DLN235" s="134"/>
      <c r="DLO235" s="134"/>
      <c r="DLP235" s="134"/>
      <c r="DLQ235" s="134"/>
      <c r="DLR235" s="134"/>
      <c r="DLS235" s="134"/>
      <c r="DLT235" s="134"/>
      <c r="DLU235" s="134"/>
      <c r="DLV235" s="134"/>
      <c r="DLW235" s="134"/>
      <c r="DLX235" s="134"/>
      <c r="DLY235" s="134"/>
      <c r="DLZ235" s="134"/>
      <c r="DMA235" s="134"/>
      <c r="DMB235" s="134"/>
      <c r="DMC235" s="134"/>
      <c r="DMD235" s="134"/>
      <c r="DME235" s="134"/>
      <c r="DMF235" s="134"/>
      <c r="DMG235" s="134"/>
      <c r="DMH235" s="134"/>
      <c r="DMI235" s="134"/>
      <c r="DMJ235" s="134"/>
      <c r="DMK235" s="134"/>
      <c r="DML235" s="134"/>
      <c r="DMM235" s="134"/>
      <c r="DMN235" s="134"/>
      <c r="DMO235" s="134"/>
      <c r="DMP235" s="134"/>
      <c r="DMQ235" s="134"/>
      <c r="DMR235" s="134"/>
      <c r="DMS235" s="134"/>
      <c r="DMT235" s="134"/>
      <c r="DMU235" s="134"/>
      <c r="DMV235" s="134"/>
      <c r="DMW235" s="134"/>
      <c r="DMX235" s="134"/>
      <c r="DMY235" s="134"/>
      <c r="DMZ235" s="134"/>
      <c r="DNA235" s="134"/>
      <c r="DNB235" s="134"/>
      <c r="DNC235" s="134"/>
      <c r="DND235" s="134"/>
      <c r="DNE235" s="134"/>
      <c r="DNF235" s="134"/>
      <c r="DNG235" s="134"/>
      <c r="DNH235" s="134"/>
      <c r="DNI235" s="134"/>
      <c r="DNJ235" s="134"/>
      <c r="DNK235" s="134"/>
      <c r="DNL235" s="134"/>
      <c r="DNM235" s="134"/>
      <c r="DNN235" s="134"/>
      <c r="DNO235" s="134"/>
      <c r="DNP235" s="134"/>
      <c r="DNQ235" s="134"/>
      <c r="DNR235" s="134"/>
      <c r="DNS235" s="134"/>
      <c r="DNT235" s="134"/>
      <c r="DNU235" s="134"/>
      <c r="DNV235" s="134"/>
      <c r="DNW235" s="134"/>
      <c r="DNX235" s="134"/>
      <c r="DNY235" s="134"/>
      <c r="DNZ235" s="134"/>
      <c r="DOA235" s="134"/>
      <c r="DOB235" s="134"/>
      <c r="DOC235" s="134"/>
      <c r="DOD235" s="134"/>
      <c r="DOE235" s="134"/>
      <c r="DOF235" s="134"/>
      <c r="DOG235" s="134"/>
      <c r="DOH235" s="134"/>
      <c r="DOI235" s="134"/>
      <c r="DOJ235" s="134"/>
      <c r="DOK235" s="134"/>
      <c r="DOL235" s="134"/>
      <c r="DOM235" s="134"/>
      <c r="DON235" s="134"/>
      <c r="DOO235" s="134"/>
      <c r="DOP235" s="134"/>
      <c r="DOQ235" s="134"/>
      <c r="DOR235" s="134"/>
      <c r="DOS235" s="134"/>
      <c r="DOT235" s="134"/>
      <c r="DOU235" s="134"/>
      <c r="DOV235" s="134"/>
      <c r="DOW235" s="134"/>
      <c r="DOX235" s="134"/>
      <c r="DOY235" s="134"/>
      <c r="DOZ235" s="134"/>
      <c r="DPA235" s="134"/>
      <c r="DPB235" s="134"/>
      <c r="DPC235" s="134"/>
      <c r="DPD235" s="134"/>
      <c r="DPE235" s="134"/>
      <c r="DPF235" s="134"/>
      <c r="DPG235" s="134"/>
      <c r="DPH235" s="134"/>
      <c r="DPI235" s="134"/>
      <c r="DPJ235" s="134"/>
      <c r="DPK235" s="134"/>
      <c r="DPL235" s="134"/>
      <c r="DPM235" s="134"/>
      <c r="DPN235" s="134"/>
      <c r="DPO235" s="134"/>
      <c r="DPP235" s="134"/>
      <c r="DPQ235" s="134"/>
      <c r="DPR235" s="134"/>
      <c r="DPS235" s="134"/>
      <c r="DPT235" s="134"/>
      <c r="DPU235" s="134"/>
      <c r="DPV235" s="134"/>
      <c r="DPW235" s="134"/>
      <c r="DPX235" s="134"/>
      <c r="DPY235" s="134"/>
      <c r="DPZ235" s="134"/>
      <c r="DQA235" s="134"/>
      <c r="DQB235" s="134"/>
      <c r="DQC235" s="134"/>
      <c r="DQD235" s="134"/>
      <c r="DQE235" s="134"/>
      <c r="DQF235" s="134"/>
      <c r="DQG235" s="134"/>
      <c r="DQH235" s="134"/>
      <c r="DQI235" s="134"/>
      <c r="DQJ235" s="134"/>
      <c r="DQK235" s="134"/>
      <c r="DQL235" s="134"/>
      <c r="DQM235" s="134"/>
      <c r="DQN235" s="134"/>
      <c r="DQO235" s="134"/>
      <c r="DQP235" s="134"/>
      <c r="DQQ235" s="134"/>
      <c r="DQR235" s="134"/>
      <c r="DQS235" s="134"/>
      <c r="DQT235" s="134"/>
      <c r="DQU235" s="134"/>
      <c r="DQV235" s="134"/>
      <c r="DQW235" s="134"/>
      <c r="DQX235" s="134"/>
      <c r="DQY235" s="134"/>
      <c r="DQZ235" s="134"/>
      <c r="DRA235" s="134"/>
      <c r="DRB235" s="134"/>
      <c r="DRC235" s="134"/>
      <c r="DRD235" s="134"/>
      <c r="DRE235" s="134"/>
      <c r="DRF235" s="134"/>
      <c r="DRG235" s="134"/>
      <c r="DRH235" s="134"/>
      <c r="DRI235" s="134"/>
      <c r="DRJ235" s="134"/>
      <c r="DRK235" s="134"/>
      <c r="DRL235" s="134"/>
      <c r="DRM235" s="134"/>
      <c r="DRN235" s="134"/>
      <c r="DRO235" s="134"/>
      <c r="DRP235" s="134"/>
      <c r="DRQ235" s="134"/>
      <c r="DRR235" s="134"/>
      <c r="DRS235" s="134"/>
      <c r="DRT235" s="134"/>
      <c r="DRU235" s="134"/>
      <c r="DRV235" s="134"/>
      <c r="DRW235" s="134"/>
      <c r="DRX235" s="134"/>
      <c r="DRY235" s="134"/>
      <c r="DRZ235" s="134"/>
      <c r="DSA235" s="134"/>
      <c r="DSB235" s="134"/>
      <c r="DSC235" s="134"/>
      <c r="DSD235" s="134"/>
      <c r="DSE235" s="134"/>
      <c r="DSF235" s="134"/>
      <c r="DSG235" s="134"/>
      <c r="DSH235" s="134"/>
      <c r="DSI235" s="134"/>
      <c r="DSJ235" s="134"/>
      <c r="DSK235" s="134"/>
      <c r="DSL235" s="134"/>
      <c r="DSM235" s="134"/>
      <c r="DSN235" s="134"/>
      <c r="DSO235" s="134"/>
      <c r="DSP235" s="134"/>
      <c r="DSQ235" s="134"/>
      <c r="DSR235" s="134"/>
      <c r="DSS235" s="134"/>
      <c r="DST235" s="134"/>
      <c r="DSU235" s="134"/>
      <c r="DSV235" s="134"/>
      <c r="DSW235" s="134"/>
      <c r="DSX235" s="134"/>
      <c r="DSY235" s="134"/>
      <c r="DSZ235" s="134"/>
      <c r="DTA235" s="134"/>
      <c r="DTB235" s="134"/>
      <c r="DTC235" s="134"/>
      <c r="DTD235" s="134"/>
      <c r="DTE235" s="134"/>
      <c r="DTF235" s="134"/>
      <c r="DTG235" s="134"/>
      <c r="DTH235" s="134"/>
      <c r="DTI235" s="134"/>
      <c r="DTJ235" s="134"/>
      <c r="DTK235" s="134"/>
      <c r="DTL235" s="134"/>
      <c r="DTM235" s="134"/>
      <c r="DTN235" s="134"/>
      <c r="DTO235" s="134"/>
      <c r="DTP235" s="134"/>
      <c r="DTQ235" s="134"/>
      <c r="DTR235" s="134"/>
      <c r="DTS235" s="134"/>
      <c r="DTT235" s="134"/>
      <c r="DTU235" s="134"/>
      <c r="DTV235" s="134"/>
      <c r="DTW235" s="134"/>
      <c r="DTX235" s="134"/>
      <c r="DTY235" s="134"/>
      <c r="DTZ235" s="134"/>
      <c r="DUA235" s="134"/>
      <c r="DUB235" s="134"/>
      <c r="DUC235" s="134"/>
      <c r="DUD235" s="134"/>
      <c r="DUE235" s="134"/>
      <c r="DUF235" s="134"/>
      <c r="DUG235" s="134"/>
      <c r="DUH235" s="134"/>
      <c r="DUI235" s="134"/>
      <c r="DUJ235" s="134"/>
      <c r="DUK235" s="134"/>
      <c r="DUL235" s="134"/>
      <c r="DUM235" s="134"/>
      <c r="DUN235" s="134"/>
      <c r="DUO235" s="134"/>
      <c r="DUP235" s="134"/>
      <c r="DUQ235" s="134"/>
      <c r="DUR235" s="134"/>
      <c r="DUS235" s="134"/>
      <c r="DUT235" s="134"/>
      <c r="DUU235" s="134"/>
      <c r="DUV235" s="134"/>
      <c r="DUW235" s="134"/>
      <c r="DUX235" s="134"/>
      <c r="DUY235" s="134"/>
      <c r="DUZ235" s="134"/>
      <c r="DVA235" s="134"/>
      <c r="DVB235" s="134"/>
      <c r="DVC235" s="134"/>
      <c r="DVD235" s="134"/>
      <c r="DVE235" s="134"/>
      <c r="DVF235" s="134"/>
      <c r="DVG235" s="134"/>
      <c r="DVH235" s="134"/>
      <c r="DVI235" s="134"/>
      <c r="DVJ235" s="134"/>
      <c r="DVK235" s="134"/>
      <c r="DVL235" s="134"/>
      <c r="DVM235" s="134"/>
      <c r="DVN235" s="134"/>
      <c r="DVO235" s="134"/>
      <c r="DVP235" s="134"/>
      <c r="DVQ235" s="134"/>
      <c r="DVR235" s="134"/>
      <c r="DVS235" s="134"/>
      <c r="DVT235" s="134"/>
      <c r="DVU235" s="134"/>
      <c r="DVV235" s="134"/>
      <c r="DVW235" s="134"/>
      <c r="DVX235" s="134"/>
      <c r="DVY235" s="134"/>
      <c r="DVZ235" s="134"/>
      <c r="DWA235" s="134"/>
      <c r="DWB235" s="134"/>
      <c r="DWC235" s="134"/>
      <c r="DWD235" s="134"/>
      <c r="DWE235" s="134"/>
      <c r="DWF235" s="134"/>
      <c r="DWG235" s="134"/>
      <c r="DWH235" s="134"/>
      <c r="DWI235" s="134"/>
      <c r="DWJ235" s="134"/>
      <c r="DWK235" s="134"/>
      <c r="DWL235" s="134"/>
      <c r="DWM235" s="134"/>
      <c r="DWN235" s="134"/>
      <c r="DWO235" s="134"/>
      <c r="DWP235" s="134"/>
      <c r="DWQ235" s="134"/>
      <c r="DWR235" s="134"/>
      <c r="DWS235" s="134"/>
      <c r="DWT235" s="134"/>
      <c r="DWU235" s="134"/>
      <c r="DWV235" s="134"/>
      <c r="DWW235" s="134"/>
      <c r="DWX235" s="134"/>
      <c r="DWY235" s="134"/>
      <c r="DWZ235" s="134"/>
      <c r="DXA235" s="134"/>
      <c r="DXB235" s="134"/>
      <c r="DXC235" s="134"/>
      <c r="DXD235" s="134"/>
      <c r="DXE235" s="134"/>
      <c r="DXF235" s="134"/>
      <c r="DXG235" s="134"/>
      <c r="DXH235" s="134"/>
      <c r="DXI235" s="134"/>
      <c r="DXJ235" s="134"/>
      <c r="DXK235" s="134"/>
      <c r="DXL235" s="134"/>
      <c r="DXM235" s="134"/>
      <c r="DXN235" s="134"/>
      <c r="DXO235" s="134"/>
      <c r="DXP235" s="134"/>
      <c r="DXQ235" s="134"/>
      <c r="DXR235" s="134"/>
      <c r="DXS235" s="134"/>
      <c r="DXT235" s="134"/>
      <c r="DXU235" s="134"/>
      <c r="DXV235" s="134"/>
      <c r="DXW235" s="134"/>
      <c r="DXX235" s="134"/>
      <c r="DXY235" s="134"/>
      <c r="DXZ235" s="134"/>
      <c r="DYA235" s="134"/>
      <c r="DYB235" s="134"/>
      <c r="DYC235" s="134"/>
      <c r="DYD235" s="134"/>
      <c r="DYE235" s="134"/>
      <c r="DYF235" s="134"/>
      <c r="DYG235" s="134"/>
      <c r="DYH235" s="134"/>
      <c r="DYI235" s="134"/>
      <c r="DYJ235" s="134"/>
      <c r="DYK235" s="134"/>
      <c r="DYL235" s="134"/>
      <c r="DYM235" s="134"/>
      <c r="DYN235" s="134"/>
      <c r="DYO235" s="134"/>
      <c r="DYP235" s="134"/>
      <c r="DYQ235" s="134"/>
      <c r="DYR235" s="134"/>
      <c r="DYS235" s="134"/>
      <c r="DYT235" s="134"/>
      <c r="DYU235" s="134"/>
      <c r="DYV235" s="134"/>
      <c r="DYW235" s="134"/>
      <c r="DYX235" s="134"/>
      <c r="DYY235" s="134"/>
      <c r="DYZ235" s="134"/>
      <c r="DZA235" s="134"/>
      <c r="DZB235" s="134"/>
      <c r="DZC235" s="134"/>
      <c r="DZD235" s="134"/>
      <c r="DZE235" s="134"/>
      <c r="DZF235" s="134"/>
      <c r="DZG235" s="134"/>
      <c r="DZH235" s="134"/>
      <c r="DZI235" s="134"/>
      <c r="DZJ235" s="134"/>
      <c r="DZK235" s="134"/>
      <c r="DZL235" s="134"/>
      <c r="DZM235" s="134"/>
      <c r="DZN235" s="134"/>
      <c r="DZO235" s="134"/>
      <c r="DZP235" s="134"/>
      <c r="DZQ235" s="134"/>
      <c r="DZR235" s="134"/>
      <c r="DZS235" s="134"/>
      <c r="DZT235" s="134"/>
      <c r="DZU235" s="134"/>
      <c r="DZV235" s="134"/>
      <c r="DZW235" s="134"/>
      <c r="DZX235" s="134"/>
      <c r="DZY235" s="134"/>
      <c r="DZZ235" s="134"/>
      <c r="EAA235" s="134"/>
      <c r="EAB235" s="134"/>
      <c r="EAC235" s="134"/>
      <c r="EAD235" s="134"/>
      <c r="EAE235" s="134"/>
      <c r="EAF235" s="134"/>
      <c r="EAG235" s="134"/>
      <c r="EAH235" s="134"/>
      <c r="EAI235" s="134"/>
      <c r="EAJ235" s="134"/>
      <c r="EAK235" s="134"/>
      <c r="EAL235" s="134"/>
      <c r="EAM235" s="134"/>
      <c r="EAN235" s="134"/>
      <c r="EAO235" s="134"/>
      <c r="EAP235" s="134"/>
      <c r="EAQ235" s="134"/>
      <c r="EAR235" s="134"/>
      <c r="EAS235" s="134"/>
      <c r="EAT235" s="134"/>
      <c r="EAU235" s="134"/>
      <c r="EAV235" s="134"/>
      <c r="EAW235" s="134"/>
      <c r="EAX235" s="134"/>
      <c r="EAY235" s="134"/>
      <c r="EAZ235" s="134"/>
      <c r="EBA235" s="134"/>
      <c r="EBB235" s="134"/>
      <c r="EBC235" s="134"/>
      <c r="EBD235" s="134"/>
      <c r="EBE235" s="134"/>
      <c r="EBF235" s="134"/>
      <c r="EBG235" s="134"/>
      <c r="EBH235" s="134"/>
      <c r="EBI235" s="134"/>
      <c r="EBJ235" s="134"/>
      <c r="EBK235" s="134"/>
      <c r="EBL235" s="134"/>
      <c r="EBM235" s="134"/>
      <c r="EBN235" s="134"/>
      <c r="EBO235" s="134"/>
      <c r="EBP235" s="134"/>
      <c r="EBQ235" s="134"/>
      <c r="EBR235" s="134"/>
      <c r="EBS235" s="134"/>
      <c r="EBT235" s="134"/>
      <c r="EBU235" s="134"/>
      <c r="EBV235" s="134"/>
      <c r="EBW235" s="134"/>
      <c r="EBX235" s="134"/>
      <c r="EBY235" s="134"/>
      <c r="EBZ235" s="134"/>
      <c r="ECA235" s="134"/>
      <c r="ECB235" s="134"/>
      <c r="ECC235" s="134"/>
      <c r="ECD235" s="134"/>
      <c r="ECE235" s="134"/>
      <c r="ECF235" s="134"/>
      <c r="ECG235" s="134"/>
      <c r="ECH235" s="134"/>
      <c r="ECI235" s="134"/>
      <c r="ECJ235" s="134"/>
      <c r="ECK235" s="134"/>
      <c r="ECL235" s="134"/>
      <c r="ECM235" s="134"/>
      <c r="ECN235" s="134"/>
      <c r="ECO235" s="134"/>
      <c r="ECP235" s="134"/>
      <c r="ECQ235" s="134"/>
      <c r="ECR235" s="134"/>
      <c r="ECS235" s="134"/>
      <c r="ECT235" s="134"/>
      <c r="ECU235" s="134"/>
      <c r="ECV235" s="134"/>
      <c r="ECW235" s="134"/>
      <c r="ECX235" s="134"/>
      <c r="ECY235" s="134"/>
      <c r="ECZ235" s="134"/>
      <c r="EDA235" s="134"/>
      <c r="EDB235" s="134"/>
      <c r="EDC235" s="134"/>
      <c r="EDD235" s="134"/>
      <c r="EDE235" s="134"/>
      <c r="EDF235" s="134"/>
      <c r="EDG235" s="134"/>
      <c r="EDH235" s="134"/>
      <c r="EDI235" s="134"/>
      <c r="EDJ235" s="134"/>
      <c r="EDK235" s="134"/>
      <c r="EDL235" s="134"/>
      <c r="EDM235" s="134"/>
      <c r="EDN235" s="134"/>
      <c r="EDO235" s="134"/>
      <c r="EDP235" s="134"/>
      <c r="EDQ235" s="134"/>
      <c r="EDR235" s="134"/>
      <c r="EDS235" s="134"/>
      <c r="EDT235" s="134"/>
      <c r="EDU235" s="134"/>
      <c r="EDV235" s="134"/>
      <c r="EDW235" s="134"/>
      <c r="EDX235" s="134"/>
      <c r="EDY235" s="134"/>
      <c r="EDZ235" s="134"/>
      <c r="EEA235" s="134"/>
      <c r="EEB235" s="134"/>
      <c r="EEC235" s="134"/>
      <c r="EED235" s="134"/>
      <c r="EEE235" s="134"/>
      <c r="EEF235" s="134"/>
      <c r="EEG235" s="134"/>
      <c r="EEH235" s="134"/>
      <c r="EEI235" s="134"/>
      <c r="EEJ235" s="134"/>
      <c r="EEK235" s="134"/>
      <c r="EEL235" s="134"/>
      <c r="EEM235" s="134"/>
      <c r="EEN235" s="134"/>
      <c r="EEO235" s="134"/>
      <c r="EEP235" s="134"/>
      <c r="EEQ235" s="134"/>
      <c r="EER235" s="134"/>
      <c r="EES235" s="134"/>
      <c r="EET235" s="134"/>
      <c r="EEU235" s="134"/>
      <c r="EEV235" s="134"/>
      <c r="EEW235" s="134"/>
      <c r="EEX235" s="134"/>
      <c r="EEY235" s="134"/>
      <c r="EEZ235" s="134"/>
      <c r="EFA235" s="134"/>
      <c r="EFB235" s="134"/>
      <c r="EFC235" s="134"/>
      <c r="EFD235" s="134"/>
      <c r="EFE235" s="134"/>
      <c r="EFF235" s="134"/>
      <c r="EFG235" s="134"/>
      <c r="EFH235" s="134"/>
      <c r="EFI235" s="134"/>
      <c r="EFJ235" s="134"/>
      <c r="EFK235" s="134"/>
      <c r="EFL235" s="134"/>
      <c r="EFM235" s="134"/>
      <c r="EFN235" s="134"/>
      <c r="EFO235" s="134"/>
      <c r="EFP235" s="134"/>
      <c r="EFQ235" s="134"/>
      <c r="EFR235" s="134"/>
      <c r="EFS235" s="134"/>
      <c r="EFT235" s="134"/>
      <c r="EFU235" s="134"/>
      <c r="EFV235" s="134"/>
      <c r="EFW235" s="134"/>
      <c r="EFX235" s="134"/>
      <c r="EFY235" s="134"/>
      <c r="EFZ235" s="134"/>
      <c r="EGA235" s="134"/>
      <c r="EGB235" s="134"/>
      <c r="EGC235" s="134"/>
      <c r="EGD235" s="134"/>
      <c r="EGE235" s="134"/>
      <c r="EGF235" s="134"/>
      <c r="EGG235" s="134"/>
      <c r="EGH235" s="134"/>
      <c r="EGI235" s="134"/>
      <c r="EGJ235" s="134"/>
      <c r="EGK235" s="134"/>
      <c r="EGL235" s="134"/>
      <c r="EGM235" s="134"/>
      <c r="EGN235" s="134"/>
      <c r="EGO235" s="134"/>
      <c r="EGP235" s="134"/>
      <c r="EGQ235" s="134"/>
      <c r="EGR235" s="134"/>
      <c r="EGS235" s="134"/>
      <c r="EGT235" s="134"/>
      <c r="EGU235" s="134"/>
      <c r="EGV235" s="134"/>
      <c r="EGW235" s="134"/>
      <c r="EGX235" s="134"/>
      <c r="EGY235" s="134"/>
      <c r="EGZ235" s="134"/>
      <c r="EHA235" s="134"/>
      <c r="EHB235" s="134"/>
      <c r="EHC235" s="134"/>
      <c r="EHD235" s="134"/>
      <c r="EHE235" s="134"/>
      <c r="EHF235" s="134"/>
      <c r="EHG235" s="134"/>
      <c r="EHH235" s="134"/>
      <c r="EHI235" s="134"/>
      <c r="EHJ235" s="134"/>
      <c r="EHK235" s="134"/>
      <c r="EHL235" s="134"/>
      <c r="EHM235" s="134"/>
      <c r="EHN235" s="134"/>
      <c r="EHO235" s="134"/>
      <c r="EHP235" s="134"/>
      <c r="EHQ235" s="134"/>
      <c r="EHR235" s="134"/>
      <c r="EHS235" s="134"/>
      <c r="EHT235" s="134"/>
      <c r="EHU235" s="134"/>
      <c r="EHV235" s="134"/>
      <c r="EHW235" s="134"/>
      <c r="EHX235" s="134"/>
      <c r="EHY235" s="134"/>
      <c r="EHZ235" s="134"/>
      <c r="EIA235" s="134"/>
      <c r="EIB235" s="134"/>
      <c r="EIC235" s="134"/>
      <c r="EID235" s="134"/>
      <c r="EIE235" s="134"/>
      <c r="EIF235" s="134"/>
      <c r="EIG235" s="134"/>
      <c r="EIH235" s="134"/>
      <c r="EII235" s="134"/>
      <c r="EIJ235" s="134"/>
      <c r="EIK235" s="134"/>
      <c r="EIL235" s="134"/>
      <c r="EIM235" s="134"/>
      <c r="EIN235" s="134"/>
      <c r="EIO235" s="134"/>
      <c r="EIP235" s="134"/>
      <c r="EIQ235" s="134"/>
      <c r="EIR235" s="134"/>
      <c r="EIS235" s="134"/>
      <c r="EIT235" s="134"/>
      <c r="EIU235" s="134"/>
      <c r="EIV235" s="134"/>
      <c r="EIW235" s="134"/>
      <c r="EIX235" s="134"/>
      <c r="EIY235" s="134"/>
      <c r="EIZ235" s="134"/>
      <c r="EJA235" s="134"/>
      <c r="EJB235" s="134"/>
      <c r="EJC235" s="134"/>
      <c r="EJD235" s="134"/>
      <c r="EJE235" s="134"/>
      <c r="EJF235" s="134"/>
      <c r="EJG235" s="134"/>
      <c r="EJH235" s="134"/>
      <c r="EJI235" s="134"/>
      <c r="EJJ235" s="134"/>
      <c r="EJK235" s="134"/>
      <c r="EJL235" s="134"/>
      <c r="EJM235" s="134"/>
      <c r="EJN235" s="134"/>
      <c r="EJO235" s="134"/>
      <c r="EJP235" s="134"/>
      <c r="EJQ235" s="134"/>
      <c r="EJR235" s="134"/>
      <c r="EJS235" s="134"/>
      <c r="EJT235" s="134"/>
      <c r="EJU235" s="134"/>
      <c r="EJV235" s="134"/>
      <c r="EJW235" s="134"/>
      <c r="EJX235" s="134"/>
      <c r="EJY235" s="134"/>
      <c r="EJZ235" s="134"/>
      <c r="EKA235" s="134"/>
      <c r="EKB235" s="134"/>
      <c r="EKC235" s="134"/>
      <c r="EKD235" s="134"/>
      <c r="EKE235" s="134"/>
      <c r="EKF235" s="134"/>
      <c r="EKG235" s="134"/>
      <c r="EKH235" s="134"/>
      <c r="EKI235" s="134"/>
      <c r="EKJ235" s="134"/>
      <c r="EKK235" s="134"/>
      <c r="EKL235" s="134"/>
      <c r="EKM235" s="134"/>
      <c r="EKN235" s="134"/>
      <c r="EKO235" s="134"/>
      <c r="EKP235" s="134"/>
      <c r="EKQ235" s="134"/>
      <c r="EKR235" s="134"/>
      <c r="EKS235" s="134"/>
      <c r="EKT235" s="134"/>
      <c r="EKU235" s="134"/>
      <c r="EKV235" s="134"/>
      <c r="EKW235" s="134"/>
      <c r="EKX235" s="134"/>
      <c r="EKY235" s="134"/>
      <c r="EKZ235" s="134"/>
      <c r="ELA235" s="134"/>
      <c r="ELB235" s="134"/>
      <c r="ELC235" s="134"/>
      <c r="ELD235" s="134"/>
      <c r="ELE235" s="134"/>
      <c r="ELF235" s="134"/>
      <c r="ELG235" s="134"/>
      <c r="ELH235" s="134"/>
      <c r="ELI235" s="134"/>
      <c r="ELJ235" s="134"/>
      <c r="ELK235" s="134"/>
      <c r="ELL235" s="134"/>
      <c r="ELM235" s="134"/>
      <c r="ELN235" s="134"/>
      <c r="ELO235" s="134"/>
      <c r="ELP235" s="134"/>
      <c r="ELQ235" s="134"/>
      <c r="ELR235" s="134"/>
      <c r="ELS235" s="134"/>
      <c r="ELT235" s="134"/>
      <c r="ELU235" s="134"/>
      <c r="ELV235" s="134"/>
      <c r="ELW235" s="134"/>
      <c r="ELX235" s="134"/>
      <c r="ELY235" s="134"/>
      <c r="ELZ235" s="134"/>
      <c r="EMA235" s="134"/>
      <c r="EMB235" s="134"/>
      <c r="EMC235" s="134"/>
      <c r="EMD235" s="134"/>
      <c r="EME235" s="134"/>
      <c r="EMF235" s="134"/>
      <c r="EMG235" s="134"/>
      <c r="EMH235" s="134"/>
      <c r="EMI235" s="134"/>
      <c r="EMJ235" s="134"/>
      <c r="EMK235" s="134"/>
      <c r="EML235" s="134"/>
      <c r="EMM235" s="134"/>
      <c r="EMN235" s="134"/>
      <c r="EMO235" s="134"/>
      <c r="EMP235" s="134"/>
      <c r="EMQ235" s="134"/>
      <c r="EMR235" s="134"/>
      <c r="EMS235" s="134"/>
      <c r="EMT235" s="134"/>
      <c r="EMU235" s="134"/>
      <c r="EMV235" s="134"/>
      <c r="EMW235" s="134"/>
      <c r="EMX235" s="134"/>
      <c r="EMY235" s="134"/>
      <c r="EMZ235" s="134"/>
      <c r="ENA235" s="134"/>
      <c r="ENB235" s="134"/>
      <c r="ENC235" s="134"/>
      <c r="END235" s="134"/>
      <c r="ENE235" s="134"/>
      <c r="ENF235" s="134"/>
      <c r="ENG235" s="134"/>
      <c r="ENH235" s="134"/>
      <c r="ENI235" s="134"/>
      <c r="ENJ235" s="134"/>
      <c r="ENK235" s="134"/>
      <c r="ENL235" s="134"/>
      <c r="ENM235" s="134"/>
      <c r="ENN235" s="134"/>
      <c r="ENO235" s="134"/>
      <c r="ENP235" s="134"/>
      <c r="ENQ235" s="134"/>
      <c r="ENR235" s="134"/>
      <c r="ENS235" s="134"/>
      <c r="ENT235" s="134"/>
      <c r="ENU235" s="134"/>
      <c r="ENV235" s="134"/>
      <c r="ENW235" s="134"/>
      <c r="ENX235" s="134"/>
      <c r="ENY235" s="134"/>
      <c r="ENZ235" s="134"/>
      <c r="EOA235" s="134"/>
      <c r="EOB235" s="134"/>
      <c r="EOC235" s="134"/>
      <c r="EOD235" s="134"/>
      <c r="EOE235" s="134"/>
      <c r="EOF235" s="134"/>
      <c r="EOG235" s="134"/>
      <c r="EOH235" s="134"/>
      <c r="EOI235" s="134"/>
      <c r="EOJ235" s="134"/>
      <c r="EOK235" s="134"/>
      <c r="EOL235" s="134"/>
      <c r="EOM235" s="134"/>
      <c r="EON235" s="134"/>
      <c r="EOO235" s="134"/>
      <c r="EOP235" s="134"/>
      <c r="EOQ235" s="134"/>
      <c r="EOR235" s="134"/>
      <c r="EOS235" s="134"/>
      <c r="EOT235" s="134"/>
      <c r="EOU235" s="134"/>
      <c r="EOV235" s="134"/>
      <c r="EOW235" s="134"/>
      <c r="EOX235" s="134"/>
      <c r="EOY235" s="134"/>
      <c r="EOZ235" s="134"/>
      <c r="EPA235" s="134"/>
      <c r="EPB235" s="134"/>
      <c r="EPC235" s="134"/>
      <c r="EPD235" s="134"/>
      <c r="EPE235" s="134"/>
      <c r="EPF235" s="134"/>
      <c r="EPG235" s="134"/>
      <c r="EPH235" s="134"/>
      <c r="EPI235" s="134"/>
      <c r="EPJ235" s="134"/>
      <c r="EPK235" s="134"/>
      <c r="EPL235" s="134"/>
      <c r="EPM235" s="134"/>
      <c r="EPN235" s="134"/>
      <c r="EPO235" s="134"/>
      <c r="EPP235" s="134"/>
      <c r="EPQ235" s="134"/>
      <c r="EPR235" s="134"/>
      <c r="EPS235" s="134"/>
      <c r="EPT235" s="134"/>
      <c r="EPU235" s="134"/>
      <c r="EPV235" s="134"/>
      <c r="EPW235" s="134"/>
      <c r="EPX235" s="134"/>
      <c r="EPY235" s="134"/>
      <c r="EPZ235" s="134"/>
      <c r="EQA235" s="134"/>
      <c r="EQB235" s="134"/>
      <c r="EQC235" s="134"/>
      <c r="EQD235" s="134"/>
      <c r="EQE235" s="134"/>
      <c r="EQF235" s="134"/>
      <c r="EQG235" s="134"/>
      <c r="EQH235" s="134"/>
      <c r="EQI235" s="134"/>
      <c r="EQJ235" s="134"/>
      <c r="EQK235" s="134"/>
      <c r="EQL235" s="134"/>
      <c r="EQM235" s="134"/>
      <c r="EQN235" s="134"/>
      <c r="EQO235" s="134"/>
      <c r="EQP235" s="134"/>
      <c r="EQQ235" s="134"/>
      <c r="EQR235" s="134"/>
      <c r="EQS235" s="134"/>
      <c r="EQT235" s="134"/>
      <c r="EQU235" s="134"/>
      <c r="EQV235" s="134"/>
      <c r="EQW235" s="134"/>
      <c r="EQX235" s="134"/>
      <c r="EQY235" s="134"/>
      <c r="EQZ235" s="134"/>
      <c r="ERA235" s="134"/>
      <c r="ERB235" s="134"/>
      <c r="ERC235" s="134"/>
      <c r="ERD235" s="134"/>
      <c r="ERE235" s="134"/>
      <c r="ERF235" s="134"/>
      <c r="ERG235" s="134"/>
      <c r="ERH235" s="134"/>
      <c r="ERI235" s="134"/>
      <c r="ERJ235" s="134"/>
      <c r="ERK235" s="134"/>
      <c r="ERL235" s="134"/>
      <c r="ERM235" s="134"/>
      <c r="ERN235" s="134"/>
      <c r="ERO235" s="134"/>
      <c r="ERP235" s="134"/>
      <c r="ERQ235" s="134"/>
      <c r="ERR235" s="134"/>
      <c r="ERS235" s="134"/>
      <c r="ERT235" s="134"/>
      <c r="ERU235" s="134"/>
      <c r="ERV235" s="134"/>
      <c r="ERW235" s="134"/>
      <c r="ERX235" s="134"/>
      <c r="ERY235" s="134"/>
      <c r="ERZ235" s="134"/>
      <c r="ESA235" s="134"/>
      <c r="ESB235" s="134"/>
      <c r="ESC235" s="134"/>
      <c r="ESD235" s="134"/>
      <c r="ESE235" s="134"/>
      <c r="ESF235" s="134"/>
      <c r="ESG235" s="134"/>
      <c r="ESH235" s="134"/>
      <c r="ESI235" s="134"/>
      <c r="ESJ235" s="134"/>
      <c r="ESK235" s="134"/>
      <c r="ESL235" s="134"/>
      <c r="ESM235" s="134"/>
      <c r="ESN235" s="134"/>
      <c r="ESO235" s="134"/>
      <c r="ESP235" s="134"/>
      <c r="ESQ235" s="134"/>
      <c r="ESR235" s="134"/>
      <c r="ESS235" s="134"/>
      <c r="EST235" s="134"/>
      <c r="ESU235" s="134"/>
      <c r="ESV235" s="134"/>
      <c r="ESW235" s="134"/>
      <c r="ESX235" s="134"/>
      <c r="ESY235" s="134"/>
      <c r="ESZ235" s="134"/>
      <c r="ETA235" s="134"/>
      <c r="ETB235" s="134"/>
      <c r="ETC235" s="134"/>
      <c r="ETD235" s="134"/>
      <c r="ETE235" s="134"/>
      <c r="ETF235" s="134"/>
      <c r="ETG235" s="134"/>
      <c r="ETH235" s="134"/>
      <c r="ETI235" s="134"/>
      <c r="ETJ235" s="134"/>
      <c r="ETK235" s="134"/>
      <c r="ETL235" s="134"/>
      <c r="ETM235" s="134"/>
      <c r="ETN235" s="134"/>
      <c r="ETO235" s="134"/>
      <c r="ETP235" s="134"/>
      <c r="ETQ235" s="134"/>
      <c r="ETR235" s="134"/>
      <c r="ETS235" s="134"/>
      <c r="ETT235" s="134"/>
      <c r="ETU235" s="134"/>
      <c r="ETV235" s="134"/>
      <c r="ETW235" s="134"/>
      <c r="ETX235" s="134"/>
      <c r="ETY235" s="134"/>
      <c r="ETZ235" s="134"/>
      <c r="EUA235" s="134"/>
      <c r="EUB235" s="134"/>
      <c r="EUC235" s="134"/>
      <c r="EUD235" s="134"/>
      <c r="EUE235" s="134"/>
      <c r="EUF235" s="134"/>
      <c r="EUG235" s="134"/>
      <c r="EUH235" s="134"/>
      <c r="EUI235" s="134"/>
      <c r="EUJ235" s="134"/>
      <c r="EUK235" s="134"/>
      <c r="EUL235" s="134"/>
      <c r="EUM235" s="134"/>
      <c r="EUN235" s="134"/>
      <c r="EUO235" s="134"/>
      <c r="EUP235" s="134"/>
      <c r="EUQ235" s="134"/>
      <c r="EUR235" s="134"/>
      <c r="EUS235" s="134"/>
      <c r="EUT235" s="134"/>
      <c r="EUU235" s="134"/>
      <c r="EUV235" s="134"/>
      <c r="EUW235" s="134"/>
      <c r="EUX235" s="134"/>
      <c r="EUY235" s="134"/>
      <c r="EUZ235" s="134"/>
      <c r="EVA235" s="134"/>
      <c r="EVB235" s="134"/>
      <c r="EVC235" s="134"/>
      <c r="EVD235" s="134"/>
      <c r="EVE235" s="134"/>
      <c r="EVF235" s="134"/>
      <c r="EVG235" s="134"/>
      <c r="EVH235" s="134"/>
      <c r="EVI235" s="134"/>
      <c r="EVJ235" s="134"/>
      <c r="EVK235" s="134"/>
      <c r="EVL235" s="134"/>
      <c r="EVM235" s="134"/>
      <c r="EVN235" s="134"/>
      <c r="EVO235" s="134"/>
      <c r="EVP235" s="134"/>
      <c r="EVQ235" s="134"/>
      <c r="EVR235" s="134"/>
      <c r="EVS235" s="134"/>
      <c r="EVT235" s="134"/>
      <c r="EVU235" s="134"/>
      <c r="EVV235" s="134"/>
      <c r="EVW235" s="134"/>
      <c r="EVX235" s="134"/>
      <c r="EVY235" s="134"/>
      <c r="EVZ235" s="134"/>
      <c r="EWA235" s="134"/>
      <c r="EWB235" s="134"/>
      <c r="EWC235" s="134"/>
      <c r="EWD235" s="134"/>
      <c r="EWE235" s="134"/>
      <c r="EWF235" s="134"/>
      <c r="EWG235" s="134"/>
      <c r="EWH235" s="134"/>
      <c r="EWI235" s="134"/>
      <c r="EWJ235" s="134"/>
      <c r="EWK235" s="134"/>
      <c r="EWL235" s="134"/>
      <c r="EWM235" s="134"/>
      <c r="EWN235" s="134"/>
      <c r="EWO235" s="134"/>
      <c r="EWP235" s="134"/>
      <c r="EWQ235" s="134"/>
      <c r="EWR235" s="134"/>
      <c r="EWS235" s="134"/>
      <c r="EWT235" s="134"/>
      <c r="EWU235" s="134"/>
      <c r="EWV235" s="134"/>
      <c r="EWW235" s="134"/>
      <c r="EWX235" s="134"/>
      <c r="EWY235" s="134"/>
      <c r="EWZ235" s="134"/>
      <c r="EXA235" s="134"/>
      <c r="EXB235" s="134"/>
      <c r="EXC235" s="134"/>
      <c r="EXD235" s="134"/>
      <c r="EXE235" s="134"/>
      <c r="EXF235" s="134"/>
      <c r="EXG235" s="134"/>
      <c r="EXH235" s="134"/>
      <c r="EXI235" s="134"/>
      <c r="EXJ235" s="134"/>
      <c r="EXK235" s="134"/>
      <c r="EXL235" s="134"/>
      <c r="EXM235" s="134"/>
      <c r="EXN235" s="134"/>
      <c r="EXO235" s="134"/>
      <c r="EXP235" s="134"/>
      <c r="EXQ235" s="134"/>
      <c r="EXR235" s="134"/>
      <c r="EXS235" s="134"/>
      <c r="EXT235" s="134"/>
      <c r="EXU235" s="134"/>
      <c r="EXV235" s="134"/>
      <c r="EXW235" s="134"/>
      <c r="EXX235" s="134"/>
      <c r="EXY235" s="134"/>
      <c r="EXZ235" s="134"/>
      <c r="EYA235" s="134"/>
      <c r="EYB235" s="134"/>
      <c r="EYC235" s="134"/>
      <c r="EYD235" s="134"/>
      <c r="EYE235" s="134"/>
      <c r="EYF235" s="134"/>
      <c r="EYG235" s="134"/>
      <c r="EYH235" s="134"/>
      <c r="EYI235" s="134"/>
      <c r="EYJ235" s="134"/>
      <c r="EYK235" s="134"/>
      <c r="EYL235" s="134"/>
      <c r="EYM235" s="134"/>
      <c r="EYN235" s="134"/>
      <c r="EYO235" s="134"/>
      <c r="EYP235" s="134"/>
      <c r="EYQ235" s="134"/>
      <c r="EYR235" s="134"/>
      <c r="EYS235" s="134"/>
      <c r="EYT235" s="134"/>
      <c r="EYU235" s="134"/>
      <c r="EYV235" s="134"/>
      <c r="EYW235" s="134"/>
      <c r="EYX235" s="134"/>
      <c r="EYY235" s="134"/>
      <c r="EYZ235" s="134"/>
      <c r="EZA235" s="134"/>
      <c r="EZB235" s="134"/>
      <c r="EZC235" s="134"/>
      <c r="EZD235" s="134"/>
      <c r="EZE235" s="134"/>
      <c r="EZF235" s="134"/>
      <c r="EZG235" s="134"/>
      <c r="EZH235" s="134"/>
      <c r="EZI235" s="134"/>
      <c r="EZJ235" s="134"/>
      <c r="EZK235" s="134"/>
      <c r="EZL235" s="134"/>
      <c r="EZM235" s="134"/>
      <c r="EZN235" s="134"/>
      <c r="EZO235" s="134"/>
      <c r="EZP235" s="134"/>
      <c r="EZQ235" s="134"/>
      <c r="EZR235" s="134"/>
      <c r="EZS235" s="134"/>
      <c r="EZT235" s="134"/>
      <c r="EZU235" s="134"/>
      <c r="EZV235" s="134"/>
      <c r="EZW235" s="134"/>
      <c r="EZX235" s="134"/>
      <c r="EZY235" s="134"/>
      <c r="EZZ235" s="134"/>
      <c r="FAA235" s="134"/>
      <c r="FAB235" s="134"/>
      <c r="FAC235" s="134"/>
      <c r="FAD235" s="134"/>
      <c r="FAE235" s="134"/>
      <c r="FAF235" s="134"/>
      <c r="FAG235" s="134"/>
      <c r="FAH235" s="134"/>
      <c r="FAI235" s="134"/>
      <c r="FAJ235" s="134"/>
      <c r="FAK235" s="134"/>
      <c r="FAL235" s="134"/>
      <c r="FAM235" s="134"/>
      <c r="FAN235" s="134"/>
      <c r="FAO235" s="134"/>
      <c r="FAP235" s="134"/>
      <c r="FAQ235" s="134"/>
      <c r="FAR235" s="134"/>
      <c r="FAS235" s="134"/>
      <c r="FAT235" s="134"/>
      <c r="FAU235" s="134"/>
      <c r="FAV235" s="134"/>
      <c r="FAW235" s="134"/>
      <c r="FAX235" s="134"/>
      <c r="FAY235" s="134"/>
      <c r="FAZ235" s="134"/>
      <c r="FBA235" s="134"/>
      <c r="FBB235" s="134"/>
      <c r="FBC235" s="134"/>
      <c r="FBD235" s="134"/>
      <c r="FBE235" s="134"/>
      <c r="FBF235" s="134"/>
      <c r="FBG235" s="134"/>
      <c r="FBH235" s="134"/>
      <c r="FBI235" s="134"/>
      <c r="FBJ235" s="134"/>
      <c r="FBK235" s="134"/>
      <c r="FBL235" s="134"/>
      <c r="FBM235" s="134"/>
      <c r="FBN235" s="134"/>
      <c r="FBO235" s="134"/>
      <c r="FBP235" s="134"/>
      <c r="FBQ235" s="134"/>
      <c r="FBR235" s="134"/>
      <c r="FBS235" s="134"/>
      <c r="FBT235" s="134"/>
      <c r="FBU235" s="134"/>
      <c r="FBV235" s="134"/>
      <c r="FBW235" s="134"/>
      <c r="FBX235" s="134"/>
      <c r="FBY235" s="134"/>
      <c r="FBZ235" s="134"/>
      <c r="FCA235" s="134"/>
      <c r="FCB235" s="134"/>
      <c r="FCC235" s="134"/>
      <c r="FCD235" s="134"/>
      <c r="FCE235" s="134"/>
      <c r="FCF235" s="134"/>
      <c r="FCG235" s="134"/>
      <c r="FCH235" s="134"/>
      <c r="FCI235" s="134"/>
      <c r="FCJ235" s="134"/>
      <c r="FCK235" s="134"/>
      <c r="FCL235" s="134"/>
      <c r="FCM235" s="134"/>
      <c r="FCN235" s="134"/>
      <c r="FCO235" s="134"/>
      <c r="FCP235" s="134"/>
      <c r="FCQ235" s="134"/>
      <c r="FCR235" s="134"/>
      <c r="FCS235" s="134"/>
      <c r="FCT235" s="134"/>
      <c r="FCU235" s="134"/>
      <c r="FCV235" s="134"/>
      <c r="FCW235" s="134"/>
      <c r="FCX235" s="134"/>
      <c r="FCY235" s="134"/>
      <c r="FCZ235" s="134"/>
      <c r="FDA235" s="134"/>
      <c r="FDB235" s="134"/>
      <c r="FDC235" s="134"/>
      <c r="FDD235" s="134"/>
      <c r="FDE235" s="134"/>
      <c r="FDF235" s="134"/>
      <c r="FDG235" s="134"/>
      <c r="FDH235" s="134"/>
      <c r="FDI235" s="134"/>
      <c r="FDJ235" s="134"/>
      <c r="FDK235" s="134"/>
      <c r="FDL235" s="134"/>
      <c r="FDM235" s="134"/>
      <c r="FDN235" s="134"/>
      <c r="FDO235" s="134"/>
      <c r="FDP235" s="134"/>
      <c r="FDQ235" s="134"/>
      <c r="FDR235" s="134"/>
      <c r="FDS235" s="134"/>
      <c r="FDT235" s="134"/>
      <c r="FDU235" s="134"/>
      <c r="FDV235" s="134"/>
      <c r="FDW235" s="134"/>
      <c r="FDX235" s="134"/>
      <c r="FDY235" s="134"/>
      <c r="FDZ235" s="134"/>
      <c r="FEA235" s="134"/>
      <c r="FEB235" s="134"/>
      <c r="FEC235" s="134"/>
      <c r="FED235" s="134"/>
      <c r="FEE235" s="134"/>
      <c r="FEF235" s="134"/>
      <c r="FEG235" s="134"/>
      <c r="FEH235" s="134"/>
      <c r="FEI235" s="134"/>
      <c r="FEJ235" s="134"/>
      <c r="FEK235" s="134"/>
      <c r="FEL235" s="134"/>
      <c r="FEM235" s="134"/>
      <c r="FEN235" s="134"/>
      <c r="FEO235" s="134"/>
      <c r="FEP235" s="134"/>
      <c r="FEQ235" s="134"/>
      <c r="FER235" s="134"/>
      <c r="FES235" s="134"/>
      <c r="FET235" s="134"/>
      <c r="FEU235" s="134"/>
      <c r="FEV235" s="134"/>
      <c r="FEW235" s="134"/>
      <c r="FEX235" s="134"/>
      <c r="FEY235" s="134"/>
      <c r="FEZ235" s="134"/>
      <c r="FFA235" s="134"/>
      <c r="FFB235" s="134"/>
      <c r="FFC235" s="134"/>
      <c r="FFD235" s="134"/>
      <c r="FFE235" s="134"/>
      <c r="FFF235" s="134"/>
      <c r="FFG235" s="134"/>
      <c r="FFH235" s="134"/>
      <c r="FFI235" s="134"/>
      <c r="FFJ235" s="134"/>
      <c r="FFK235" s="134"/>
      <c r="FFL235" s="134"/>
      <c r="FFM235" s="134"/>
      <c r="FFN235" s="134"/>
      <c r="FFO235" s="134"/>
      <c r="FFP235" s="134"/>
      <c r="FFQ235" s="134"/>
      <c r="FFR235" s="134"/>
      <c r="FFS235" s="134"/>
      <c r="FFT235" s="134"/>
      <c r="FFU235" s="134"/>
      <c r="FFV235" s="134"/>
      <c r="FFW235" s="134"/>
      <c r="FFX235" s="134"/>
      <c r="FFY235" s="134"/>
      <c r="FFZ235" s="134"/>
      <c r="FGA235" s="134"/>
      <c r="FGB235" s="134"/>
      <c r="FGC235" s="134"/>
      <c r="FGD235" s="134"/>
      <c r="FGE235" s="134"/>
      <c r="FGF235" s="134"/>
      <c r="FGG235" s="134"/>
      <c r="FGH235" s="134"/>
      <c r="FGI235" s="134"/>
      <c r="FGJ235" s="134"/>
      <c r="FGK235" s="134"/>
      <c r="FGL235" s="134"/>
      <c r="FGM235" s="134"/>
      <c r="FGN235" s="134"/>
      <c r="FGO235" s="134"/>
      <c r="FGP235" s="134"/>
      <c r="FGQ235" s="134"/>
      <c r="FGR235" s="134"/>
      <c r="FGS235" s="134"/>
      <c r="FGT235" s="134"/>
      <c r="FGU235" s="134"/>
      <c r="FGV235" s="134"/>
      <c r="FGW235" s="134"/>
      <c r="FGX235" s="134"/>
      <c r="FGY235" s="134"/>
      <c r="FGZ235" s="134"/>
      <c r="FHA235" s="134"/>
      <c r="FHB235" s="134"/>
      <c r="FHC235" s="134"/>
      <c r="FHD235" s="134"/>
      <c r="FHE235" s="134"/>
      <c r="FHF235" s="134"/>
      <c r="FHG235" s="134"/>
      <c r="FHH235" s="134"/>
      <c r="FHI235" s="134"/>
      <c r="FHJ235" s="134"/>
      <c r="FHK235" s="134"/>
      <c r="FHL235" s="134"/>
      <c r="FHM235" s="134"/>
      <c r="FHN235" s="134"/>
      <c r="FHO235" s="134"/>
      <c r="FHP235" s="134"/>
      <c r="FHQ235" s="134"/>
      <c r="FHR235" s="134"/>
      <c r="FHS235" s="134"/>
      <c r="FHT235" s="134"/>
      <c r="FHU235" s="134"/>
      <c r="FHV235" s="134"/>
      <c r="FHW235" s="134"/>
      <c r="FHX235" s="134"/>
      <c r="FHY235" s="134"/>
      <c r="FHZ235" s="134"/>
      <c r="FIA235" s="134"/>
      <c r="FIB235" s="134"/>
      <c r="FIC235" s="134"/>
      <c r="FID235" s="134"/>
      <c r="FIE235" s="134"/>
      <c r="FIF235" s="134"/>
      <c r="FIG235" s="134"/>
      <c r="FIH235" s="134"/>
      <c r="FII235" s="134"/>
      <c r="FIJ235" s="134"/>
      <c r="FIK235" s="134"/>
      <c r="FIL235" s="134"/>
      <c r="FIM235" s="134"/>
      <c r="FIN235" s="134"/>
      <c r="FIO235" s="134"/>
      <c r="FIP235" s="134"/>
      <c r="FIQ235" s="134"/>
      <c r="FIR235" s="134"/>
      <c r="FIS235" s="134"/>
      <c r="FIT235" s="134"/>
      <c r="FIU235" s="134"/>
      <c r="FIV235" s="134"/>
      <c r="FIW235" s="134"/>
      <c r="FIX235" s="134"/>
      <c r="FIY235" s="134"/>
      <c r="FIZ235" s="134"/>
      <c r="FJA235" s="134"/>
      <c r="FJB235" s="134"/>
      <c r="FJC235" s="134"/>
      <c r="FJD235" s="134"/>
      <c r="FJE235" s="134"/>
      <c r="FJF235" s="134"/>
      <c r="FJG235" s="134"/>
      <c r="FJH235" s="134"/>
      <c r="FJI235" s="134"/>
      <c r="FJJ235" s="134"/>
      <c r="FJK235" s="134"/>
      <c r="FJL235" s="134"/>
      <c r="FJM235" s="134"/>
      <c r="FJN235" s="134"/>
      <c r="FJO235" s="134"/>
      <c r="FJP235" s="134"/>
      <c r="FJQ235" s="134"/>
      <c r="FJR235" s="134"/>
      <c r="FJS235" s="134"/>
      <c r="FJT235" s="134"/>
      <c r="FJU235" s="134"/>
      <c r="FJV235" s="134"/>
      <c r="FJW235" s="134"/>
      <c r="FJX235" s="134"/>
      <c r="FJY235" s="134"/>
      <c r="FJZ235" s="134"/>
      <c r="FKA235" s="134"/>
      <c r="FKB235" s="134"/>
      <c r="FKC235" s="134"/>
      <c r="FKD235" s="134"/>
      <c r="FKE235" s="134"/>
      <c r="FKF235" s="134"/>
      <c r="FKG235" s="134"/>
      <c r="FKH235" s="134"/>
      <c r="FKI235" s="134"/>
      <c r="FKJ235" s="134"/>
      <c r="FKK235" s="134"/>
      <c r="FKL235" s="134"/>
      <c r="FKM235" s="134"/>
      <c r="FKN235" s="134"/>
      <c r="FKO235" s="134"/>
      <c r="FKP235" s="134"/>
      <c r="FKQ235" s="134"/>
      <c r="FKR235" s="134"/>
      <c r="FKS235" s="134"/>
      <c r="FKT235" s="134"/>
      <c r="FKU235" s="134"/>
      <c r="FKV235" s="134"/>
      <c r="FKW235" s="134"/>
      <c r="FKX235" s="134"/>
      <c r="FKY235" s="134"/>
      <c r="FKZ235" s="134"/>
      <c r="FLA235" s="134"/>
      <c r="FLB235" s="134"/>
      <c r="FLC235" s="134"/>
      <c r="FLD235" s="134"/>
      <c r="FLE235" s="134"/>
      <c r="FLF235" s="134"/>
      <c r="FLG235" s="134"/>
      <c r="FLH235" s="134"/>
      <c r="FLI235" s="134"/>
      <c r="FLJ235" s="134"/>
      <c r="FLK235" s="134"/>
      <c r="FLL235" s="134"/>
      <c r="FLM235" s="134"/>
      <c r="FLN235" s="134"/>
      <c r="FLO235" s="134"/>
      <c r="FLP235" s="134"/>
      <c r="FLQ235" s="134"/>
      <c r="FLR235" s="134"/>
      <c r="FLS235" s="134"/>
      <c r="FLT235" s="134"/>
      <c r="FLU235" s="134"/>
      <c r="FLV235" s="134"/>
      <c r="FLW235" s="134"/>
      <c r="FLX235" s="134"/>
      <c r="FLY235" s="134"/>
      <c r="FLZ235" s="134"/>
      <c r="FMA235" s="134"/>
      <c r="FMB235" s="134"/>
      <c r="FMC235" s="134"/>
      <c r="FMD235" s="134"/>
      <c r="FME235" s="134"/>
      <c r="FMF235" s="134"/>
      <c r="FMG235" s="134"/>
      <c r="FMH235" s="134"/>
      <c r="FMI235" s="134"/>
      <c r="FMJ235" s="134"/>
      <c r="FMK235" s="134"/>
      <c r="FML235" s="134"/>
      <c r="FMM235" s="134"/>
      <c r="FMN235" s="134"/>
      <c r="FMO235" s="134"/>
      <c r="FMP235" s="134"/>
      <c r="FMQ235" s="134"/>
      <c r="FMR235" s="134"/>
      <c r="FMS235" s="134"/>
      <c r="FMT235" s="134"/>
      <c r="FMU235" s="134"/>
      <c r="FMV235" s="134"/>
      <c r="FMW235" s="134"/>
      <c r="FMX235" s="134"/>
      <c r="FMY235" s="134"/>
      <c r="FMZ235" s="134"/>
      <c r="FNA235" s="134"/>
      <c r="FNB235" s="134"/>
      <c r="FNC235" s="134"/>
      <c r="FND235" s="134"/>
      <c r="FNE235" s="134"/>
      <c r="FNF235" s="134"/>
      <c r="FNG235" s="134"/>
      <c r="FNH235" s="134"/>
      <c r="FNI235" s="134"/>
      <c r="FNJ235" s="134"/>
      <c r="FNK235" s="134"/>
      <c r="FNL235" s="134"/>
      <c r="FNM235" s="134"/>
      <c r="FNN235" s="134"/>
      <c r="FNO235" s="134"/>
      <c r="FNP235" s="134"/>
      <c r="FNQ235" s="134"/>
      <c r="FNR235" s="134"/>
      <c r="FNS235" s="134"/>
      <c r="FNT235" s="134"/>
      <c r="FNU235" s="134"/>
      <c r="FNV235" s="134"/>
      <c r="FNW235" s="134"/>
      <c r="FNX235" s="134"/>
      <c r="FNY235" s="134"/>
      <c r="FNZ235" s="134"/>
      <c r="FOA235" s="134"/>
      <c r="FOB235" s="134"/>
      <c r="FOC235" s="134"/>
      <c r="FOD235" s="134"/>
      <c r="FOE235" s="134"/>
      <c r="FOF235" s="134"/>
      <c r="FOG235" s="134"/>
      <c r="FOH235" s="134"/>
      <c r="FOI235" s="134"/>
      <c r="FOJ235" s="134"/>
      <c r="FOK235" s="134"/>
      <c r="FOL235" s="134"/>
      <c r="FOM235" s="134"/>
      <c r="FON235" s="134"/>
      <c r="FOO235" s="134"/>
      <c r="FOP235" s="134"/>
      <c r="FOQ235" s="134"/>
      <c r="FOR235" s="134"/>
      <c r="FOS235" s="134"/>
      <c r="FOT235" s="134"/>
      <c r="FOU235" s="134"/>
      <c r="FOV235" s="134"/>
      <c r="FOW235" s="134"/>
      <c r="FOX235" s="134"/>
      <c r="FOY235" s="134"/>
      <c r="FOZ235" s="134"/>
      <c r="FPA235" s="134"/>
      <c r="FPB235" s="134"/>
      <c r="FPC235" s="134"/>
      <c r="FPD235" s="134"/>
      <c r="FPE235" s="134"/>
      <c r="FPF235" s="134"/>
      <c r="FPG235" s="134"/>
      <c r="FPH235" s="134"/>
      <c r="FPI235" s="134"/>
      <c r="FPJ235" s="134"/>
      <c r="FPK235" s="134"/>
      <c r="FPL235" s="134"/>
      <c r="FPM235" s="134"/>
      <c r="FPN235" s="134"/>
      <c r="FPO235" s="134"/>
      <c r="FPP235" s="134"/>
      <c r="FPQ235" s="134"/>
      <c r="FPR235" s="134"/>
      <c r="FPS235" s="134"/>
      <c r="FPT235" s="134"/>
      <c r="FPU235" s="134"/>
      <c r="FPV235" s="134"/>
      <c r="FPW235" s="134"/>
      <c r="FPX235" s="134"/>
      <c r="FPY235" s="134"/>
      <c r="FPZ235" s="134"/>
      <c r="FQA235" s="134"/>
      <c r="FQB235" s="134"/>
      <c r="FQC235" s="134"/>
      <c r="FQD235" s="134"/>
      <c r="FQE235" s="134"/>
      <c r="FQF235" s="134"/>
      <c r="FQG235" s="134"/>
      <c r="FQH235" s="134"/>
      <c r="FQI235" s="134"/>
      <c r="FQJ235" s="134"/>
      <c r="FQK235" s="134"/>
      <c r="FQL235" s="134"/>
      <c r="FQM235" s="134"/>
      <c r="FQN235" s="134"/>
      <c r="FQO235" s="134"/>
      <c r="FQP235" s="134"/>
      <c r="FQQ235" s="134"/>
      <c r="FQR235" s="134"/>
      <c r="FQS235" s="134"/>
      <c r="FQT235" s="134"/>
      <c r="FQU235" s="134"/>
      <c r="FQV235" s="134"/>
      <c r="FQW235" s="134"/>
      <c r="FQX235" s="134"/>
      <c r="FQY235" s="134"/>
      <c r="FQZ235" s="134"/>
      <c r="FRA235" s="134"/>
      <c r="FRB235" s="134"/>
      <c r="FRC235" s="134"/>
      <c r="FRD235" s="134"/>
      <c r="FRE235" s="134"/>
      <c r="FRF235" s="134"/>
      <c r="FRG235" s="134"/>
      <c r="FRH235" s="134"/>
      <c r="FRI235" s="134"/>
      <c r="FRJ235" s="134"/>
      <c r="FRK235" s="134"/>
      <c r="FRL235" s="134"/>
      <c r="FRM235" s="134"/>
      <c r="FRN235" s="134"/>
      <c r="FRO235" s="134"/>
      <c r="FRP235" s="134"/>
      <c r="FRQ235" s="134"/>
      <c r="FRR235" s="134"/>
      <c r="FRS235" s="134"/>
      <c r="FRT235" s="134"/>
      <c r="FRU235" s="134"/>
      <c r="FRV235" s="134"/>
      <c r="FRW235" s="134"/>
      <c r="FRX235" s="134"/>
      <c r="FRY235" s="134"/>
      <c r="FRZ235" s="134"/>
      <c r="FSA235" s="134"/>
      <c r="FSB235" s="134"/>
      <c r="FSC235" s="134"/>
      <c r="FSD235" s="134"/>
      <c r="FSE235" s="134"/>
      <c r="FSF235" s="134"/>
      <c r="FSG235" s="134"/>
      <c r="FSH235" s="134"/>
      <c r="FSI235" s="134"/>
      <c r="FSJ235" s="134"/>
      <c r="FSK235" s="134"/>
      <c r="FSL235" s="134"/>
      <c r="FSM235" s="134"/>
      <c r="FSN235" s="134"/>
      <c r="FSO235" s="134"/>
      <c r="FSP235" s="134"/>
      <c r="FSQ235" s="134"/>
      <c r="FSR235" s="134"/>
      <c r="FSS235" s="134"/>
      <c r="FST235" s="134"/>
      <c r="FSU235" s="134"/>
      <c r="FSV235" s="134"/>
      <c r="FSW235" s="134"/>
      <c r="FSX235" s="134"/>
      <c r="FSY235" s="134"/>
      <c r="FSZ235" s="134"/>
      <c r="FTA235" s="134"/>
      <c r="FTB235" s="134"/>
      <c r="FTC235" s="134"/>
      <c r="FTD235" s="134"/>
      <c r="FTE235" s="134"/>
      <c r="FTF235" s="134"/>
      <c r="FTG235" s="134"/>
      <c r="FTH235" s="134"/>
      <c r="FTI235" s="134"/>
      <c r="FTJ235" s="134"/>
      <c r="FTK235" s="134"/>
      <c r="FTL235" s="134"/>
      <c r="FTM235" s="134"/>
      <c r="FTN235" s="134"/>
      <c r="FTO235" s="134"/>
      <c r="FTP235" s="134"/>
      <c r="FTQ235" s="134"/>
      <c r="FTR235" s="134"/>
      <c r="FTS235" s="134"/>
      <c r="FTT235" s="134"/>
      <c r="FTU235" s="134"/>
      <c r="FTV235" s="134"/>
      <c r="FTW235" s="134"/>
      <c r="FTX235" s="134"/>
      <c r="FTY235" s="134"/>
      <c r="FTZ235" s="134"/>
      <c r="FUA235" s="134"/>
      <c r="FUB235" s="134"/>
      <c r="FUC235" s="134"/>
      <c r="FUD235" s="134"/>
      <c r="FUE235" s="134"/>
      <c r="FUF235" s="134"/>
      <c r="FUG235" s="134"/>
      <c r="FUH235" s="134"/>
      <c r="FUI235" s="134"/>
      <c r="FUJ235" s="134"/>
      <c r="FUK235" s="134"/>
      <c r="FUL235" s="134"/>
      <c r="FUM235" s="134"/>
      <c r="FUN235" s="134"/>
      <c r="FUO235" s="134"/>
      <c r="FUP235" s="134"/>
      <c r="FUQ235" s="134"/>
      <c r="FUR235" s="134"/>
      <c r="FUS235" s="134"/>
      <c r="FUT235" s="134"/>
      <c r="FUU235" s="134"/>
      <c r="FUV235" s="134"/>
      <c r="FUW235" s="134"/>
      <c r="FUX235" s="134"/>
      <c r="FUY235" s="134"/>
      <c r="FUZ235" s="134"/>
      <c r="FVA235" s="134"/>
      <c r="FVB235" s="134"/>
      <c r="FVC235" s="134"/>
      <c r="FVD235" s="134"/>
      <c r="FVE235" s="134"/>
      <c r="FVF235" s="134"/>
      <c r="FVG235" s="134"/>
      <c r="FVH235" s="134"/>
      <c r="FVI235" s="134"/>
      <c r="FVJ235" s="134"/>
      <c r="FVK235" s="134"/>
      <c r="FVL235" s="134"/>
      <c r="FVM235" s="134"/>
      <c r="FVN235" s="134"/>
      <c r="FVO235" s="134"/>
      <c r="FVP235" s="134"/>
      <c r="FVQ235" s="134"/>
      <c r="FVR235" s="134"/>
      <c r="FVS235" s="134"/>
      <c r="FVT235" s="134"/>
      <c r="FVU235" s="134"/>
      <c r="FVV235" s="134"/>
      <c r="FVW235" s="134"/>
      <c r="FVX235" s="134"/>
      <c r="FVY235" s="134"/>
      <c r="FVZ235" s="134"/>
      <c r="FWA235" s="134"/>
      <c r="FWB235" s="134"/>
      <c r="FWC235" s="134"/>
      <c r="FWD235" s="134"/>
      <c r="FWE235" s="134"/>
      <c r="FWF235" s="134"/>
      <c r="FWG235" s="134"/>
      <c r="FWH235" s="134"/>
      <c r="FWI235" s="134"/>
      <c r="FWJ235" s="134"/>
      <c r="FWK235" s="134"/>
      <c r="FWL235" s="134"/>
      <c r="FWM235" s="134"/>
      <c r="FWN235" s="134"/>
      <c r="FWO235" s="134"/>
      <c r="FWP235" s="134"/>
      <c r="FWQ235" s="134"/>
      <c r="FWR235" s="134"/>
      <c r="FWS235" s="134"/>
      <c r="FWT235" s="134"/>
      <c r="FWU235" s="134"/>
      <c r="FWV235" s="134"/>
      <c r="FWW235" s="134"/>
      <c r="FWX235" s="134"/>
      <c r="FWY235" s="134"/>
      <c r="FWZ235" s="134"/>
      <c r="FXA235" s="134"/>
      <c r="FXB235" s="134"/>
      <c r="FXC235" s="134"/>
      <c r="FXD235" s="134"/>
      <c r="FXE235" s="134"/>
      <c r="FXF235" s="134"/>
      <c r="FXG235" s="134"/>
      <c r="FXH235" s="134"/>
      <c r="FXI235" s="134"/>
      <c r="FXJ235" s="134"/>
      <c r="FXK235" s="134"/>
      <c r="FXL235" s="134"/>
      <c r="FXM235" s="134"/>
      <c r="FXN235" s="134"/>
      <c r="FXO235" s="134"/>
      <c r="FXP235" s="134"/>
      <c r="FXQ235" s="134"/>
      <c r="FXR235" s="134"/>
      <c r="FXS235" s="134"/>
      <c r="FXT235" s="134"/>
      <c r="FXU235" s="134"/>
      <c r="FXV235" s="134"/>
      <c r="FXW235" s="134"/>
      <c r="FXX235" s="134"/>
      <c r="FXY235" s="134"/>
      <c r="FXZ235" s="134"/>
      <c r="FYA235" s="134"/>
      <c r="FYB235" s="134"/>
      <c r="FYC235" s="134"/>
      <c r="FYD235" s="134"/>
      <c r="FYE235" s="134"/>
      <c r="FYF235" s="134"/>
      <c r="FYG235" s="134"/>
      <c r="FYH235" s="134"/>
      <c r="FYI235" s="134"/>
      <c r="FYJ235" s="134"/>
      <c r="FYK235" s="134"/>
      <c r="FYL235" s="134"/>
      <c r="FYM235" s="134"/>
      <c r="FYN235" s="134"/>
      <c r="FYO235" s="134"/>
      <c r="FYP235" s="134"/>
      <c r="FYQ235" s="134"/>
      <c r="FYR235" s="134"/>
      <c r="FYS235" s="134"/>
      <c r="FYT235" s="134"/>
      <c r="FYU235" s="134"/>
      <c r="FYV235" s="134"/>
      <c r="FYW235" s="134"/>
      <c r="FYX235" s="134"/>
      <c r="FYY235" s="134"/>
      <c r="FYZ235" s="134"/>
      <c r="FZA235" s="134"/>
      <c r="FZB235" s="134"/>
      <c r="FZC235" s="134"/>
      <c r="FZD235" s="134"/>
      <c r="FZE235" s="134"/>
      <c r="FZF235" s="134"/>
      <c r="FZG235" s="134"/>
      <c r="FZH235" s="134"/>
      <c r="FZI235" s="134"/>
      <c r="FZJ235" s="134"/>
      <c r="FZK235" s="134"/>
      <c r="FZL235" s="134"/>
      <c r="FZM235" s="134"/>
      <c r="FZN235" s="134"/>
      <c r="FZO235" s="134"/>
      <c r="FZP235" s="134"/>
      <c r="FZQ235" s="134"/>
      <c r="FZR235" s="134"/>
      <c r="FZS235" s="134"/>
      <c r="FZT235" s="134"/>
      <c r="FZU235" s="134"/>
      <c r="FZV235" s="134"/>
      <c r="FZW235" s="134"/>
      <c r="FZX235" s="134"/>
      <c r="FZY235" s="134"/>
      <c r="FZZ235" s="134"/>
      <c r="GAA235" s="134"/>
      <c r="GAB235" s="134"/>
      <c r="GAC235" s="134"/>
      <c r="GAD235" s="134"/>
      <c r="GAE235" s="134"/>
      <c r="GAF235" s="134"/>
      <c r="GAG235" s="134"/>
      <c r="GAH235" s="134"/>
      <c r="GAI235" s="134"/>
      <c r="GAJ235" s="134"/>
      <c r="GAK235" s="134"/>
      <c r="GAL235" s="134"/>
      <c r="GAM235" s="134"/>
      <c r="GAN235" s="134"/>
      <c r="GAO235" s="134"/>
      <c r="GAP235" s="134"/>
      <c r="GAQ235" s="134"/>
      <c r="GAR235" s="134"/>
      <c r="GAS235" s="134"/>
      <c r="GAT235" s="134"/>
      <c r="GAU235" s="134"/>
      <c r="GAV235" s="134"/>
      <c r="GAW235" s="134"/>
      <c r="GAX235" s="134"/>
      <c r="GAY235" s="134"/>
      <c r="GAZ235" s="134"/>
      <c r="GBA235" s="134"/>
      <c r="GBB235" s="134"/>
      <c r="GBC235" s="134"/>
      <c r="GBD235" s="134"/>
      <c r="GBE235" s="134"/>
      <c r="GBF235" s="134"/>
      <c r="GBG235" s="134"/>
      <c r="GBH235" s="134"/>
      <c r="GBI235" s="134"/>
      <c r="GBJ235" s="134"/>
      <c r="GBK235" s="134"/>
      <c r="GBL235" s="134"/>
      <c r="GBM235" s="134"/>
      <c r="GBN235" s="134"/>
      <c r="GBO235" s="134"/>
      <c r="GBP235" s="134"/>
      <c r="GBQ235" s="134"/>
      <c r="GBR235" s="134"/>
      <c r="GBS235" s="134"/>
      <c r="GBT235" s="134"/>
      <c r="GBU235" s="134"/>
      <c r="GBV235" s="134"/>
      <c r="GBW235" s="134"/>
      <c r="GBX235" s="134"/>
      <c r="GBY235" s="134"/>
      <c r="GBZ235" s="134"/>
      <c r="GCA235" s="134"/>
      <c r="GCB235" s="134"/>
      <c r="GCC235" s="134"/>
      <c r="GCD235" s="134"/>
      <c r="GCE235" s="134"/>
      <c r="GCF235" s="134"/>
      <c r="GCG235" s="134"/>
      <c r="GCH235" s="134"/>
      <c r="GCI235" s="134"/>
      <c r="GCJ235" s="134"/>
      <c r="GCK235" s="134"/>
      <c r="GCL235" s="134"/>
      <c r="GCM235" s="134"/>
      <c r="GCN235" s="134"/>
      <c r="GCO235" s="134"/>
      <c r="GCP235" s="134"/>
      <c r="GCQ235" s="134"/>
      <c r="GCR235" s="134"/>
      <c r="GCS235" s="134"/>
      <c r="GCT235" s="134"/>
      <c r="GCU235" s="134"/>
      <c r="GCV235" s="134"/>
      <c r="GCW235" s="134"/>
      <c r="GCX235" s="134"/>
      <c r="GCY235" s="134"/>
      <c r="GCZ235" s="134"/>
      <c r="GDA235" s="134"/>
      <c r="GDB235" s="134"/>
      <c r="GDC235" s="134"/>
      <c r="GDD235" s="134"/>
      <c r="GDE235" s="134"/>
      <c r="GDF235" s="134"/>
      <c r="GDG235" s="134"/>
      <c r="GDH235" s="134"/>
      <c r="GDI235" s="134"/>
      <c r="GDJ235" s="134"/>
      <c r="GDK235" s="134"/>
      <c r="GDL235" s="134"/>
      <c r="GDM235" s="134"/>
      <c r="GDN235" s="134"/>
      <c r="GDO235" s="134"/>
      <c r="GDP235" s="134"/>
      <c r="GDQ235" s="134"/>
      <c r="GDR235" s="134"/>
      <c r="GDS235" s="134"/>
      <c r="GDT235" s="134"/>
      <c r="GDU235" s="134"/>
      <c r="GDV235" s="134"/>
      <c r="GDW235" s="134"/>
      <c r="GDX235" s="134"/>
      <c r="GDY235" s="134"/>
      <c r="GDZ235" s="134"/>
      <c r="GEA235" s="134"/>
      <c r="GEB235" s="134"/>
      <c r="GEC235" s="134"/>
      <c r="GED235" s="134"/>
      <c r="GEE235" s="134"/>
      <c r="GEF235" s="134"/>
      <c r="GEG235" s="134"/>
      <c r="GEH235" s="134"/>
      <c r="GEI235" s="134"/>
      <c r="GEJ235" s="134"/>
      <c r="GEK235" s="134"/>
      <c r="GEL235" s="134"/>
      <c r="GEM235" s="134"/>
      <c r="GEN235" s="134"/>
      <c r="GEO235" s="134"/>
      <c r="GEP235" s="134"/>
      <c r="GEQ235" s="134"/>
      <c r="GER235" s="134"/>
      <c r="GES235" s="134"/>
      <c r="GET235" s="134"/>
      <c r="GEU235" s="134"/>
      <c r="GEV235" s="134"/>
      <c r="GEW235" s="134"/>
      <c r="GEX235" s="134"/>
      <c r="GEY235" s="134"/>
      <c r="GEZ235" s="134"/>
      <c r="GFA235" s="134"/>
      <c r="GFB235" s="134"/>
      <c r="GFC235" s="134"/>
      <c r="GFD235" s="134"/>
      <c r="GFE235" s="134"/>
      <c r="GFF235" s="134"/>
      <c r="GFG235" s="134"/>
      <c r="GFH235" s="134"/>
      <c r="GFI235" s="134"/>
      <c r="GFJ235" s="134"/>
      <c r="GFK235" s="134"/>
      <c r="GFL235" s="134"/>
      <c r="GFM235" s="134"/>
      <c r="GFN235" s="134"/>
      <c r="GFO235" s="134"/>
      <c r="GFP235" s="134"/>
      <c r="GFQ235" s="134"/>
      <c r="GFR235" s="134"/>
      <c r="GFS235" s="134"/>
      <c r="GFT235" s="134"/>
      <c r="GFU235" s="134"/>
      <c r="GFV235" s="134"/>
      <c r="GFW235" s="134"/>
      <c r="GFX235" s="134"/>
      <c r="GFY235" s="134"/>
      <c r="GFZ235" s="134"/>
      <c r="GGA235" s="134"/>
      <c r="GGB235" s="134"/>
      <c r="GGC235" s="134"/>
      <c r="GGD235" s="134"/>
      <c r="GGE235" s="134"/>
      <c r="GGF235" s="134"/>
      <c r="GGG235" s="134"/>
      <c r="GGH235" s="134"/>
      <c r="GGI235" s="134"/>
      <c r="GGJ235" s="134"/>
      <c r="GGK235" s="134"/>
      <c r="GGL235" s="134"/>
      <c r="GGM235" s="134"/>
      <c r="GGN235" s="134"/>
      <c r="GGO235" s="134"/>
      <c r="GGP235" s="134"/>
      <c r="GGQ235" s="134"/>
      <c r="GGR235" s="134"/>
      <c r="GGS235" s="134"/>
      <c r="GGT235" s="134"/>
      <c r="GGU235" s="134"/>
      <c r="GGV235" s="134"/>
      <c r="GGW235" s="134"/>
      <c r="GGX235" s="134"/>
      <c r="GGY235" s="134"/>
      <c r="GGZ235" s="134"/>
      <c r="GHA235" s="134"/>
      <c r="GHB235" s="134"/>
      <c r="GHC235" s="134"/>
      <c r="GHD235" s="134"/>
      <c r="GHE235" s="134"/>
      <c r="GHF235" s="134"/>
      <c r="GHG235" s="134"/>
      <c r="GHH235" s="134"/>
      <c r="GHI235" s="134"/>
      <c r="GHJ235" s="134"/>
      <c r="GHK235" s="134"/>
      <c r="GHL235" s="134"/>
      <c r="GHM235" s="134"/>
      <c r="GHN235" s="134"/>
      <c r="GHO235" s="134"/>
      <c r="GHP235" s="134"/>
      <c r="GHQ235" s="134"/>
      <c r="GHR235" s="134"/>
      <c r="GHS235" s="134"/>
      <c r="GHT235" s="134"/>
      <c r="GHU235" s="134"/>
      <c r="GHV235" s="134"/>
      <c r="GHW235" s="134"/>
      <c r="GHX235" s="134"/>
      <c r="GHY235" s="134"/>
      <c r="GHZ235" s="134"/>
      <c r="GIA235" s="134"/>
      <c r="GIB235" s="134"/>
      <c r="GIC235" s="134"/>
      <c r="GID235" s="134"/>
      <c r="GIE235" s="134"/>
      <c r="GIF235" s="134"/>
      <c r="GIG235" s="134"/>
      <c r="GIH235" s="134"/>
      <c r="GII235" s="134"/>
      <c r="GIJ235" s="134"/>
      <c r="GIK235" s="134"/>
      <c r="GIL235" s="134"/>
      <c r="GIM235" s="134"/>
      <c r="GIN235" s="134"/>
      <c r="GIO235" s="134"/>
      <c r="GIP235" s="134"/>
      <c r="GIQ235" s="134"/>
      <c r="GIR235" s="134"/>
      <c r="GIS235" s="134"/>
      <c r="GIT235" s="134"/>
      <c r="GIU235" s="134"/>
      <c r="GIV235" s="134"/>
      <c r="GIW235" s="134"/>
      <c r="GIX235" s="134"/>
      <c r="GIY235" s="134"/>
      <c r="GIZ235" s="134"/>
      <c r="GJA235" s="134"/>
      <c r="GJB235" s="134"/>
      <c r="GJC235" s="134"/>
      <c r="GJD235" s="134"/>
      <c r="GJE235" s="134"/>
      <c r="GJF235" s="134"/>
      <c r="GJG235" s="134"/>
      <c r="GJH235" s="134"/>
      <c r="GJI235" s="134"/>
      <c r="GJJ235" s="134"/>
      <c r="GJK235" s="134"/>
      <c r="GJL235" s="134"/>
      <c r="GJM235" s="134"/>
      <c r="GJN235" s="134"/>
      <c r="GJO235" s="134"/>
      <c r="GJP235" s="134"/>
      <c r="GJQ235" s="134"/>
      <c r="GJR235" s="134"/>
      <c r="GJS235" s="134"/>
      <c r="GJT235" s="134"/>
      <c r="GJU235" s="134"/>
      <c r="GJV235" s="134"/>
      <c r="GJW235" s="134"/>
      <c r="GJX235" s="134"/>
      <c r="GJY235" s="134"/>
      <c r="GJZ235" s="134"/>
      <c r="GKA235" s="134"/>
      <c r="GKB235" s="134"/>
      <c r="GKC235" s="134"/>
      <c r="GKD235" s="134"/>
      <c r="GKE235" s="134"/>
      <c r="GKF235" s="134"/>
      <c r="GKG235" s="134"/>
      <c r="GKH235" s="134"/>
      <c r="GKI235" s="134"/>
      <c r="GKJ235" s="134"/>
      <c r="GKK235" s="134"/>
      <c r="GKL235" s="134"/>
      <c r="GKM235" s="134"/>
      <c r="GKN235" s="134"/>
      <c r="GKO235" s="134"/>
      <c r="GKP235" s="134"/>
      <c r="GKQ235" s="134"/>
      <c r="GKR235" s="134"/>
      <c r="GKS235" s="134"/>
      <c r="GKT235" s="134"/>
      <c r="GKU235" s="134"/>
      <c r="GKV235" s="134"/>
      <c r="GKW235" s="134"/>
      <c r="GKX235" s="134"/>
      <c r="GKY235" s="134"/>
      <c r="GKZ235" s="134"/>
      <c r="GLA235" s="134"/>
      <c r="GLB235" s="134"/>
      <c r="GLC235" s="134"/>
      <c r="GLD235" s="134"/>
      <c r="GLE235" s="134"/>
      <c r="GLF235" s="134"/>
      <c r="GLG235" s="134"/>
      <c r="GLH235" s="134"/>
      <c r="GLI235" s="134"/>
      <c r="GLJ235" s="134"/>
      <c r="GLK235" s="134"/>
      <c r="GLL235" s="134"/>
      <c r="GLM235" s="134"/>
      <c r="GLN235" s="134"/>
      <c r="GLO235" s="134"/>
      <c r="GLP235" s="134"/>
      <c r="GLQ235" s="134"/>
      <c r="GLR235" s="134"/>
      <c r="GLS235" s="134"/>
      <c r="GLT235" s="134"/>
      <c r="GLU235" s="134"/>
      <c r="GLV235" s="134"/>
      <c r="GLW235" s="134"/>
      <c r="GLX235" s="134"/>
      <c r="GLY235" s="134"/>
      <c r="GLZ235" s="134"/>
      <c r="GMA235" s="134"/>
      <c r="GMB235" s="134"/>
      <c r="GMC235" s="134"/>
      <c r="GMD235" s="134"/>
      <c r="GME235" s="134"/>
      <c r="GMF235" s="134"/>
      <c r="GMG235" s="134"/>
      <c r="GMH235" s="134"/>
      <c r="GMI235" s="134"/>
      <c r="GMJ235" s="134"/>
      <c r="GMK235" s="134"/>
      <c r="GML235" s="134"/>
      <c r="GMM235" s="134"/>
      <c r="GMN235" s="134"/>
      <c r="GMO235" s="134"/>
      <c r="GMP235" s="134"/>
      <c r="GMQ235" s="134"/>
      <c r="GMR235" s="134"/>
      <c r="GMS235" s="134"/>
      <c r="GMT235" s="134"/>
      <c r="GMU235" s="134"/>
      <c r="GMV235" s="134"/>
      <c r="GMW235" s="134"/>
      <c r="GMX235" s="134"/>
      <c r="GMY235" s="134"/>
      <c r="GMZ235" s="134"/>
      <c r="GNA235" s="134"/>
      <c r="GNB235" s="134"/>
      <c r="GNC235" s="134"/>
      <c r="GND235" s="134"/>
      <c r="GNE235" s="134"/>
      <c r="GNF235" s="134"/>
      <c r="GNG235" s="134"/>
      <c r="GNH235" s="134"/>
      <c r="GNI235" s="134"/>
      <c r="GNJ235" s="134"/>
      <c r="GNK235" s="134"/>
      <c r="GNL235" s="134"/>
      <c r="GNM235" s="134"/>
      <c r="GNN235" s="134"/>
      <c r="GNO235" s="134"/>
      <c r="GNP235" s="134"/>
      <c r="GNQ235" s="134"/>
      <c r="GNR235" s="134"/>
      <c r="GNS235" s="134"/>
      <c r="GNT235" s="134"/>
      <c r="GNU235" s="134"/>
      <c r="GNV235" s="134"/>
      <c r="GNW235" s="134"/>
      <c r="GNX235" s="134"/>
      <c r="GNY235" s="134"/>
      <c r="GNZ235" s="134"/>
      <c r="GOA235" s="134"/>
      <c r="GOB235" s="134"/>
      <c r="GOC235" s="134"/>
      <c r="GOD235" s="134"/>
      <c r="GOE235" s="134"/>
      <c r="GOF235" s="134"/>
      <c r="GOG235" s="134"/>
      <c r="GOH235" s="134"/>
      <c r="GOI235" s="134"/>
      <c r="GOJ235" s="134"/>
      <c r="GOK235" s="134"/>
      <c r="GOL235" s="134"/>
      <c r="GOM235" s="134"/>
      <c r="GON235" s="134"/>
      <c r="GOO235" s="134"/>
      <c r="GOP235" s="134"/>
      <c r="GOQ235" s="134"/>
      <c r="GOR235" s="134"/>
      <c r="GOS235" s="134"/>
      <c r="GOT235" s="134"/>
      <c r="GOU235" s="134"/>
      <c r="GOV235" s="134"/>
      <c r="GOW235" s="134"/>
      <c r="GOX235" s="134"/>
      <c r="GOY235" s="134"/>
      <c r="GOZ235" s="134"/>
      <c r="GPA235" s="134"/>
      <c r="GPB235" s="134"/>
      <c r="GPC235" s="134"/>
      <c r="GPD235" s="134"/>
      <c r="GPE235" s="134"/>
      <c r="GPF235" s="134"/>
      <c r="GPG235" s="134"/>
      <c r="GPH235" s="134"/>
      <c r="GPI235" s="134"/>
      <c r="GPJ235" s="134"/>
      <c r="GPK235" s="134"/>
      <c r="GPL235" s="134"/>
      <c r="GPM235" s="134"/>
      <c r="GPN235" s="134"/>
      <c r="GPO235" s="134"/>
      <c r="GPP235" s="134"/>
      <c r="GPQ235" s="134"/>
      <c r="GPR235" s="134"/>
      <c r="GPS235" s="134"/>
      <c r="GPT235" s="134"/>
      <c r="GPU235" s="134"/>
      <c r="GPV235" s="134"/>
      <c r="GPW235" s="134"/>
      <c r="GPX235" s="134"/>
      <c r="GPY235" s="134"/>
      <c r="GPZ235" s="134"/>
      <c r="GQA235" s="134"/>
      <c r="GQB235" s="134"/>
      <c r="GQC235" s="134"/>
      <c r="GQD235" s="134"/>
      <c r="GQE235" s="134"/>
      <c r="GQF235" s="134"/>
      <c r="GQG235" s="134"/>
      <c r="GQH235" s="134"/>
      <c r="GQI235" s="134"/>
      <c r="GQJ235" s="134"/>
      <c r="GQK235" s="134"/>
      <c r="GQL235" s="134"/>
      <c r="GQM235" s="134"/>
      <c r="GQN235" s="134"/>
      <c r="GQO235" s="134"/>
      <c r="GQP235" s="134"/>
      <c r="GQQ235" s="134"/>
      <c r="GQR235" s="134"/>
      <c r="GQS235" s="134"/>
      <c r="GQT235" s="134"/>
      <c r="GQU235" s="134"/>
      <c r="GQV235" s="134"/>
      <c r="GQW235" s="134"/>
      <c r="GQX235" s="134"/>
      <c r="GQY235" s="134"/>
      <c r="GQZ235" s="134"/>
      <c r="GRA235" s="134"/>
      <c r="GRB235" s="134"/>
      <c r="GRC235" s="134"/>
      <c r="GRD235" s="134"/>
      <c r="GRE235" s="134"/>
      <c r="GRF235" s="134"/>
      <c r="GRG235" s="134"/>
      <c r="GRH235" s="134"/>
      <c r="GRI235" s="134"/>
      <c r="GRJ235" s="134"/>
      <c r="GRK235" s="134"/>
      <c r="GRL235" s="134"/>
      <c r="GRM235" s="134"/>
      <c r="GRN235" s="134"/>
      <c r="GRO235" s="134"/>
      <c r="GRP235" s="134"/>
      <c r="GRQ235" s="134"/>
      <c r="GRR235" s="134"/>
      <c r="GRS235" s="134"/>
      <c r="GRT235" s="134"/>
      <c r="GRU235" s="134"/>
      <c r="GRV235" s="134"/>
      <c r="GRW235" s="134"/>
      <c r="GRX235" s="134"/>
      <c r="GRY235" s="134"/>
      <c r="GRZ235" s="134"/>
      <c r="GSA235" s="134"/>
      <c r="GSB235" s="134"/>
      <c r="GSC235" s="134"/>
      <c r="GSD235" s="134"/>
      <c r="GSE235" s="134"/>
      <c r="GSF235" s="134"/>
      <c r="GSG235" s="134"/>
      <c r="GSH235" s="134"/>
      <c r="GSI235" s="134"/>
      <c r="GSJ235" s="134"/>
      <c r="GSK235" s="134"/>
      <c r="GSL235" s="134"/>
      <c r="GSM235" s="134"/>
      <c r="GSN235" s="134"/>
      <c r="GSO235" s="134"/>
      <c r="GSP235" s="134"/>
      <c r="GSQ235" s="134"/>
      <c r="GSR235" s="134"/>
      <c r="GSS235" s="134"/>
      <c r="GST235" s="134"/>
      <c r="GSU235" s="134"/>
      <c r="GSV235" s="134"/>
      <c r="GSW235" s="134"/>
      <c r="GSX235" s="134"/>
      <c r="GSY235" s="134"/>
      <c r="GSZ235" s="134"/>
      <c r="GTA235" s="134"/>
      <c r="GTB235" s="134"/>
      <c r="GTC235" s="134"/>
      <c r="GTD235" s="134"/>
      <c r="GTE235" s="134"/>
      <c r="GTF235" s="134"/>
      <c r="GTG235" s="134"/>
      <c r="GTH235" s="134"/>
      <c r="GTI235" s="134"/>
      <c r="GTJ235" s="134"/>
      <c r="GTK235" s="134"/>
      <c r="GTL235" s="134"/>
      <c r="GTM235" s="134"/>
      <c r="GTN235" s="134"/>
      <c r="GTO235" s="134"/>
      <c r="GTP235" s="134"/>
      <c r="GTQ235" s="134"/>
      <c r="GTR235" s="134"/>
      <c r="GTS235" s="134"/>
      <c r="GTT235" s="134"/>
      <c r="GTU235" s="134"/>
      <c r="GTV235" s="134"/>
      <c r="GTW235" s="134"/>
      <c r="GTX235" s="134"/>
      <c r="GTY235" s="134"/>
      <c r="GTZ235" s="134"/>
      <c r="GUA235" s="134"/>
      <c r="GUB235" s="134"/>
      <c r="GUC235" s="134"/>
      <c r="GUD235" s="134"/>
      <c r="GUE235" s="134"/>
      <c r="GUF235" s="134"/>
      <c r="GUG235" s="134"/>
      <c r="GUH235" s="134"/>
      <c r="GUI235" s="134"/>
      <c r="GUJ235" s="134"/>
      <c r="GUK235" s="134"/>
      <c r="GUL235" s="134"/>
      <c r="GUM235" s="134"/>
      <c r="GUN235" s="134"/>
      <c r="GUO235" s="134"/>
      <c r="GUP235" s="134"/>
      <c r="GUQ235" s="134"/>
      <c r="GUR235" s="134"/>
      <c r="GUS235" s="134"/>
      <c r="GUT235" s="134"/>
      <c r="GUU235" s="134"/>
      <c r="GUV235" s="134"/>
      <c r="GUW235" s="134"/>
      <c r="GUX235" s="134"/>
      <c r="GUY235" s="134"/>
      <c r="GUZ235" s="134"/>
      <c r="GVA235" s="134"/>
      <c r="GVB235" s="134"/>
      <c r="GVC235" s="134"/>
      <c r="GVD235" s="134"/>
      <c r="GVE235" s="134"/>
      <c r="GVF235" s="134"/>
      <c r="GVG235" s="134"/>
      <c r="GVH235" s="134"/>
      <c r="GVI235" s="134"/>
      <c r="GVJ235" s="134"/>
      <c r="GVK235" s="134"/>
      <c r="GVL235" s="134"/>
      <c r="GVM235" s="134"/>
      <c r="GVN235" s="134"/>
      <c r="GVO235" s="134"/>
      <c r="GVP235" s="134"/>
      <c r="GVQ235" s="134"/>
      <c r="GVR235" s="134"/>
      <c r="GVS235" s="134"/>
      <c r="GVT235" s="134"/>
      <c r="GVU235" s="134"/>
      <c r="GVV235" s="134"/>
      <c r="GVW235" s="134"/>
      <c r="GVX235" s="134"/>
      <c r="GVY235" s="134"/>
      <c r="GVZ235" s="134"/>
      <c r="GWA235" s="134"/>
      <c r="GWB235" s="134"/>
      <c r="GWC235" s="134"/>
      <c r="GWD235" s="134"/>
      <c r="GWE235" s="134"/>
      <c r="GWF235" s="134"/>
      <c r="GWG235" s="134"/>
      <c r="GWH235" s="134"/>
      <c r="GWI235" s="134"/>
      <c r="GWJ235" s="134"/>
      <c r="GWK235" s="134"/>
      <c r="GWL235" s="134"/>
      <c r="GWM235" s="134"/>
      <c r="GWN235" s="134"/>
      <c r="GWO235" s="134"/>
      <c r="GWP235" s="134"/>
      <c r="GWQ235" s="134"/>
      <c r="GWR235" s="134"/>
      <c r="GWS235" s="134"/>
      <c r="GWT235" s="134"/>
      <c r="GWU235" s="134"/>
      <c r="GWV235" s="134"/>
      <c r="GWW235" s="134"/>
      <c r="GWX235" s="134"/>
      <c r="GWY235" s="134"/>
      <c r="GWZ235" s="134"/>
      <c r="GXA235" s="134"/>
      <c r="GXB235" s="134"/>
      <c r="GXC235" s="134"/>
      <c r="GXD235" s="134"/>
      <c r="GXE235" s="134"/>
      <c r="GXF235" s="134"/>
      <c r="GXG235" s="134"/>
      <c r="GXH235" s="134"/>
      <c r="GXI235" s="134"/>
      <c r="GXJ235" s="134"/>
      <c r="GXK235" s="134"/>
      <c r="GXL235" s="134"/>
      <c r="GXM235" s="134"/>
      <c r="GXN235" s="134"/>
      <c r="GXO235" s="134"/>
      <c r="GXP235" s="134"/>
      <c r="GXQ235" s="134"/>
      <c r="GXR235" s="134"/>
      <c r="GXS235" s="134"/>
      <c r="GXT235" s="134"/>
      <c r="GXU235" s="134"/>
      <c r="GXV235" s="134"/>
      <c r="GXW235" s="134"/>
      <c r="GXX235" s="134"/>
      <c r="GXY235" s="134"/>
      <c r="GXZ235" s="134"/>
      <c r="GYA235" s="134"/>
      <c r="GYB235" s="134"/>
      <c r="GYC235" s="134"/>
      <c r="GYD235" s="134"/>
      <c r="GYE235" s="134"/>
      <c r="GYF235" s="134"/>
      <c r="GYG235" s="134"/>
      <c r="GYH235" s="134"/>
      <c r="GYI235" s="134"/>
      <c r="GYJ235" s="134"/>
      <c r="GYK235" s="134"/>
      <c r="GYL235" s="134"/>
      <c r="GYM235" s="134"/>
      <c r="GYN235" s="134"/>
      <c r="GYO235" s="134"/>
      <c r="GYP235" s="134"/>
      <c r="GYQ235" s="134"/>
      <c r="GYR235" s="134"/>
      <c r="GYS235" s="134"/>
      <c r="GYT235" s="134"/>
      <c r="GYU235" s="134"/>
      <c r="GYV235" s="134"/>
      <c r="GYW235" s="134"/>
      <c r="GYX235" s="134"/>
      <c r="GYY235" s="134"/>
      <c r="GYZ235" s="134"/>
      <c r="GZA235" s="134"/>
      <c r="GZB235" s="134"/>
      <c r="GZC235" s="134"/>
      <c r="GZD235" s="134"/>
      <c r="GZE235" s="134"/>
      <c r="GZF235" s="134"/>
      <c r="GZG235" s="134"/>
      <c r="GZH235" s="134"/>
      <c r="GZI235" s="134"/>
      <c r="GZJ235" s="134"/>
      <c r="GZK235" s="134"/>
      <c r="GZL235" s="134"/>
      <c r="GZM235" s="134"/>
      <c r="GZN235" s="134"/>
      <c r="GZO235" s="134"/>
      <c r="GZP235" s="134"/>
      <c r="GZQ235" s="134"/>
      <c r="GZR235" s="134"/>
      <c r="GZS235" s="134"/>
      <c r="GZT235" s="134"/>
      <c r="GZU235" s="134"/>
      <c r="GZV235" s="134"/>
      <c r="GZW235" s="134"/>
      <c r="GZX235" s="134"/>
      <c r="GZY235" s="134"/>
      <c r="GZZ235" s="134"/>
      <c r="HAA235" s="134"/>
      <c r="HAB235" s="134"/>
      <c r="HAC235" s="134"/>
      <c r="HAD235" s="134"/>
      <c r="HAE235" s="134"/>
      <c r="HAF235" s="134"/>
      <c r="HAG235" s="134"/>
      <c r="HAH235" s="134"/>
      <c r="HAI235" s="134"/>
      <c r="HAJ235" s="134"/>
      <c r="HAK235" s="134"/>
      <c r="HAL235" s="134"/>
      <c r="HAM235" s="134"/>
      <c r="HAN235" s="134"/>
      <c r="HAO235" s="134"/>
      <c r="HAP235" s="134"/>
      <c r="HAQ235" s="134"/>
      <c r="HAR235" s="134"/>
      <c r="HAS235" s="134"/>
      <c r="HAT235" s="134"/>
      <c r="HAU235" s="134"/>
      <c r="HAV235" s="134"/>
      <c r="HAW235" s="134"/>
      <c r="HAX235" s="134"/>
      <c r="HAY235" s="134"/>
      <c r="HAZ235" s="134"/>
      <c r="HBA235" s="134"/>
      <c r="HBB235" s="134"/>
      <c r="HBC235" s="134"/>
      <c r="HBD235" s="134"/>
      <c r="HBE235" s="134"/>
      <c r="HBF235" s="134"/>
      <c r="HBG235" s="134"/>
      <c r="HBH235" s="134"/>
      <c r="HBI235" s="134"/>
      <c r="HBJ235" s="134"/>
      <c r="HBK235" s="134"/>
      <c r="HBL235" s="134"/>
      <c r="HBM235" s="134"/>
      <c r="HBN235" s="134"/>
      <c r="HBO235" s="134"/>
      <c r="HBP235" s="134"/>
      <c r="HBQ235" s="134"/>
      <c r="HBR235" s="134"/>
      <c r="HBS235" s="134"/>
      <c r="HBT235" s="134"/>
      <c r="HBU235" s="134"/>
      <c r="HBV235" s="134"/>
      <c r="HBW235" s="134"/>
      <c r="HBX235" s="134"/>
      <c r="HBY235" s="134"/>
      <c r="HBZ235" s="134"/>
      <c r="HCA235" s="134"/>
      <c r="HCB235" s="134"/>
      <c r="HCC235" s="134"/>
      <c r="HCD235" s="134"/>
      <c r="HCE235" s="134"/>
      <c r="HCF235" s="134"/>
      <c r="HCG235" s="134"/>
      <c r="HCH235" s="134"/>
      <c r="HCI235" s="134"/>
      <c r="HCJ235" s="134"/>
      <c r="HCK235" s="134"/>
      <c r="HCL235" s="134"/>
      <c r="HCM235" s="134"/>
      <c r="HCN235" s="134"/>
      <c r="HCO235" s="134"/>
      <c r="HCP235" s="134"/>
      <c r="HCQ235" s="134"/>
      <c r="HCR235" s="134"/>
      <c r="HCS235" s="134"/>
      <c r="HCT235" s="134"/>
      <c r="HCU235" s="134"/>
      <c r="HCV235" s="134"/>
      <c r="HCW235" s="134"/>
      <c r="HCX235" s="134"/>
      <c r="HCY235" s="134"/>
      <c r="HCZ235" s="134"/>
      <c r="HDA235" s="134"/>
      <c r="HDB235" s="134"/>
      <c r="HDC235" s="134"/>
      <c r="HDD235" s="134"/>
      <c r="HDE235" s="134"/>
      <c r="HDF235" s="134"/>
      <c r="HDG235" s="134"/>
      <c r="HDH235" s="134"/>
      <c r="HDI235" s="134"/>
      <c r="HDJ235" s="134"/>
      <c r="HDK235" s="134"/>
      <c r="HDL235" s="134"/>
      <c r="HDM235" s="134"/>
      <c r="HDN235" s="134"/>
      <c r="HDO235" s="134"/>
      <c r="HDP235" s="134"/>
      <c r="HDQ235" s="134"/>
      <c r="HDR235" s="134"/>
      <c r="HDS235" s="134"/>
      <c r="HDT235" s="134"/>
      <c r="HDU235" s="134"/>
      <c r="HDV235" s="134"/>
      <c r="HDW235" s="134"/>
      <c r="HDX235" s="134"/>
      <c r="HDY235" s="134"/>
      <c r="HDZ235" s="134"/>
      <c r="HEA235" s="134"/>
      <c r="HEB235" s="134"/>
      <c r="HEC235" s="134"/>
      <c r="HED235" s="134"/>
      <c r="HEE235" s="134"/>
      <c r="HEF235" s="134"/>
      <c r="HEG235" s="134"/>
      <c r="HEH235" s="134"/>
      <c r="HEI235" s="134"/>
      <c r="HEJ235" s="134"/>
      <c r="HEK235" s="134"/>
      <c r="HEL235" s="134"/>
      <c r="HEM235" s="134"/>
      <c r="HEN235" s="134"/>
      <c r="HEO235" s="134"/>
      <c r="HEP235" s="134"/>
      <c r="HEQ235" s="134"/>
      <c r="HER235" s="134"/>
      <c r="HES235" s="134"/>
      <c r="HET235" s="134"/>
      <c r="HEU235" s="134"/>
      <c r="HEV235" s="134"/>
      <c r="HEW235" s="134"/>
      <c r="HEX235" s="134"/>
      <c r="HEY235" s="134"/>
      <c r="HEZ235" s="134"/>
      <c r="HFA235" s="134"/>
      <c r="HFB235" s="134"/>
      <c r="HFC235" s="134"/>
      <c r="HFD235" s="134"/>
      <c r="HFE235" s="134"/>
      <c r="HFF235" s="134"/>
      <c r="HFG235" s="134"/>
      <c r="HFH235" s="134"/>
      <c r="HFI235" s="134"/>
      <c r="HFJ235" s="134"/>
      <c r="HFK235" s="134"/>
      <c r="HFL235" s="134"/>
      <c r="HFM235" s="134"/>
      <c r="HFN235" s="134"/>
      <c r="HFO235" s="134"/>
      <c r="HFP235" s="134"/>
      <c r="HFQ235" s="134"/>
      <c r="HFR235" s="134"/>
      <c r="HFS235" s="134"/>
      <c r="HFT235" s="134"/>
      <c r="HFU235" s="134"/>
      <c r="HFV235" s="134"/>
      <c r="HFW235" s="134"/>
      <c r="HFX235" s="134"/>
      <c r="HFY235" s="134"/>
      <c r="HFZ235" s="134"/>
      <c r="HGA235" s="134"/>
      <c r="HGB235" s="134"/>
      <c r="HGC235" s="134"/>
      <c r="HGD235" s="134"/>
      <c r="HGE235" s="134"/>
      <c r="HGF235" s="134"/>
      <c r="HGG235" s="134"/>
      <c r="HGH235" s="134"/>
      <c r="HGI235" s="134"/>
      <c r="HGJ235" s="134"/>
      <c r="HGK235" s="134"/>
      <c r="HGL235" s="134"/>
      <c r="HGM235" s="134"/>
      <c r="HGN235" s="134"/>
      <c r="HGO235" s="134"/>
      <c r="HGP235" s="134"/>
      <c r="HGQ235" s="134"/>
      <c r="HGR235" s="134"/>
      <c r="HGS235" s="134"/>
      <c r="HGT235" s="134"/>
      <c r="HGU235" s="134"/>
      <c r="HGV235" s="134"/>
      <c r="HGW235" s="134"/>
      <c r="HGX235" s="134"/>
      <c r="HGY235" s="134"/>
      <c r="HGZ235" s="134"/>
      <c r="HHA235" s="134"/>
      <c r="HHB235" s="134"/>
      <c r="HHC235" s="134"/>
      <c r="HHD235" s="134"/>
      <c r="HHE235" s="134"/>
      <c r="HHF235" s="134"/>
      <c r="HHG235" s="134"/>
      <c r="HHH235" s="134"/>
      <c r="HHI235" s="134"/>
      <c r="HHJ235" s="134"/>
      <c r="HHK235" s="134"/>
      <c r="HHL235" s="134"/>
      <c r="HHM235" s="134"/>
      <c r="HHN235" s="134"/>
      <c r="HHO235" s="134"/>
      <c r="HHP235" s="134"/>
      <c r="HHQ235" s="134"/>
      <c r="HHR235" s="134"/>
      <c r="HHS235" s="134"/>
      <c r="HHT235" s="134"/>
      <c r="HHU235" s="134"/>
      <c r="HHV235" s="134"/>
      <c r="HHW235" s="134"/>
      <c r="HHX235" s="134"/>
      <c r="HHY235" s="134"/>
      <c r="HHZ235" s="134"/>
      <c r="HIA235" s="134"/>
      <c r="HIB235" s="134"/>
      <c r="HIC235" s="134"/>
      <c r="HID235" s="134"/>
      <c r="HIE235" s="134"/>
      <c r="HIF235" s="134"/>
      <c r="HIG235" s="134"/>
      <c r="HIH235" s="134"/>
      <c r="HII235" s="134"/>
      <c r="HIJ235" s="134"/>
      <c r="HIK235" s="134"/>
      <c r="HIL235" s="134"/>
      <c r="HIM235" s="134"/>
      <c r="HIN235" s="134"/>
      <c r="HIO235" s="134"/>
      <c r="HIP235" s="134"/>
      <c r="HIQ235" s="134"/>
      <c r="HIR235" s="134"/>
      <c r="HIS235" s="134"/>
      <c r="HIT235" s="134"/>
      <c r="HIU235" s="134"/>
      <c r="HIV235" s="134"/>
      <c r="HIW235" s="134"/>
      <c r="HIX235" s="134"/>
      <c r="HIY235" s="134"/>
      <c r="HIZ235" s="134"/>
      <c r="HJA235" s="134"/>
      <c r="HJB235" s="134"/>
      <c r="HJC235" s="134"/>
      <c r="HJD235" s="134"/>
      <c r="HJE235" s="134"/>
      <c r="HJF235" s="134"/>
      <c r="HJG235" s="134"/>
      <c r="HJH235" s="134"/>
      <c r="HJI235" s="134"/>
      <c r="HJJ235" s="134"/>
      <c r="HJK235" s="134"/>
      <c r="HJL235" s="134"/>
      <c r="HJM235" s="134"/>
      <c r="HJN235" s="134"/>
      <c r="HJO235" s="134"/>
      <c r="HJP235" s="134"/>
      <c r="HJQ235" s="134"/>
      <c r="HJR235" s="134"/>
      <c r="HJS235" s="134"/>
      <c r="HJT235" s="134"/>
      <c r="HJU235" s="134"/>
      <c r="HJV235" s="134"/>
      <c r="HJW235" s="134"/>
      <c r="HJX235" s="134"/>
      <c r="HJY235" s="134"/>
      <c r="HJZ235" s="134"/>
      <c r="HKA235" s="134"/>
      <c r="HKB235" s="134"/>
      <c r="HKC235" s="134"/>
      <c r="HKD235" s="134"/>
      <c r="HKE235" s="134"/>
      <c r="HKF235" s="134"/>
      <c r="HKG235" s="134"/>
      <c r="HKH235" s="134"/>
      <c r="HKI235" s="134"/>
      <c r="HKJ235" s="134"/>
      <c r="HKK235" s="134"/>
      <c r="HKL235" s="134"/>
      <c r="HKM235" s="134"/>
      <c r="HKN235" s="134"/>
      <c r="HKO235" s="134"/>
      <c r="HKP235" s="134"/>
      <c r="HKQ235" s="134"/>
      <c r="HKR235" s="134"/>
      <c r="HKS235" s="134"/>
      <c r="HKT235" s="134"/>
      <c r="HKU235" s="134"/>
      <c r="HKV235" s="134"/>
      <c r="HKW235" s="134"/>
      <c r="HKX235" s="134"/>
      <c r="HKY235" s="134"/>
      <c r="HKZ235" s="134"/>
      <c r="HLA235" s="134"/>
      <c r="HLB235" s="134"/>
      <c r="HLC235" s="134"/>
      <c r="HLD235" s="134"/>
      <c r="HLE235" s="134"/>
      <c r="HLF235" s="134"/>
      <c r="HLG235" s="134"/>
      <c r="HLH235" s="134"/>
      <c r="HLI235" s="134"/>
      <c r="HLJ235" s="134"/>
      <c r="HLK235" s="134"/>
      <c r="HLL235" s="134"/>
      <c r="HLM235" s="134"/>
      <c r="HLN235" s="134"/>
      <c r="HLO235" s="134"/>
      <c r="HLP235" s="134"/>
      <c r="HLQ235" s="134"/>
      <c r="HLR235" s="134"/>
      <c r="HLS235" s="134"/>
      <c r="HLT235" s="134"/>
      <c r="HLU235" s="134"/>
      <c r="HLV235" s="134"/>
      <c r="HLW235" s="134"/>
      <c r="HLX235" s="134"/>
      <c r="HLY235" s="134"/>
      <c r="HLZ235" s="134"/>
      <c r="HMA235" s="134"/>
      <c r="HMB235" s="134"/>
      <c r="HMC235" s="134"/>
      <c r="HMD235" s="134"/>
      <c r="HME235" s="134"/>
      <c r="HMF235" s="134"/>
      <c r="HMG235" s="134"/>
      <c r="HMH235" s="134"/>
      <c r="HMI235" s="134"/>
      <c r="HMJ235" s="134"/>
      <c r="HMK235" s="134"/>
      <c r="HML235" s="134"/>
      <c r="HMM235" s="134"/>
      <c r="HMN235" s="134"/>
      <c r="HMO235" s="134"/>
      <c r="HMP235" s="134"/>
      <c r="HMQ235" s="134"/>
      <c r="HMR235" s="134"/>
      <c r="HMS235" s="134"/>
      <c r="HMT235" s="134"/>
      <c r="HMU235" s="134"/>
      <c r="HMV235" s="134"/>
      <c r="HMW235" s="134"/>
      <c r="HMX235" s="134"/>
      <c r="HMY235" s="134"/>
      <c r="HMZ235" s="134"/>
      <c r="HNA235" s="134"/>
      <c r="HNB235" s="134"/>
      <c r="HNC235" s="134"/>
      <c r="HND235" s="134"/>
      <c r="HNE235" s="134"/>
      <c r="HNF235" s="134"/>
      <c r="HNG235" s="134"/>
      <c r="HNH235" s="134"/>
      <c r="HNI235" s="134"/>
      <c r="HNJ235" s="134"/>
      <c r="HNK235" s="134"/>
      <c r="HNL235" s="134"/>
      <c r="HNM235" s="134"/>
      <c r="HNN235" s="134"/>
      <c r="HNO235" s="134"/>
      <c r="HNP235" s="134"/>
      <c r="HNQ235" s="134"/>
      <c r="HNR235" s="134"/>
      <c r="HNS235" s="134"/>
      <c r="HNT235" s="134"/>
      <c r="HNU235" s="134"/>
      <c r="HNV235" s="134"/>
      <c r="HNW235" s="134"/>
      <c r="HNX235" s="134"/>
      <c r="HNY235" s="134"/>
      <c r="HNZ235" s="134"/>
      <c r="HOA235" s="134"/>
      <c r="HOB235" s="134"/>
      <c r="HOC235" s="134"/>
      <c r="HOD235" s="134"/>
      <c r="HOE235" s="134"/>
      <c r="HOF235" s="134"/>
      <c r="HOG235" s="134"/>
      <c r="HOH235" s="134"/>
      <c r="HOI235" s="134"/>
      <c r="HOJ235" s="134"/>
      <c r="HOK235" s="134"/>
      <c r="HOL235" s="134"/>
      <c r="HOM235" s="134"/>
      <c r="HON235" s="134"/>
      <c r="HOO235" s="134"/>
      <c r="HOP235" s="134"/>
      <c r="HOQ235" s="134"/>
      <c r="HOR235" s="134"/>
      <c r="HOS235" s="134"/>
      <c r="HOT235" s="134"/>
      <c r="HOU235" s="134"/>
      <c r="HOV235" s="134"/>
      <c r="HOW235" s="134"/>
      <c r="HOX235" s="134"/>
      <c r="HOY235" s="134"/>
      <c r="HOZ235" s="134"/>
      <c r="HPA235" s="134"/>
      <c r="HPB235" s="134"/>
      <c r="HPC235" s="134"/>
      <c r="HPD235" s="134"/>
      <c r="HPE235" s="134"/>
      <c r="HPF235" s="134"/>
      <c r="HPG235" s="134"/>
      <c r="HPH235" s="134"/>
      <c r="HPI235" s="134"/>
      <c r="HPJ235" s="134"/>
      <c r="HPK235" s="134"/>
      <c r="HPL235" s="134"/>
      <c r="HPM235" s="134"/>
      <c r="HPN235" s="134"/>
      <c r="HPO235" s="134"/>
      <c r="HPP235" s="134"/>
      <c r="HPQ235" s="134"/>
      <c r="HPR235" s="134"/>
      <c r="HPS235" s="134"/>
      <c r="HPT235" s="134"/>
      <c r="HPU235" s="134"/>
      <c r="HPV235" s="134"/>
      <c r="HPW235" s="134"/>
      <c r="HPX235" s="134"/>
      <c r="HPY235" s="134"/>
      <c r="HPZ235" s="134"/>
      <c r="HQA235" s="134"/>
      <c r="HQB235" s="134"/>
      <c r="HQC235" s="134"/>
      <c r="HQD235" s="134"/>
      <c r="HQE235" s="134"/>
      <c r="HQF235" s="134"/>
      <c r="HQG235" s="134"/>
      <c r="HQH235" s="134"/>
      <c r="HQI235" s="134"/>
      <c r="HQJ235" s="134"/>
      <c r="HQK235" s="134"/>
      <c r="HQL235" s="134"/>
      <c r="HQM235" s="134"/>
      <c r="HQN235" s="134"/>
      <c r="HQO235" s="134"/>
      <c r="HQP235" s="134"/>
      <c r="HQQ235" s="134"/>
      <c r="HQR235" s="134"/>
      <c r="HQS235" s="134"/>
      <c r="HQT235" s="134"/>
      <c r="HQU235" s="134"/>
      <c r="HQV235" s="134"/>
      <c r="HQW235" s="134"/>
      <c r="HQX235" s="134"/>
      <c r="HQY235" s="134"/>
      <c r="HQZ235" s="134"/>
      <c r="HRA235" s="134"/>
      <c r="HRB235" s="134"/>
      <c r="HRC235" s="134"/>
      <c r="HRD235" s="134"/>
      <c r="HRE235" s="134"/>
      <c r="HRF235" s="134"/>
      <c r="HRG235" s="134"/>
      <c r="HRH235" s="134"/>
      <c r="HRI235" s="134"/>
      <c r="HRJ235" s="134"/>
      <c r="HRK235" s="134"/>
      <c r="HRL235" s="134"/>
      <c r="HRM235" s="134"/>
      <c r="HRN235" s="134"/>
      <c r="HRO235" s="134"/>
      <c r="HRP235" s="134"/>
      <c r="HRQ235" s="134"/>
      <c r="HRR235" s="134"/>
      <c r="HRS235" s="134"/>
      <c r="HRT235" s="134"/>
      <c r="HRU235" s="134"/>
      <c r="HRV235" s="134"/>
      <c r="HRW235" s="134"/>
      <c r="HRX235" s="134"/>
      <c r="HRY235" s="134"/>
      <c r="HRZ235" s="134"/>
      <c r="HSA235" s="134"/>
      <c r="HSB235" s="134"/>
      <c r="HSC235" s="134"/>
      <c r="HSD235" s="134"/>
      <c r="HSE235" s="134"/>
      <c r="HSF235" s="134"/>
      <c r="HSG235" s="134"/>
      <c r="HSH235" s="134"/>
      <c r="HSI235" s="134"/>
      <c r="HSJ235" s="134"/>
      <c r="HSK235" s="134"/>
      <c r="HSL235" s="134"/>
      <c r="HSM235" s="134"/>
      <c r="HSN235" s="134"/>
      <c r="HSO235" s="134"/>
      <c r="HSP235" s="134"/>
      <c r="HSQ235" s="134"/>
      <c r="HSR235" s="134"/>
      <c r="HSS235" s="134"/>
      <c r="HST235" s="134"/>
      <c r="HSU235" s="134"/>
      <c r="HSV235" s="134"/>
      <c r="HSW235" s="134"/>
      <c r="HSX235" s="134"/>
      <c r="HSY235" s="134"/>
      <c r="HSZ235" s="134"/>
      <c r="HTA235" s="134"/>
      <c r="HTB235" s="134"/>
      <c r="HTC235" s="134"/>
      <c r="HTD235" s="134"/>
      <c r="HTE235" s="134"/>
      <c r="HTF235" s="134"/>
      <c r="HTG235" s="134"/>
      <c r="HTH235" s="134"/>
      <c r="HTI235" s="134"/>
      <c r="HTJ235" s="134"/>
      <c r="HTK235" s="134"/>
      <c r="HTL235" s="134"/>
      <c r="HTM235" s="134"/>
      <c r="HTN235" s="134"/>
      <c r="HTO235" s="134"/>
      <c r="HTP235" s="134"/>
      <c r="HTQ235" s="134"/>
      <c r="HTR235" s="134"/>
      <c r="HTS235" s="134"/>
      <c r="HTT235" s="134"/>
      <c r="HTU235" s="134"/>
      <c r="HTV235" s="134"/>
      <c r="HTW235" s="134"/>
      <c r="HTX235" s="134"/>
      <c r="HTY235" s="134"/>
      <c r="HTZ235" s="134"/>
      <c r="HUA235" s="134"/>
      <c r="HUB235" s="134"/>
      <c r="HUC235" s="134"/>
      <c r="HUD235" s="134"/>
      <c r="HUE235" s="134"/>
      <c r="HUF235" s="134"/>
      <c r="HUG235" s="134"/>
      <c r="HUH235" s="134"/>
      <c r="HUI235" s="134"/>
      <c r="HUJ235" s="134"/>
      <c r="HUK235" s="134"/>
      <c r="HUL235" s="134"/>
      <c r="HUM235" s="134"/>
      <c r="HUN235" s="134"/>
      <c r="HUO235" s="134"/>
      <c r="HUP235" s="134"/>
      <c r="HUQ235" s="134"/>
      <c r="HUR235" s="134"/>
      <c r="HUS235" s="134"/>
      <c r="HUT235" s="134"/>
      <c r="HUU235" s="134"/>
      <c r="HUV235" s="134"/>
      <c r="HUW235" s="134"/>
      <c r="HUX235" s="134"/>
      <c r="HUY235" s="134"/>
      <c r="HUZ235" s="134"/>
      <c r="HVA235" s="134"/>
      <c r="HVB235" s="134"/>
      <c r="HVC235" s="134"/>
      <c r="HVD235" s="134"/>
      <c r="HVE235" s="134"/>
      <c r="HVF235" s="134"/>
      <c r="HVG235" s="134"/>
      <c r="HVH235" s="134"/>
      <c r="HVI235" s="134"/>
      <c r="HVJ235" s="134"/>
      <c r="HVK235" s="134"/>
      <c r="HVL235" s="134"/>
      <c r="HVM235" s="134"/>
      <c r="HVN235" s="134"/>
      <c r="HVO235" s="134"/>
      <c r="HVP235" s="134"/>
      <c r="HVQ235" s="134"/>
      <c r="HVR235" s="134"/>
      <c r="HVS235" s="134"/>
      <c r="HVT235" s="134"/>
      <c r="HVU235" s="134"/>
      <c r="HVV235" s="134"/>
      <c r="HVW235" s="134"/>
      <c r="HVX235" s="134"/>
      <c r="HVY235" s="134"/>
      <c r="HVZ235" s="134"/>
      <c r="HWA235" s="134"/>
      <c r="HWB235" s="134"/>
      <c r="HWC235" s="134"/>
      <c r="HWD235" s="134"/>
      <c r="HWE235" s="134"/>
      <c r="HWF235" s="134"/>
      <c r="HWG235" s="134"/>
      <c r="HWH235" s="134"/>
      <c r="HWI235" s="134"/>
      <c r="HWJ235" s="134"/>
      <c r="HWK235" s="134"/>
      <c r="HWL235" s="134"/>
      <c r="HWM235" s="134"/>
      <c r="HWN235" s="134"/>
      <c r="HWO235" s="134"/>
      <c r="HWP235" s="134"/>
      <c r="HWQ235" s="134"/>
      <c r="HWR235" s="134"/>
      <c r="HWS235" s="134"/>
      <c r="HWT235" s="134"/>
      <c r="HWU235" s="134"/>
      <c r="HWV235" s="134"/>
      <c r="HWW235" s="134"/>
      <c r="HWX235" s="134"/>
      <c r="HWY235" s="134"/>
      <c r="HWZ235" s="134"/>
      <c r="HXA235" s="134"/>
      <c r="HXB235" s="134"/>
      <c r="HXC235" s="134"/>
      <c r="HXD235" s="134"/>
      <c r="HXE235" s="134"/>
      <c r="HXF235" s="134"/>
      <c r="HXG235" s="134"/>
      <c r="HXH235" s="134"/>
      <c r="HXI235" s="134"/>
      <c r="HXJ235" s="134"/>
      <c r="HXK235" s="134"/>
      <c r="HXL235" s="134"/>
      <c r="HXM235" s="134"/>
      <c r="HXN235" s="134"/>
      <c r="HXO235" s="134"/>
      <c r="HXP235" s="134"/>
      <c r="HXQ235" s="134"/>
      <c r="HXR235" s="134"/>
      <c r="HXS235" s="134"/>
      <c r="HXT235" s="134"/>
      <c r="HXU235" s="134"/>
      <c r="HXV235" s="134"/>
      <c r="HXW235" s="134"/>
      <c r="HXX235" s="134"/>
      <c r="HXY235" s="134"/>
      <c r="HXZ235" s="134"/>
      <c r="HYA235" s="134"/>
      <c r="HYB235" s="134"/>
      <c r="HYC235" s="134"/>
      <c r="HYD235" s="134"/>
      <c r="HYE235" s="134"/>
      <c r="HYF235" s="134"/>
      <c r="HYG235" s="134"/>
      <c r="HYH235" s="134"/>
      <c r="HYI235" s="134"/>
      <c r="HYJ235" s="134"/>
      <c r="HYK235" s="134"/>
      <c r="HYL235" s="134"/>
      <c r="HYM235" s="134"/>
      <c r="HYN235" s="134"/>
      <c r="HYO235" s="134"/>
      <c r="HYP235" s="134"/>
      <c r="HYQ235" s="134"/>
      <c r="HYR235" s="134"/>
      <c r="HYS235" s="134"/>
      <c r="HYT235" s="134"/>
      <c r="HYU235" s="134"/>
      <c r="HYV235" s="134"/>
      <c r="HYW235" s="134"/>
      <c r="HYX235" s="134"/>
      <c r="HYY235" s="134"/>
      <c r="HYZ235" s="134"/>
      <c r="HZA235" s="134"/>
      <c r="HZB235" s="134"/>
      <c r="HZC235" s="134"/>
      <c r="HZD235" s="134"/>
      <c r="HZE235" s="134"/>
      <c r="HZF235" s="134"/>
      <c r="HZG235" s="134"/>
      <c r="HZH235" s="134"/>
      <c r="HZI235" s="134"/>
      <c r="HZJ235" s="134"/>
      <c r="HZK235" s="134"/>
      <c r="HZL235" s="134"/>
      <c r="HZM235" s="134"/>
      <c r="HZN235" s="134"/>
      <c r="HZO235" s="134"/>
      <c r="HZP235" s="134"/>
      <c r="HZQ235" s="134"/>
      <c r="HZR235" s="134"/>
      <c r="HZS235" s="134"/>
      <c r="HZT235" s="134"/>
      <c r="HZU235" s="134"/>
      <c r="HZV235" s="134"/>
      <c r="HZW235" s="134"/>
      <c r="HZX235" s="134"/>
      <c r="HZY235" s="134"/>
      <c r="HZZ235" s="134"/>
      <c r="IAA235" s="134"/>
      <c r="IAB235" s="134"/>
      <c r="IAC235" s="134"/>
      <c r="IAD235" s="134"/>
      <c r="IAE235" s="134"/>
      <c r="IAF235" s="134"/>
      <c r="IAG235" s="134"/>
      <c r="IAH235" s="134"/>
      <c r="IAI235" s="134"/>
      <c r="IAJ235" s="134"/>
      <c r="IAK235" s="134"/>
      <c r="IAL235" s="134"/>
      <c r="IAM235" s="134"/>
      <c r="IAN235" s="134"/>
      <c r="IAO235" s="134"/>
      <c r="IAP235" s="134"/>
      <c r="IAQ235" s="134"/>
      <c r="IAR235" s="134"/>
      <c r="IAS235" s="134"/>
      <c r="IAT235" s="134"/>
      <c r="IAU235" s="134"/>
      <c r="IAV235" s="134"/>
      <c r="IAW235" s="134"/>
      <c r="IAX235" s="134"/>
      <c r="IAY235" s="134"/>
      <c r="IAZ235" s="134"/>
      <c r="IBA235" s="134"/>
      <c r="IBB235" s="134"/>
      <c r="IBC235" s="134"/>
      <c r="IBD235" s="134"/>
      <c r="IBE235" s="134"/>
      <c r="IBF235" s="134"/>
      <c r="IBG235" s="134"/>
      <c r="IBH235" s="134"/>
      <c r="IBI235" s="134"/>
      <c r="IBJ235" s="134"/>
      <c r="IBK235" s="134"/>
      <c r="IBL235" s="134"/>
      <c r="IBM235" s="134"/>
      <c r="IBN235" s="134"/>
      <c r="IBO235" s="134"/>
      <c r="IBP235" s="134"/>
      <c r="IBQ235" s="134"/>
      <c r="IBR235" s="134"/>
      <c r="IBS235" s="134"/>
      <c r="IBT235" s="134"/>
      <c r="IBU235" s="134"/>
      <c r="IBV235" s="134"/>
      <c r="IBW235" s="134"/>
      <c r="IBX235" s="134"/>
      <c r="IBY235" s="134"/>
      <c r="IBZ235" s="134"/>
      <c r="ICA235" s="134"/>
      <c r="ICB235" s="134"/>
      <c r="ICC235" s="134"/>
      <c r="ICD235" s="134"/>
      <c r="ICE235" s="134"/>
      <c r="ICF235" s="134"/>
      <c r="ICG235" s="134"/>
      <c r="ICH235" s="134"/>
      <c r="ICI235" s="134"/>
      <c r="ICJ235" s="134"/>
      <c r="ICK235" s="134"/>
      <c r="ICL235" s="134"/>
      <c r="ICM235" s="134"/>
      <c r="ICN235" s="134"/>
      <c r="ICO235" s="134"/>
      <c r="ICP235" s="134"/>
      <c r="ICQ235" s="134"/>
      <c r="ICR235" s="134"/>
      <c r="ICS235" s="134"/>
      <c r="ICT235" s="134"/>
      <c r="ICU235" s="134"/>
      <c r="ICV235" s="134"/>
      <c r="ICW235" s="134"/>
      <c r="ICX235" s="134"/>
      <c r="ICY235" s="134"/>
      <c r="ICZ235" s="134"/>
      <c r="IDA235" s="134"/>
      <c r="IDB235" s="134"/>
      <c r="IDC235" s="134"/>
      <c r="IDD235" s="134"/>
      <c r="IDE235" s="134"/>
      <c r="IDF235" s="134"/>
      <c r="IDG235" s="134"/>
      <c r="IDH235" s="134"/>
      <c r="IDI235" s="134"/>
      <c r="IDJ235" s="134"/>
      <c r="IDK235" s="134"/>
      <c r="IDL235" s="134"/>
      <c r="IDM235" s="134"/>
      <c r="IDN235" s="134"/>
      <c r="IDO235" s="134"/>
      <c r="IDP235" s="134"/>
      <c r="IDQ235" s="134"/>
      <c r="IDR235" s="134"/>
      <c r="IDS235" s="134"/>
      <c r="IDT235" s="134"/>
      <c r="IDU235" s="134"/>
      <c r="IDV235" s="134"/>
      <c r="IDW235" s="134"/>
      <c r="IDX235" s="134"/>
      <c r="IDY235" s="134"/>
      <c r="IDZ235" s="134"/>
      <c r="IEA235" s="134"/>
      <c r="IEB235" s="134"/>
      <c r="IEC235" s="134"/>
      <c r="IED235" s="134"/>
      <c r="IEE235" s="134"/>
      <c r="IEF235" s="134"/>
      <c r="IEG235" s="134"/>
      <c r="IEH235" s="134"/>
      <c r="IEI235" s="134"/>
      <c r="IEJ235" s="134"/>
      <c r="IEK235" s="134"/>
      <c r="IEL235" s="134"/>
      <c r="IEM235" s="134"/>
      <c r="IEN235" s="134"/>
      <c r="IEO235" s="134"/>
      <c r="IEP235" s="134"/>
      <c r="IEQ235" s="134"/>
      <c r="IER235" s="134"/>
      <c r="IES235" s="134"/>
      <c r="IET235" s="134"/>
      <c r="IEU235" s="134"/>
      <c r="IEV235" s="134"/>
      <c r="IEW235" s="134"/>
      <c r="IEX235" s="134"/>
      <c r="IEY235" s="134"/>
      <c r="IEZ235" s="134"/>
      <c r="IFA235" s="134"/>
      <c r="IFB235" s="134"/>
      <c r="IFC235" s="134"/>
      <c r="IFD235" s="134"/>
      <c r="IFE235" s="134"/>
      <c r="IFF235" s="134"/>
      <c r="IFG235" s="134"/>
      <c r="IFH235" s="134"/>
      <c r="IFI235" s="134"/>
      <c r="IFJ235" s="134"/>
      <c r="IFK235" s="134"/>
      <c r="IFL235" s="134"/>
      <c r="IFM235" s="134"/>
      <c r="IFN235" s="134"/>
      <c r="IFO235" s="134"/>
      <c r="IFP235" s="134"/>
      <c r="IFQ235" s="134"/>
      <c r="IFR235" s="134"/>
      <c r="IFS235" s="134"/>
      <c r="IFT235" s="134"/>
      <c r="IFU235" s="134"/>
      <c r="IFV235" s="134"/>
      <c r="IFW235" s="134"/>
      <c r="IFX235" s="134"/>
      <c r="IFY235" s="134"/>
      <c r="IFZ235" s="134"/>
      <c r="IGA235" s="134"/>
      <c r="IGB235" s="134"/>
      <c r="IGC235" s="134"/>
      <c r="IGD235" s="134"/>
      <c r="IGE235" s="134"/>
      <c r="IGF235" s="134"/>
      <c r="IGG235" s="134"/>
      <c r="IGH235" s="134"/>
      <c r="IGI235" s="134"/>
      <c r="IGJ235" s="134"/>
      <c r="IGK235" s="134"/>
      <c r="IGL235" s="134"/>
      <c r="IGM235" s="134"/>
      <c r="IGN235" s="134"/>
      <c r="IGO235" s="134"/>
      <c r="IGP235" s="134"/>
      <c r="IGQ235" s="134"/>
      <c r="IGR235" s="134"/>
      <c r="IGS235" s="134"/>
      <c r="IGT235" s="134"/>
      <c r="IGU235" s="134"/>
      <c r="IGV235" s="134"/>
      <c r="IGW235" s="134"/>
      <c r="IGX235" s="134"/>
      <c r="IGY235" s="134"/>
      <c r="IGZ235" s="134"/>
      <c r="IHA235" s="134"/>
      <c r="IHB235" s="134"/>
      <c r="IHC235" s="134"/>
      <c r="IHD235" s="134"/>
      <c r="IHE235" s="134"/>
      <c r="IHF235" s="134"/>
      <c r="IHG235" s="134"/>
      <c r="IHH235" s="134"/>
      <c r="IHI235" s="134"/>
      <c r="IHJ235" s="134"/>
      <c r="IHK235" s="134"/>
      <c r="IHL235" s="134"/>
      <c r="IHM235" s="134"/>
      <c r="IHN235" s="134"/>
      <c r="IHO235" s="134"/>
      <c r="IHP235" s="134"/>
      <c r="IHQ235" s="134"/>
      <c r="IHR235" s="134"/>
      <c r="IHS235" s="134"/>
      <c r="IHT235" s="134"/>
      <c r="IHU235" s="134"/>
      <c r="IHV235" s="134"/>
      <c r="IHW235" s="134"/>
      <c r="IHX235" s="134"/>
      <c r="IHY235" s="134"/>
      <c r="IHZ235" s="134"/>
      <c r="IIA235" s="134"/>
      <c r="IIB235" s="134"/>
      <c r="IIC235" s="134"/>
      <c r="IID235" s="134"/>
      <c r="IIE235" s="134"/>
      <c r="IIF235" s="134"/>
      <c r="IIG235" s="134"/>
      <c r="IIH235" s="134"/>
      <c r="III235" s="134"/>
      <c r="IIJ235" s="134"/>
      <c r="IIK235" s="134"/>
      <c r="IIL235" s="134"/>
      <c r="IIM235" s="134"/>
      <c r="IIN235" s="134"/>
      <c r="IIO235" s="134"/>
      <c r="IIP235" s="134"/>
      <c r="IIQ235" s="134"/>
      <c r="IIR235" s="134"/>
      <c r="IIS235" s="134"/>
      <c r="IIT235" s="134"/>
      <c r="IIU235" s="134"/>
      <c r="IIV235" s="134"/>
      <c r="IIW235" s="134"/>
      <c r="IIX235" s="134"/>
      <c r="IIY235" s="134"/>
      <c r="IIZ235" s="134"/>
      <c r="IJA235" s="134"/>
      <c r="IJB235" s="134"/>
      <c r="IJC235" s="134"/>
      <c r="IJD235" s="134"/>
      <c r="IJE235" s="134"/>
      <c r="IJF235" s="134"/>
      <c r="IJG235" s="134"/>
      <c r="IJH235" s="134"/>
      <c r="IJI235" s="134"/>
      <c r="IJJ235" s="134"/>
      <c r="IJK235" s="134"/>
      <c r="IJL235" s="134"/>
      <c r="IJM235" s="134"/>
      <c r="IJN235" s="134"/>
      <c r="IJO235" s="134"/>
      <c r="IJP235" s="134"/>
      <c r="IJQ235" s="134"/>
      <c r="IJR235" s="134"/>
      <c r="IJS235" s="134"/>
      <c r="IJT235" s="134"/>
      <c r="IJU235" s="134"/>
      <c r="IJV235" s="134"/>
      <c r="IJW235" s="134"/>
      <c r="IJX235" s="134"/>
      <c r="IJY235" s="134"/>
      <c r="IJZ235" s="134"/>
      <c r="IKA235" s="134"/>
      <c r="IKB235" s="134"/>
      <c r="IKC235" s="134"/>
      <c r="IKD235" s="134"/>
      <c r="IKE235" s="134"/>
      <c r="IKF235" s="134"/>
      <c r="IKG235" s="134"/>
      <c r="IKH235" s="134"/>
      <c r="IKI235" s="134"/>
      <c r="IKJ235" s="134"/>
      <c r="IKK235" s="134"/>
      <c r="IKL235" s="134"/>
      <c r="IKM235" s="134"/>
      <c r="IKN235" s="134"/>
      <c r="IKO235" s="134"/>
      <c r="IKP235" s="134"/>
      <c r="IKQ235" s="134"/>
      <c r="IKR235" s="134"/>
      <c r="IKS235" s="134"/>
      <c r="IKT235" s="134"/>
      <c r="IKU235" s="134"/>
      <c r="IKV235" s="134"/>
      <c r="IKW235" s="134"/>
      <c r="IKX235" s="134"/>
      <c r="IKY235" s="134"/>
      <c r="IKZ235" s="134"/>
      <c r="ILA235" s="134"/>
      <c r="ILB235" s="134"/>
      <c r="ILC235" s="134"/>
      <c r="ILD235" s="134"/>
      <c r="ILE235" s="134"/>
      <c r="ILF235" s="134"/>
      <c r="ILG235" s="134"/>
      <c r="ILH235" s="134"/>
      <c r="ILI235" s="134"/>
      <c r="ILJ235" s="134"/>
      <c r="ILK235" s="134"/>
      <c r="ILL235" s="134"/>
      <c r="ILM235" s="134"/>
      <c r="ILN235" s="134"/>
      <c r="ILO235" s="134"/>
      <c r="ILP235" s="134"/>
      <c r="ILQ235" s="134"/>
      <c r="ILR235" s="134"/>
      <c r="ILS235" s="134"/>
      <c r="ILT235" s="134"/>
      <c r="ILU235" s="134"/>
      <c r="ILV235" s="134"/>
      <c r="ILW235" s="134"/>
      <c r="ILX235" s="134"/>
      <c r="ILY235" s="134"/>
      <c r="ILZ235" s="134"/>
      <c r="IMA235" s="134"/>
      <c r="IMB235" s="134"/>
      <c r="IMC235" s="134"/>
      <c r="IMD235" s="134"/>
      <c r="IME235" s="134"/>
      <c r="IMF235" s="134"/>
      <c r="IMG235" s="134"/>
      <c r="IMH235" s="134"/>
      <c r="IMI235" s="134"/>
      <c r="IMJ235" s="134"/>
      <c r="IMK235" s="134"/>
      <c r="IML235" s="134"/>
      <c r="IMM235" s="134"/>
      <c r="IMN235" s="134"/>
      <c r="IMO235" s="134"/>
      <c r="IMP235" s="134"/>
      <c r="IMQ235" s="134"/>
      <c r="IMR235" s="134"/>
      <c r="IMS235" s="134"/>
      <c r="IMT235" s="134"/>
      <c r="IMU235" s="134"/>
      <c r="IMV235" s="134"/>
      <c r="IMW235" s="134"/>
      <c r="IMX235" s="134"/>
      <c r="IMY235" s="134"/>
      <c r="IMZ235" s="134"/>
      <c r="INA235" s="134"/>
      <c r="INB235" s="134"/>
      <c r="INC235" s="134"/>
      <c r="IND235" s="134"/>
      <c r="INE235" s="134"/>
      <c r="INF235" s="134"/>
      <c r="ING235" s="134"/>
      <c r="INH235" s="134"/>
      <c r="INI235" s="134"/>
      <c r="INJ235" s="134"/>
      <c r="INK235" s="134"/>
      <c r="INL235" s="134"/>
      <c r="INM235" s="134"/>
      <c r="INN235" s="134"/>
      <c r="INO235" s="134"/>
      <c r="INP235" s="134"/>
      <c r="INQ235" s="134"/>
      <c r="INR235" s="134"/>
      <c r="INS235" s="134"/>
      <c r="INT235" s="134"/>
      <c r="INU235" s="134"/>
      <c r="INV235" s="134"/>
      <c r="INW235" s="134"/>
      <c r="INX235" s="134"/>
      <c r="INY235" s="134"/>
      <c r="INZ235" s="134"/>
      <c r="IOA235" s="134"/>
      <c r="IOB235" s="134"/>
      <c r="IOC235" s="134"/>
      <c r="IOD235" s="134"/>
      <c r="IOE235" s="134"/>
      <c r="IOF235" s="134"/>
      <c r="IOG235" s="134"/>
      <c r="IOH235" s="134"/>
      <c r="IOI235" s="134"/>
      <c r="IOJ235" s="134"/>
      <c r="IOK235" s="134"/>
      <c r="IOL235" s="134"/>
      <c r="IOM235" s="134"/>
      <c r="ION235" s="134"/>
      <c r="IOO235" s="134"/>
      <c r="IOP235" s="134"/>
      <c r="IOQ235" s="134"/>
      <c r="IOR235" s="134"/>
      <c r="IOS235" s="134"/>
      <c r="IOT235" s="134"/>
      <c r="IOU235" s="134"/>
      <c r="IOV235" s="134"/>
      <c r="IOW235" s="134"/>
      <c r="IOX235" s="134"/>
      <c r="IOY235" s="134"/>
      <c r="IOZ235" s="134"/>
      <c r="IPA235" s="134"/>
      <c r="IPB235" s="134"/>
      <c r="IPC235" s="134"/>
      <c r="IPD235" s="134"/>
      <c r="IPE235" s="134"/>
      <c r="IPF235" s="134"/>
      <c r="IPG235" s="134"/>
      <c r="IPH235" s="134"/>
      <c r="IPI235" s="134"/>
      <c r="IPJ235" s="134"/>
      <c r="IPK235" s="134"/>
      <c r="IPL235" s="134"/>
      <c r="IPM235" s="134"/>
      <c r="IPN235" s="134"/>
      <c r="IPO235" s="134"/>
      <c r="IPP235" s="134"/>
      <c r="IPQ235" s="134"/>
      <c r="IPR235" s="134"/>
      <c r="IPS235" s="134"/>
      <c r="IPT235" s="134"/>
      <c r="IPU235" s="134"/>
      <c r="IPV235" s="134"/>
      <c r="IPW235" s="134"/>
      <c r="IPX235" s="134"/>
      <c r="IPY235" s="134"/>
      <c r="IPZ235" s="134"/>
      <c r="IQA235" s="134"/>
      <c r="IQB235" s="134"/>
      <c r="IQC235" s="134"/>
      <c r="IQD235" s="134"/>
      <c r="IQE235" s="134"/>
      <c r="IQF235" s="134"/>
      <c r="IQG235" s="134"/>
      <c r="IQH235" s="134"/>
      <c r="IQI235" s="134"/>
      <c r="IQJ235" s="134"/>
      <c r="IQK235" s="134"/>
      <c r="IQL235" s="134"/>
      <c r="IQM235" s="134"/>
      <c r="IQN235" s="134"/>
      <c r="IQO235" s="134"/>
      <c r="IQP235" s="134"/>
      <c r="IQQ235" s="134"/>
      <c r="IQR235" s="134"/>
      <c r="IQS235" s="134"/>
      <c r="IQT235" s="134"/>
      <c r="IQU235" s="134"/>
      <c r="IQV235" s="134"/>
      <c r="IQW235" s="134"/>
      <c r="IQX235" s="134"/>
      <c r="IQY235" s="134"/>
      <c r="IQZ235" s="134"/>
      <c r="IRA235" s="134"/>
      <c r="IRB235" s="134"/>
      <c r="IRC235" s="134"/>
      <c r="IRD235" s="134"/>
      <c r="IRE235" s="134"/>
      <c r="IRF235" s="134"/>
      <c r="IRG235" s="134"/>
      <c r="IRH235" s="134"/>
      <c r="IRI235" s="134"/>
      <c r="IRJ235" s="134"/>
      <c r="IRK235" s="134"/>
      <c r="IRL235" s="134"/>
      <c r="IRM235" s="134"/>
      <c r="IRN235" s="134"/>
      <c r="IRO235" s="134"/>
      <c r="IRP235" s="134"/>
      <c r="IRQ235" s="134"/>
      <c r="IRR235" s="134"/>
      <c r="IRS235" s="134"/>
      <c r="IRT235" s="134"/>
      <c r="IRU235" s="134"/>
      <c r="IRV235" s="134"/>
      <c r="IRW235" s="134"/>
      <c r="IRX235" s="134"/>
      <c r="IRY235" s="134"/>
      <c r="IRZ235" s="134"/>
      <c r="ISA235" s="134"/>
      <c r="ISB235" s="134"/>
      <c r="ISC235" s="134"/>
      <c r="ISD235" s="134"/>
      <c r="ISE235" s="134"/>
      <c r="ISF235" s="134"/>
      <c r="ISG235" s="134"/>
      <c r="ISH235" s="134"/>
      <c r="ISI235" s="134"/>
      <c r="ISJ235" s="134"/>
      <c r="ISK235" s="134"/>
      <c r="ISL235" s="134"/>
      <c r="ISM235" s="134"/>
      <c r="ISN235" s="134"/>
      <c r="ISO235" s="134"/>
      <c r="ISP235" s="134"/>
      <c r="ISQ235" s="134"/>
      <c r="ISR235" s="134"/>
      <c r="ISS235" s="134"/>
      <c r="IST235" s="134"/>
      <c r="ISU235" s="134"/>
      <c r="ISV235" s="134"/>
      <c r="ISW235" s="134"/>
      <c r="ISX235" s="134"/>
      <c r="ISY235" s="134"/>
      <c r="ISZ235" s="134"/>
      <c r="ITA235" s="134"/>
      <c r="ITB235" s="134"/>
      <c r="ITC235" s="134"/>
      <c r="ITD235" s="134"/>
      <c r="ITE235" s="134"/>
      <c r="ITF235" s="134"/>
      <c r="ITG235" s="134"/>
      <c r="ITH235" s="134"/>
      <c r="ITI235" s="134"/>
      <c r="ITJ235" s="134"/>
      <c r="ITK235" s="134"/>
      <c r="ITL235" s="134"/>
      <c r="ITM235" s="134"/>
      <c r="ITN235" s="134"/>
      <c r="ITO235" s="134"/>
      <c r="ITP235" s="134"/>
      <c r="ITQ235" s="134"/>
      <c r="ITR235" s="134"/>
      <c r="ITS235" s="134"/>
      <c r="ITT235" s="134"/>
      <c r="ITU235" s="134"/>
      <c r="ITV235" s="134"/>
      <c r="ITW235" s="134"/>
      <c r="ITX235" s="134"/>
      <c r="ITY235" s="134"/>
      <c r="ITZ235" s="134"/>
      <c r="IUA235" s="134"/>
      <c r="IUB235" s="134"/>
      <c r="IUC235" s="134"/>
      <c r="IUD235" s="134"/>
      <c r="IUE235" s="134"/>
      <c r="IUF235" s="134"/>
      <c r="IUG235" s="134"/>
      <c r="IUH235" s="134"/>
      <c r="IUI235" s="134"/>
      <c r="IUJ235" s="134"/>
      <c r="IUK235" s="134"/>
      <c r="IUL235" s="134"/>
      <c r="IUM235" s="134"/>
      <c r="IUN235" s="134"/>
      <c r="IUO235" s="134"/>
      <c r="IUP235" s="134"/>
      <c r="IUQ235" s="134"/>
      <c r="IUR235" s="134"/>
      <c r="IUS235" s="134"/>
      <c r="IUT235" s="134"/>
      <c r="IUU235" s="134"/>
      <c r="IUV235" s="134"/>
      <c r="IUW235" s="134"/>
      <c r="IUX235" s="134"/>
      <c r="IUY235" s="134"/>
      <c r="IUZ235" s="134"/>
      <c r="IVA235" s="134"/>
      <c r="IVB235" s="134"/>
      <c r="IVC235" s="134"/>
      <c r="IVD235" s="134"/>
      <c r="IVE235" s="134"/>
      <c r="IVF235" s="134"/>
      <c r="IVG235" s="134"/>
      <c r="IVH235" s="134"/>
      <c r="IVI235" s="134"/>
      <c r="IVJ235" s="134"/>
      <c r="IVK235" s="134"/>
      <c r="IVL235" s="134"/>
      <c r="IVM235" s="134"/>
      <c r="IVN235" s="134"/>
      <c r="IVO235" s="134"/>
      <c r="IVP235" s="134"/>
      <c r="IVQ235" s="134"/>
      <c r="IVR235" s="134"/>
      <c r="IVS235" s="134"/>
      <c r="IVT235" s="134"/>
      <c r="IVU235" s="134"/>
      <c r="IVV235" s="134"/>
      <c r="IVW235" s="134"/>
      <c r="IVX235" s="134"/>
      <c r="IVY235" s="134"/>
      <c r="IVZ235" s="134"/>
      <c r="IWA235" s="134"/>
      <c r="IWB235" s="134"/>
      <c r="IWC235" s="134"/>
      <c r="IWD235" s="134"/>
      <c r="IWE235" s="134"/>
      <c r="IWF235" s="134"/>
      <c r="IWG235" s="134"/>
      <c r="IWH235" s="134"/>
      <c r="IWI235" s="134"/>
      <c r="IWJ235" s="134"/>
      <c r="IWK235" s="134"/>
      <c r="IWL235" s="134"/>
      <c r="IWM235" s="134"/>
      <c r="IWN235" s="134"/>
      <c r="IWO235" s="134"/>
      <c r="IWP235" s="134"/>
      <c r="IWQ235" s="134"/>
      <c r="IWR235" s="134"/>
      <c r="IWS235" s="134"/>
      <c r="IWT235" s="134"/>
      <c r="IWU235" s="134"/>
      <c r="IWV235" s="134"/>
      <c r="IWW235" s="134"/>
      <c r="IWX235" s="134"/>
      <c r="IWY235" s="134"/>
      <c r="IWZ235" s="134"/>
      <c r="IXA235" s="134"/>
      <c r="IXB235" s="134"/>
      <c r="IXC235" s="134"/>
      <c r="IXD235" s="134"/>
      <c r="IXE235" s="134"/>
      <c r="IXF235" s="134"/>
      <c r="IXG235" s="134"/>
      <c r="IXH235" s="134"/>
      <c r="IXI235" s="134"/>
      <c r="IXJ235" s="134"/>
      <c r="IXK235" s="134"/>
      <c r="IXL235" s="134"/>
      <c r="IXM235" s="134"/>
      <c r="IXN235" s="134"/>
      <c r="IXO235" s="134"/>
      <c r="IXP235" s="134"/>
      <c r="IXQ235" s="134"/>
      <c r="IXR235" s="134"/>
      <c r="IXS235" s="134"/>
      <c r="IXT235" s="134"/>
      <c r="IXU235" s="134"/>
      <c r="IXV235" s="134"/>
      <c r="IXW235" s="134"/>
      <c r="IXX235" s="134"/>
      <c r="IXY235" s="134"/>
      <c r="IXZ235" s="134"/>
      <c r="IYA235" s="134"/>
      <c r="IYB235" s="134"/>
      <c r="IYC235" s="134"/>
      <c r="IYD235" s="134"/>
      <c r="IYE235" s="134"/>
      <c r="IYF235" s="134"/>
      <c r="IYG235" s="134"/>
      <c r="IYH235" s="134"/>
      <c r="IYI235" s="134"/>
      <c r="IYJ235" s="134"/>
      <c r="IYK235" s="134"/>
      <c r="IYL235" s="134"/>
      <c r="IYM235" s="134"/>
      <c r="IYN235" s="134"/>
      <c r="IYO235" s="134"/>
      <c r="IYP235" s="134"/>
      <c r="IYQ235" s="134"/>
      <c r="IYR235" s="134"/>
      <c r="IYS235" s="134"/>
      <c r="IYT235" s="134"/>
      <c r="IYU235" s="134"/>
      <c r="IYV235" s="134"/>
      <c r="IYW235" s="134"/>
      <c r="IYX235" s="134"/>
      <c r="IYY235" s="134"/>
      <c r="IYZ235" s="134"/>
      <c r="IZA235" s="134"/>
      <c r="IZB235" s="134"/>
      <c r="IZC235" s="134"/>
      <c r="IZD235" s="134"/>
      <c r="IZE235" s="134"/>
      <c r="IZF235" s="134"/>
      <c r="IZG235" s="134"/>
      <c r="IZH235" s="134"/>
      <c r="IZI235" s="134"/>
      <c r="IZJ235" s="134"/>
      <c r="IZK235" s="134"/>
      <c r="IZL235" s="134"/>
      <c r="IZM235" s="134"/>
      <c r="IZN235" s="134"/>
      <c r="IZO235" s="134"/>
      <c r="IZP235" s="134"/>
      <c r="IZQ235" s="134"/>
      <c r="IZR235" s="134"/>
      <c r="IZS235" s="134"/>
      <c r="IZT235" s="134"/>
      <c r="IZU235" s="134"/>
      <c r="IZV235" s="134"/>
      <c r="IZW235" s="134"/>
      <c r="IZX235" s="134"/>
      <c r="IZY235" s="134"/>
      <c r="IZZ235" s="134"/>
      <c r="JAA235" s="134"/>
      <c r="JAB235" s="134"/>
      <c r="JAC235" s="134"/>
      <c r="JAD235" s="134"/>
      <c r="JAE235" s="134"/>
      <c r="JAF235" s="134"/>
      <c r="JAG235" s="134"/>
      <c r="JAH235" s="134"/>
      <c r="JAI235" s="134"/>
      <c r="JAJ235" s="134"/>
      <c r="JAK235" s="134"/>
      <c r="JAL235" s="134"/>
      <c r="JAM235" s="134"/>
      <c r="JAN235" s="134"/>
      <c r="JAO235" s="134"/>
      <c r="JAP235" s="134"/>
      <c r="JAQ235" s="134"/>
      <c r="JAR235" s="134"/>
      <c r="JAS235" s="134"/>
      <c r="JAT235" s="134"/>
      <c r="JAU235" s="134"/>
      <c r="JAV235" s="134"/>
      <c r="JAW235" s="134"/>
      <c r="JAX235" s="134"/>
      <c r="JAY235" s="134"/>
      <c r="JAZ235" s="134"/>
      <c r="JBA235" s="134"/>
      <c r="JBB235" s="134"/>
      <c r="JBC235" s="134"/>
      <c r="JBD235" s="134"/>
      <c r="JBE235" s="134"/>
      <c r="JBF235" s="134"/>
      <c r="JBG235" s="134"/>
      <c r="JBH235" s="134"/>
      <c r="JBI235" s="134"/>
      <c r="JBJ235" s="134"/>
      <c r="JBK235" s="134"/>
      <c r="JBL235" s="134"/>
      <c r="JBM235" s="134"/>
      <c r="JBN235" s="134"/>
      <c r="JBO235" s="134"/>
      <c r="JBP235" s="134"/>
      <c r="JBQ235" s="134"/>
      <c r="JBR235" s="134"/>
      <c r="JBS235" s="134"/>
      <c r="JBT235" s="134"/>
      <c r="JBU235" s="134"/>
      <c r="JBV235" s="134"/>
      <c r="JBW235" s="134"/>
      <c r="JBX235" s="134"/>
      <c r="JBY235" s="134"/>
      <c r="JBZ235" s="134"/>
      <c r="JCA235" s="134"/>
      <c r="JCB235" s="134"/>
      <c r="JCC235" s="134"/>
      <c r="JCD235" s="134"/>
      <c r="JCE235" s="134"/>
      <c r="JCF235" s="134"/>
      <c r="JCG235" s="134"/>
      <c r="JCH235" s="134"/>
      <c r="JCI235" s="134"/>
      <c r="JCJ235" s="134"/>
      <c r="JCK235" s="134"/>
      <c r="JCL235" s="134"/>
      <c r="JCM235" s="134"/>
      <c r="JCN235" s="134"/>
      <c r="JCO235" s="134"/>
      <c r="JCP235" s="134"/>
      <c r="JCQ235" s="134"/>
      <c r="JCR235" s="134"/>
      <c r="JCS235" s="134"/>
      <c r="JCT235" s="134"/>
      <c r="JCU235" s="134"/>
      <c r="JCV235" s="134"/>
      <c r="JCW235" s="134"/>
      <c r="JCX235" s="134"/>
      <c r="JCY235" s="134"/>
      <c r="JCZ235" s="134"/>
      <c r="JDA235" s="134"/>
      <c r="JDB235" s="134"/>
      <c r="JDC235" s="134"/>
      <c r="JDD235" s="134"/>
      <c r="JDE235" s="134"/>
      <c r="JDF235" s="134"/>
      <c r="JDG235" s="134"/>
      <c r="JDH235" s="134"/>
      <c r="JDI235" s="134"/>
      <c r="JDJ235" s="134"/>
      <c r="JDK235" s="134"/>
      <c r="JDL235" s="134"/>
      <c r="JDM235" s="134"/>
      <c r="JDN235" s="134"/>
      <c r="JDO235" s="134"/>
      <c r="JDP235" s="134"/>
      <c r="JDQ235" s="134"/>
      <c r="JDR235" s="134"/>
      <c r="JDS235" s="134"/>
      <c r="JDT235" s="134"/>
      <c r="JDU235" s="134"/>
      <c r="JDV235" s="134"/>
      <c r="JDW235" s="134"/>
      <c r="JDX235" s="134"/>
      <c r="JDY235" s="134"/>
      <c r="JDZ235" s="134"/>
      <c r="JEA235" s="134"/>
      <c r="JEB235" s="134"/>
      <c r="JEC235" s="134"/>
      <c r="JED235" s="134"/>
      <c r="JEE235" s="134"/>
      <c r="JEF235" s="134"/>
      <c r="JEG235" s="134"/>
      <c r="JEH235" s="134"/>
      <c r="JEI235" s="134"/>
      <c r="JEJ235" s="134"/>
      <c r="JEK235" s="134"/>
      <c r="JEL235" s="134"/>
      <c r="JEM235" s="134"/>
      <c r="JEN235" s="134"/>
      <c r="JEO235" s="134"/>
      <c r="JEP235" s="134"/>
      <c r="JEQ235" s="134"/>
      <c r="JER235" s="134"/>
      <c r="JES235" s="134"/>
      <c r="JET235" s="134"/>
      <c r="JEU235" s="134"/>
      <c r="JEV235" s="134"/>
      <c r="JEW235" s="134"/>
      <c r="JEX235" s="134"/>
      <c r="JEY235" s="134"/>
      <c r="JEZ235" s="134"/>
      <c r="JFA235" s="134"/>
      <c r="JFB235" s="134"/>
      <c r="JFC235" s="134"/>
      <c r="JFD235" s="134"/>
      <c r="JFE235" s="134"/>
      <c r="JFF235" s="134"/>
      <c r="JFG235" s="134"/>
      <c r="JFH235" s="134"/>
      <c r="JFI235" s="134"/>
      <c r="JFJ235" s="134"/>
      <c r="JFK235" s="134"/>
      <c r="JFL235" s="134"/>
      <c r="JFM235" s="134"/>
      <c r="JFN235" s="134"/>
      <c r="JFO235" s="134"/>
      <c r="JFP235" s="134"/>
      <c r="JFQ235" s="134"/>
      <c r="JFR235" s="134"/>
      <c r="JFS235" s="134"/>
      <c r="JFT235" s="134"/>
      <c r="JFU235" s="134"/>
      <c r="JFV235" s="134"/>
      <c r="JFW235" s="134"/>
      <c r="JFX235" s="134"/>
      <c r="JFY235" s="134"/>
      <c r="JFZ235" s="134"/>
      <c r="JGA235" s="134"/>
      <c r="JGB235" s="134"/>
      <c r="JGC235" s="134"/>
      <c r="JGD235" s="134"/>
      <c r="JGE235" s="134"/>
      <c r="JGF235" s="134"/>
      <c r="JGG235" s="134"/>
      <c r="JGH235" s="134"/>
      <c r="JGI235" s="134"/>
      <c r="JGJ235" s="134"/>
      <c r="JGK235" s="134"/>
      <c r="JGL235" s="134"/>
      <c r="JGM235" s="134"/>
      <c r="JGN235" s="134"/>
      <c r="JGO235" s="134"/>
      <c r="JGP235" s="134"/>
      <c r="JGQ235" s="134"/>
      <c r="JGR235" s="134"/>
      <c r="JGS235" s="134"/>
      <c r="JGT235" s="134"/>
      <c r="JGU235" s="134"/>
      <c r="JGV235" s="134"/>
      <c r="JGW235" s="134"/>
      <c r="JGX235" s="134"/>
      <c r="JGY235" s="134"/>
      <c r="JGZ235" s="134"/>
      <c r="JHA235" s="134"/>
      <c r="JHB235" s="134"/>
      <c r="JHC235" s="134"/>
      <c r="JHD235" s="134"/>
      <c r="JHE235" s="134"/>
      <c r="JHF235" s="134"/>
      <c r="JHG235" s="134"/>
      <c r="JHH235" s="134"/>
      <c r="JHI235" s="134"/>
      <c r="JHJ235" s="134"/>
      <c r="JHK235" s="134"/>
      <c r="JHL235" s="134"/>
      <c r="JHM235" s="134"/>
      <c r="JHN235" s="134"/>
      <c r="JHO235" s="134"/>
      <c r="JHP235" s="134"/>
      <c r="JHQ235" s="134"/>
      <c r="JHR235" s="134"/>
      <c r="JHS235" s="134"/>
      <c r="JHT235" s="134"/>
      <c r="JHU235" s="134"/>
      <c r="JHV235" s="134"/>
      <c r="JHW235" s="134"/>
      <c r="JHX235" s="134"/>
      <c r="JHY235" s="134"/>
      <c r="JHZ235" s="134"/>
      <c r="JIA235" s="134"/>
      <c r="JIB235" s="134"/>
      <c r="JIC235" s="134"/>
      <c r="JID235" s="134"/>
      <c r="JIE235" s="134"/>
      <c r="JIF235" s="134"/>
      <c r="JIG235" s="134"/>
      <c r="JIH235" s="134"/>
      <c r="JII235" s="134"/>
      <c r="JIJ235" s="134"/>
      <c r="JIK235" s="134"/>
      <c r="JIL235" s="134"/>
      <c r="JIM235" s="134"/>
      <c r="JIN235" s="134"/>
      <c r="JIO235" s="134"/>
      <c r="JIP235" s="134"/>
      <c r="JIQ235" s="134"/>
      <c r="JIR235" s="134"/>
      <c r="JIS235" s="134"/>
      <c r="JIT235" s="134"/>
      <c r="JIU235" s="134"/>
      <c r="JIV235" s="134"/>
      <c r="JIW235" s="134"/>
      <c r="JIX235" s="134"/>
      <c r="JIY235" s="134"/>
      <c r="JIZ235" s="134"/>
      <c r="JJA235" s="134"/>
      <c r="JJB235" s="134"/>
      <c r="JJC235" s="134"/>
      <c r="JJD235" s="134"/>
      <c r="JJE235" s="134"/>
      <c r="JJF235" s="134"/>
      <c r="JJG235" s="134"/>
      <c r="JJH235" s="134"/>
      <c r="JJI235" s="134"/>
      <c r="JJJ235" s="134"/>
      <c r="JJK235" s="134"/>
      <c r="JJL235" s="134"/>
      <c r="JJM235" s="134"/>
      <c r="JJN235" s="134"/>
      <c r="JJO235" s="134"/>
      <c r="JJP235" s="134"/>
      <c r="JJQ235" s="134"/>
      <c r="JJR235" s="134"/>
      <c r="JJS235" s="134"/>
      <c r="JJT235" s="134"/>
      <c r="JJU235" s="134"/>
      <c r="JJV235" s="134"/>
      <c r="JJW235" s="134"/>
      <c r="JJX235" s="134"/>
      <c r="JJY235" s="134"/>
      <c r="JJZ235" s="134"/>
      <c r="JKA235" s="134"/>
      <c r="JKB235" s="134"/>
      <c r="JKC235" s="134"/>
      <c r="JKD235" s="134"/>
      <c r="JKE235" s="134"/>
      <c r="JKF235" s="134"/>
      <c r="JKG235" s="134"/>
      <c r="JKH235" s="134"/>
      <c r="JKI235" s="134"/>
      <c r="JKJ235" s="134"/>
      <c r="JKK235" s="134"/>
      <c r="JKL235" s="134"/>
      <c r="JKM235" s="134"/>
      <c r="JKN235" s="134"/>
      <c r="JKO235" s="134"/>
      <c r="JKP235" s="134"/>
      <c r="JKQ235" s="134"/>
      <c r="JKR235" s="134"/>
      <c r="JKS235" s="134"/>
      <c r="JKT235" s="134"/>
      <c r="JKU235" s="134"/>
      <c r="JKV235" s="134"/>
      <c r="JKW235" s="134"/>
      <c r="JKX235" s="134"/>
      <c r="JKY235" s="134"/>
      <c r="JKZ235" s="134"/>
      <c r="JLA235" s="134"/>
      <c r="JLB235" s="134"/>
      <c r="JLC235" s="134"/>
      <c r="JLD235" s="134"/>
      <c r="JLE235" s="134"/>
      <c r="JLF235" s="134"/>
      <c r="JLG235" s="134"/>
      <c r="JLH235" s="134"/>
      <c r="JLI235" s="134"/>
      <c r="JLJ235" s="134"/>
      <c r="JLK235" s="134"/>
      <c r="JLL235" s="134"/>
      <c r="JLM235" s="134"/>
      <c r="JLN235" s="134"/>
      <c r="JLO235" s="134"/>
      <c r="JLP235" s="134"/>
      <c r="JLQ235" s="134"/>
      <c r="JLR235" s="134"/>
      <c r="JLS235" s="134"/>
      <c r="JLT235" s="134"/>
      <c r="JLU235" s="134"/>
      <c r="JLV235" s="134"/>
      <c r="JLW235" s="134"/>
      <c r="JLX235" s="134"/>
      <c r="JLY235" s="134"/>
      <c r="JLZ235" s="134"/>
      <c r="JMA235" s="134"/>
      <c r="JMB235" s="134"/>
      <c r="JMC235" s="134"/>
      <c r="JMD235" s="134"/>
      <c r="JME235" s="134"/>
      <c r="JMF235" s="134"/>
      <c r="JMG235" s="134"/>
      <c r="JMH235" s="134"/>
      <c r="JMI235" s="134"/>
      <c r="JMJ235" s="134"/>
      <c r="JMK235" s="134"/>
      <c r="JML235" s="134"/>
      <c r="JMM235" s="134"/>
      <c r="JMN235" s="134"/>
      <c r="JMO235" s="134"/>
      <c r="JMP235" s="134"/>
      <c r="JMQ235" s="134"/>
      <c r="JMR235" s="134"/>
      <c r="JMS235" s="134"/>
      <c r="JMT235" s="134"/>
      <c r="JMU235" s="134"/>
      <c r="JMV235" s="134"/>
      <c r="JMW235" s="134"/>
      <c r="JMX235" s="134"/>
      <c r="JMY235" s="134"/>
      <c r="JMZ235" s="134"/>
      <c r="JNA235" s="134"/>
      <c r="JNB235" s="134"/>
      <c r="JNC235" s="134"/>
      <c r="JND235" s="134"/>
      <c r="JNE235" s="134"/>
      <c r="JNF235" s="134"/>
      <c r="JNG235" s="134"/>
      <c r="JNH235" s="134"/>
      <c r="JNI235" s="134"/>
      <c r="JNJ235" s="134"/>
      <c r="JNK235" s="134"/>
      <c r="JNL235" s="134"/>
      <c r="JNM235" s="134"/>
      <c r="JNN235" s="134"/>
      <c r="JNO235" s="134"/>
      <c r="JNP235" s="134"/>
      <c r="JNQ235" s="134"/>
      <c r="JNR235" s="134"/>
      <c r="JNS235" s="134"/>
      <c r="JNT235" s="134"/>
      <c r="JNU235" s="134"/>
      <c r="JNV235" s="134"/>
      <c r="JNW235" s="134"/>
      <c r="JNX235" s="134"/>
      <c r="JNY235" s="134"/>
      <c r="JNZ235" s="134"/>
      <c r="JOA235" s="134"/>
      <c r="JOB235" s="134"/>
      <c r="JOC235" s="134"/>
      <c r="JOD235" s="134"/>
      <c r="JOE235" s="134"/>
      <c r="JOF235" s="134"/>
      <c r="JOG235" s="134"/>
      <c r="JOH235" s="134"/>
      <c r="JOI235" s="134"/>
      <c r="JOJ235" s="134"/>
      <c r="JOK235" s="134"/>
      <c r="JOL235" s="134"/>
      <c r="JOM235" s="134"/>
      <c r="JON235" s="134"/>
      <c r="JOO235" s="134"/>
      <c r="JOP235" s="134"/>
      <c r="JOQ235" s="134"/>
      <c r="JOR235" s="134"/>
      <c r="JOS235" s="134"/>
      <c r="JOT235" s="134"/>
      <c r="JOU235" s="134"/>
      <c r="JOV235" s="134"/>
      <c r="JOW235" s="134"/>
      <c r="JOX235" s="134"/>
      <c r="JOY235" s="134"/>
      <c r="JOZ235" s="134"/>
      <c r="JPA235" s="134"/>
      <c r="JPB235" s="134"/>
      <c r="JPC235" s="134"/>
      <c r="JPD235" s="134"/>
      <c r="JPE235" s="134"/>
      <c r="JPF235" s="134"/>
      <c r="JPG235" s="134"/>
      <c r="JPH235" s="134"/>
      <c r="JPI235" s="134"/>
      <c r="JPJ235" s="134"/>
      <c r="JPK235" s="134"/>
      <c r="JPL235" s="134"/>
      <c r="JPM235" s="134"/>
      <c r="JPN235" s="134"/>
      <c r="JPO235" s="134"/>
      <c r="JPP235" s="134"/>
      <c r="JPQ235" s="134"/>
      <c r="JPR235" s="134"/>
      <c r="JPS235" s="134"/>
      <c r="JPT235" s="134"/>
      <c r="JPU235" s="134"/>
      <c r="JPV235" s="134"/>
      <c r="JPW235" s="134"/>
      <c r="JPX235" s="134"/>
      <c r="JPY235" s="134"/>
      <c r="JPZ235" s="134"/>
      <c r="JQA235" s="134"/>
      <c r="JQB235" s="134"/>
      <c r="JQC235" s="134"/>
      <c r="JQD235" s="134"/>
      <c r="JQE235" s="134"/>
      <c r="JQF235" s="134"/>
      <c r="JQG235" s="134"/>
      <c r="JQH235" s="134"/>
      <c r="JQI235" s="134"/>
      <c r="JQJ235" s="134"/>
      <c r="JQK235" s="134"/>
      <c r="JQL235" s="134"/>
      <c r="JQM235" s="134"/>
      <c r="JQN235" s="134"/>
      <c r="JQO235" s="134"/>
      <c r="JQP235" s="134"/>
      <c r="JQQ235" s="134"/>
      <c r="JQR235" s="134"/>
      <c r="JQS235" s="134"/>
      <c r="JQT235" s="134"/>
      <c r="JQU235" s="134"/>
      <c r="JQV235" s="134"/>
      <c r="JQW235" s="134"/>
      <c r="JQX235" s="134"/>
      <c r="JQY235" s="134"/>
      <c r="JQZ235" s="134"/>
      <c r="JRA235" s="134"/>
      <c r="JRB235" s="134"/>
      <c r="JRC235" s="134"/>
      <c r="JRD235" s="134"/>
      <c r="JRE235" s="134"/>
      <c r="JRF235" s="134"/>
      <c r="JRG235" s="134"/>
      <c r="JRH235" s="134"/>
      <c r="JRI235" s="134"/>
      <c r="JRJ235" s="134"/>
      <c r="JRK235" s="134"/>
      <c r="JRL235" s="134"/>
      <c r="JRM235" s="134"/>
      <c r="JRN235" s="134"/>
      <c r="JRO235" s="134"/>
      <c r="JRP235" s="134"/>
      <c r="JRQ235" s="134"/>
      <c r="JRR235" s="134"/>
      <c r="JRS235" s="134"/>
      <c r="JRT235" s="134"/>
      <c r="JRU235" s="134"/>
      <c r="JRV235" s="134"/>
      <c r="JRW235" s="134"/>
      <c r="JRX235" s="134"/>
      <c r="JRY235" s="134"/>
      <c r="JRZ235" s="134"/>
      <c r="JSA235" s="134"/>
      <c r="JSB235" s="134"/>
      <c r="JSC235" s="134"/>
      <c r="JSD235" s="134"/>
      <c r="JSE235" s="134"/>
      <c r="JSF235" s="134"/>
      <c r="JSG235" s="134"/>
      <c r="JSH235" s="134"/>
      <c r="JSI235" s="134"/>
      <c r="JSJ235" s="134"/>
      <c r="JSK235" s="134"/>
      <c r="JSL235" s="134"/>
      <c r="JSM235" s="134"/>
      <c r="JSN235" s="134"/>
      <c r="JSO235" s="134"/>
      <c r="JSP235" s="134"/>
      <c r="JSQ235" s="134"/>
      <c r="JSR235" s="134"/>
      <c r="JSS235" s="134"/>
      <c r="JST235" s="134"/>
      <c r="JSU235" s="134"/>
      <c r="JSV235" s="134"/>
      <c r="JSW235" s="134"/>
      <c r="JSX235" s="134"/>
      <c r="JSY235" s="134"/>
      <c r="JSZ235" s="134"/>
      <c r="JTA235" s="134"/>
      <c r="JTB235" s="134"/>
      <c r="JTC235" s="134"/>
      <c r="JTD235" s="134"/>
      <c r="JTE235" s="134"/>
      <c r="JTF235" s="134"/>
      <c r="JTG235" s="134"/>
      <c r="JTH235" s="134"/>
      <c r="JTI235" s="134"/>
      <c r="JTJ235" s="134"/>
      <c r="JTK235" s="134"/>
      <c r="JTL235" s="134"/>
      <c r="JTM235" s="134"/>
      <c r="JTN235" s="134"/>
      <c r="JTO235" s="134"/>
      <c r="JTP235" s="134"/>
      <c r="JTQ235" s="134"/>
      <c r="JTR235" s="134"/>
      <c r="JTS235" s="134"/>
      <c r="JTT235" s="134"/>
      <c r="JTU235" s="134"/>
      <c r="JTV235" s="134"/>
      <c r="JTW235" s="134"/>
      <c r="JTX235" s="134"/>
      <c r="JTY235" s="134"/>
      <c r="JTZ235" s="134"/>
      <c r="JUA235" s="134"/>
      <c r="JUB235" s="134"/>
      <c r="JUC235" s="134"/>
      <c r="JUD235" s="134"/>
      <c r="JUE235" s="134"/>
      <c r="JUF235" s="134"/>
      <c r="JUG235" s="134"/>
      <c r="JUH235" s="134"/>
      <c r="JUI235" s="134"/>
      <c r="JUJ235" s="134"/>
      <c r="JUK235" s="134"/>
      <c r="JUL235" s="134"/>
      <c r="JUM235" s="134"/>
      <c r="JUN235" s="134"/>
      <c r="JUO235" s="134"/>
      <c r="JUP235" s="134"/>
      <c r="JUQ235" s="134"/>
      <c r="JUR235" s="134"/>
      <c r="JUS235" s="134"/>
      <c r="JUT235" s="134"/>
      <c r="JUU235" s="134"/>
      <c r="JUV235" s="134"/>
      <c r="JUW235" s="134"/>
      <c r="JUX235" s="134"/>
      <c r="JUY235" s="134"/>
      <c r="JUZ235" s="134"/>
      <c r="JVA235" s="134"/>
      <c r="JVB235" s="134"/>
      <c r="JVC235" s="134"/>
      <c r="JVD235" s="134"/>
      <c r="JVE235" s="134"/>
      <c r="JVF235" s="134"/>
      <c r="JVG235" s="134"/>
      <c r="JVH235" s="134"/>
      <c r="JVI235" s="134"/>
      <c r="JVJ235" s="134"/>
      <c r="JVK235" s="134"/>
      <c r="JVL235" s="134"/>
      <c r="JVM235" s="134"/>
      <c r="JVN235" s="134"/>
      <c r="JVO235" s="134"/>
      <c r="JVP235" s="134"/>
      <c r="JVQ235" s="134"/>
      <c r="JVR235" s="134"/>
      <c r="JVS235" s="134"/>
      <c r="JVT235" s="134"/>
      <c r="JVU235" s="134"/>
      <c r="JVV235" s="134"/>
      <c r="JVW235" s="134"/>
      <c r="JVX235" s="134"/>
      <c r="JVY235" s="134"/>
      <c r="JVZ235" s="134"/>
      <c r="JWA235" s="134"/>
      <c r="JWB235" s="134"/>
      <c r="JWC235" s="134"/>
      <c r="JWD235" s="134"/>
      <c r="JWE235" s="134"/>
      <c r="JWF235" s="134"/>
      <c r="JWG235" s="134"/>
      <c r="JWH235" s="134"/>
      <c r="JWI235" s="134"/>
      <c r="JWJ235" s="134"/>
      <c r="JWK235" s="134"/>
      <c r="JWL235" s="134"/>
      <c r="JWM235" s="134"/>
      <c r="JWN235" s="134"/>
      <c r="JWO235" s="134"/>
      <c r="JWP235" s="134"/>
      <c r="JWQ235" s="134"/>
      <c r="JWR235" s="134"/>
      <c r="JWS235" s="134"/>
      <c r="JWT235" s="134"/>
      <c r="JWU235" s="134"/>
      <c r="JWV235" s="134"/>
      <c r="JWW235" s="134"/>
      <c r="JWX235" s="134"/>
      <c r="JWY235" s="134"/>
      <c r="JWZ235" s="134"/>
      <c r="JXA235" s="134"/>
      <c r="JXB235" s="134"/>
      <c r="JXC235" s="134"/>
      <c r="JXD235" s="134"/>
      <c r="JXE235" s="134"/>
      <c r="JXF235" s="134"/>
      <c r="JXG235" s="134"/>
      <c r="JXH235" s="134"/>
      <c r="JXI235" s="134"/>
      <c r="JXJ235" s="134"/>
      <c r="JXK235" s="134"/>
      <c r="JXL235" s="134"/>
      <c r="JXM235" s="134"/>
      <c r="JXN235" s="134"/>
      <c r="JXO235" s="134"/>
      <c r="JXP235" s="134"/>
      <c r="JXQ235" s="134"/>
      <c r="JXR235" s="134"/>
      <c r="JXS235" s="134"/>
      <c r="JXT235" s="134"/>
      <c r="JXU235" s="134"/>
      <c r="JXV235" s="134"/>
      <c r="JXW235" s="134"/>
      <c r="JXX235" s="134"/>
      <c r="JXY235" s="134"/>
      <c r="JXZ235" s="134"/>
      <c r="JYA235" s="134"/>
      <c r="JYB235" s="134"/>
      <c r="JYC235" s="134"/>
      <c r="JYD235" s="134"/>
      <c r="JYE235" s="134"/>
      <c r="JYF235" s="134"/>
      <c r="JYG235" s="134"/>
      <c r="JYH235" s="134"/>
      <c r="JYI235" s="134"/>
      <c r="JYJ235" s="134"/>
      <c r="JYK235" s="134"/>
      <c r="JYL235" s="134"/>
      <c r="JYM235" s="134"/>
      <c r="JYN235" s="134"/>
      <c r="JYO235" s="134"/>
      <c r="JYP235" s="134"/>
      <c r="JYQ235" s="134"/>
      <c r="JYR235" s="134"/>
      <c r="JYS235" s="134"/>
      <c r="JYT235" s="134"/>
      <c r="JYU235" s="134"/>
      <c r="JYV235" s="134"/>
      <c r="JYW235" s="134"/>
      <c r="JYX235" s="134"/>
      <c r="JYY235" s="134"/>
      <c r="JYZ235" s="134"/>
      <c r="JZA235" s="134"/>
      <c r="JZB235" s="134"/>
      <c r="JZC235" s="134"/>
      <c r="JZD235" s="134"/>
      <c r="JZE235" s="134"/>
      <c r="JZF235" s="134"/>
      <c r="JZG235" s="134"/>
      <c r="JZH235" s="134"/>
      <c r="JZI235" s="134"/>
      <c r="JZJ235" s="134"/>
      <c r="JZK235" s="134"/>
      <c r="JZL235" s="134"/>
      <c r="JZM235" s="134"/>
      <c r="JZN235" s="134"/>
      <c r="JZO235" s="134"/>
      <c r="JZP235" s="134"/>
      <c r="JZQ235" s="134"/>
      <c r="JZR235" s="134"/>
      <c r="JZS235" s="134"/>
      <c r="JZT235" s="134"/>
      <c r="JZU235" s="134"/>
      <c r="JZV235" s="134"/>
      <c r="JZW235" s="134"/>
      <c r="JZX235" s="134"/>
      <c r="JZY235" s="134"/>
      <c r="JZZ235" s="134"/>
      <c r="KAA235" s="134"/>
      <c r="KAB235" s="134"/>
      <c r="KAC235" s="134"/>
      <c r="KAD235" s="134"/>
      <c r="KAE235" s="134"/>
      <c r="KAF235" s="134"/>
      <c r="KAG235" s="134"/>
      <c r="KAH235" s="134"/>
      <c r="KAI235" s="134"/>
      <c r="KAJ235" s="134"/>
      <c r="KAK235" s="134"/>
      <c r="KAL235" s="134"/>
      <c r="KAM235" s="134"/>
      <c r="KAN235" s="134"/>
      <c r="KAO235" s="134"/>
      <c r="KAP235" s="134"/>
      <c r="KAQ235" s="134"/>
      <c r="KAR235" s="134"/>
      <c r="KAS235" s="134"/>
      <c r="KAT235" s="134"/>
      <c r="KAU235" s="134"/>
      <c r="KAV235" s="134"/>
      <c r="KAW235" s="134"/>
      <c r="KAX235" s="134"/>
      <c r="KAY235" s="134"/>
      <c r="KAZ235" s="134"/>
      <c r="KBA235" s="134"/>
      <c r="KBB235" s="134"/>
      <c r="KBC235" s="134"/>
      <c r="KBD235" s="134"/>
      <c r="KBE235" s="134"/>
      <c r="KBF235" s="134"/>
      <c r="KBG235" s="134"/>
      <c r="KBH235" s="134"/>
      <c r="KBI235" s="134"/>
      <c r="KBJ235" s="134"/>
      <c r="KBK235" s="134"/>
      <c r="KBL235" s="134"/>
      <c r="KBM235" s="134"/>
      <c r="KBN235" s="134"/>
      <c r="KBO235" s="134"/>
      <c r="KBP235" s="134"/>
      <c r="KBQ235" s="134"/>
      <c r="KBR235" s="134"/>
      <c r="KBS235" s="134"/>
      <c r="KBT235" s="134"/>
      <c r="KBU235" s="134"/>
      <c r="KBV235" s="134"/>
      <c r="KBW235" s="134"/>
      <c r="KBX235" s="134"/>
      <c r="KBY235" s="134"/>
      <c r="KBZ235" s="134"/>
      <c r="KCA235" s="134"/>
      <c r="KCB235" s="134"/>
      <c r="KCC235" s="134"/>
      <c r="KCD235" s="134"/>
      <c r="KCE235" s="134"/>
      <c r="KCF235" s="134"/>
      <c r="KCG235" s="134"/>
      <c r="KCH235" s="134"/>
      <c r="KCI235" s="134"/>
      <c r="KCJ235" s="134"/>
      <c r="KCK235" s="134"/>
      <c r="KCL235" s="134"/>
      <c r="KCM235" s="134"/>
      <c r="KCN235" s="134"/>
      <c r="KCO235" s="134"/>
      <c r="KCP235" s="134"/>
      <c r="KCQ235" s="134"/>
      <c r="KCR235" s="134"/>
      <c r="KCS235" s="134"/>
      <c r="KCT235" s="134"/>
      <c r="KCU235" s="134"/>
      <c r="KCV235" s="134"/>
      <c r="KCW235" s="134"/>
      <c r="KCX235" s="134"/>
      <c r="KCY235" s="134"/>
      <c r="KCZ235" s="134"/>
      <c r="KDA235" s="134"/>
      <c r="KDB235" s="134"/>
      <c r="KDC235" s="134"/>
      <c r="KDD235" s="134"/>
      <c r="KDE235" s="134"/>
      <c r="KDF235" s="134"/>
      <c r="KDG235" s="134"/>
      <c r="KDH235" s="134"/>
      <c r="KDI235" s="134"/>
      <c r="KDJ235" s="134"/>
      <c r="KDK235" s="134"/>
      <c r="KDL235" s="134"/>
      <c r="KDM235" s="134"/>
      <c r="KDN235" s="134"/>
      <c r="KDO235" s="134"/>
      <c r="KDP235" s="134"/>
      <c r="KDQ235" s="134"/>
      <c r="KDR235" s="134"/>
      <c r="KDS235" s="134"/>
      <c r="KDT235" s="134"/>
      <c r="KDU235" s="134"/>
      <c r="KDV235" s="134"/>
      <c r="KDW235" s="134"/>
      <c r="KDX235" s="134"/>
      <c r="KDY235" s="134"/>
      <c r="KDZ235" s="134"/>
      <c r="KEA235" s="134"/>
      <c r="KEB235" s="134"/>
      <c r="KEC235" s="134"/>
      <c r="KED235" s="134"/>
      <c r="KEE235" s="134"/>
      <c r="KEF235" s="134"/>
      <c r="KEG235" s="134"/>
      <c r="KEH235" s="134"/>
      <c r="KEI235" s="134"/>
      <c r="KEJ235" s="134"/>
      <c r="KEK235" s="134"/>
      <c r="KEL235" s="134"/>
      <c r="KEM235" s="134"/>
      <c r="KEN235" s="134"/>
      <c r="KEO235" s="134"/>
      <c r="KEP235" s="134"/>
      <c r="KEQ235" s="134"/>
      <c r="KER235" s="134"/>
      <c r="KES235" s="134"/>
      <c r="KET235" s="134"/>
      <c r="KEU235" s="134"/>
      <c r="KEV235" s="134"/>
      <c r="KEW235" s="134"/>
      <c r="KEX235" s="134"/>
      <c r="KEY235" s="134"/>
      <c r="KEZ235" s="134"/>
      <c r="KFA235" s="134"/>
      <c r="KFB235" s="134"/>
      <c r="KFC235" s="134"/>
      <c r="KFD235" s="134"/>
      <c r="KFE235" s="134"/>
      <c r="KFF235" s="134"/>
      <c r="KFG235" s="134"/>
      <c r="KFH235" s="134"/>
      <c r="KFI235" s="134"/>
      <c r="KFJ235" s="134"/>
      <c r="KFK235" s="134"/>
      <c r="KFL235" s="134"/>
      <c r="KFM235" s="134"/>
      <c r="KFN235" s="134"/>
      <c r="KFO235" s="134"/>
      <c r="KFP235" s="134"/>
      <c r="KFQ235" s="134"/>
      <c r="KFR235" s="134"/>
      <c r="KFS235" s="134"/>
      <c r="KFT235" s="134"/>
      <c r="KFU235" s="134"/>
      <c r="KFV235" s="134"/>
      <c r="KFW235" s="134"/>
      <c r="KFX235" s="134"/>
      <c r="KFY235" s="134"/>
      <c r="KFZ235" s="134"/>
      <c r="KGA235" s="134"/>
      <c r="KGB235" s="134"/>
      <c r="KGC235" s="134"/>
      <c r="KGD235" s="134"/>
      <c r="KGE235" s="134"/>
      <c r="KGF235" s="134"/>
      <c r="KGG235" s="134"/>
      <c r="KGH235" s="134"/>
      <c r="KGI235" s="134"/>
      <c r="KGJ235" s="134"/>
      <c r="KGK235" s="134"/>
      <c r="KGL235" s="134"/>
      <c r="KGM235" s="134"/>
      <c r="KGN235" s="134"/>
      <c r="KGO235" s="134"/>
      <c r="KGP235" s="134"/>
      <c r="KGQ235" s="134"/>
      <c r="KGR235" s="134"/>
      <c r="KGS235" s="134"/>
      <c r="KGT235" s="134"/>
      <c r="KGU235" s="134"/>
      <c r="KGV235" s="134"/>
      <c r="KGW235" s="134"/>
      <c r="KGX235" s="134"/>
      <c r="KGY235" s="134"/>
      <c r="KGZ235" s="134"/>
      <c r="KHA235" s="134"/>
      <c r="KHB235" s="134"/>
      <c r="KHC235" s="134"/>
      <c r="KHD235" s="134"/>
      <c r="KHE235" s="134"/>
      <c r="KHF235" s="134"/>
      <c r="KHG235" s="134"/>
      <c r="KHH235" s="134"/>
      <c r="KHI235" s="134"/>
      <c r="KHJ235" s="134"/>
      <c r="KHK235" s="134"/>
      <c r="KHL235" s="134"/>
      <c r="KHM235" s="134"/>
      <c r="KHN235" s="134"/>
      <c r="KHO235" s="134"/>
      <c r="KHP235" s="134"/>
      <c r="KHQ235" s="134"/>
      <c r="KHR235" s="134"/>
      <c r="KHS235" s="134"/>
      <c r="KHT235" s="134"/>
      <c r="KHU235" s="134"/>
      <c r="KHV235" s="134"/>
      <c r="KHW235" s="134"/>
      <c r="KHX235" s="134"/>
      <c r="KHY235" s="134"/>
      <c r="KHZ235" s="134"/>
      <c r="KIA235" s="134"/>
      <c r="KIB235" s="134"/>
      <c r="KIC235" s="134"/>
      <c r="KID235" s="134"/>
      <c r="KIE235" s="134"/>
      <c r="KIF235" s="134"/>
      <c r="KIG235" s="134"/>
      <c r="KIH235" s="134"/>
      <c r="KII235" s="134"/>
      <c r="KIJ235" s="134"/>
      <c r="KIK235" s="134"/>
      <c r="KIL235" s="134"/>
      <c r="KIM235" s="134"/>
      <c r="KIN235" s="134"/>
      <c r="KIO235" s="134"/>
      <c r="KIP235" s="134"/>
      <c r="KIQ235" s="134"/>
      <c r="KIR235" s="134"/>
      <c r="KIS235" s="134"/>
      <c r="KIT235" s="134"/>
      <c r="KIU235" s="134"/>
      <c r="KIV235" s="134"/>
      <c r="KIW235" s="134"/>
      <c r="KIX235" s="134"/>
      <c r="KIY235" s="134"/>
      <c r="KIZ235" s="134"/>
      <c r="KJA235" s="134"/>
      <c r="KJB235" s="134"/>
      <c r="KJC235" s="134"/>
      <c r="KJD235" s="134"/>
      <c r="KJE235" s="134"/>
      <c r="KJF235" s="134"/>
      <c r="KJG235" s="134"/>
      <c r="KJH235" s="134"/>
      <c r="KJI235" s="134"/>
      <c r="KJJ235" s="134"/>
      <c r="KJK235" s="134"/>
      <c r="KJL235" s="134"/>
      <c r="KJM235" s="134"/>
      <c r="KJN235" s="134"/>
      <c r="KJO235" s="134"/>
      <c r="KJP235" s="134"/>
      <c r="KJQ235" s="134"/>
      <c r="KJR235" s="134"/>
      <c r="KJS235" s="134"/>
      <c r="KJT235" s="134"/>
      <c r="KJU235" s="134"/>
      <c r="KJV235" s="134"/>
      <c r="KJW235" s="134"/>
      <c r="KJX235" s="134"/>
      <c r="KJY235" s="134"/>
      <c r="KJZ235" s="134"/>
      <c r="KKA235" s="134"/>
      <c r="KKB235" s="134"/>
      <c r="KKC235" s="134"/>
      <c r="KKD235" s="134"/>
      <c r="KKE235" s="134"/>
      <c r="KKF235" s="134"/>
      <c r="KKG235" s="134"/>
      <c r="KKH235" s="134"/>
      <c r="KKI235" s="134"/>
      <c r="KKJ235" s="134"/>
      <c r="KKK235" s="134"/>
      <c r="KKL235" s="134"/>
      <c r="KKM235" s="134"/>
      <c r="KKN235" s="134"/>
      <c r="KKO235" s="134"/>
      <c r="KKP235" s="134"/>
      <c r="KKQ235" s="134"/>
      <c r="KKR235" s="134"/>
      <c r="KKS235" s="134"/>
      <c r="KKT235" s="134"/>
      <c r="KKU235" s="134"/>
      <c r="KKV235" s="134"/>
      <c r="KKW235" s="134"/>
      <c r="KKX235" s="134"/>
      <c r="KKY235" s="134"/>
      <c r="KKZ235" s="134"/>
      <c r="KLA235" s="134"/>
      <c r="KLB235" s="134"/>
      <c r="KLC235" s="134"/>
      <c r="KLD235" s="134"/>
      <c r="KLE235" s="134"/>
      <c r="KLF235" s="134"/>
      <c r="KLG235" s="134"/>
      <c r="KLH235" s="134"/>
      <c r="KLI235" s="134"/>
      <c r="KLJ235" s="134"/>
      <c r="KLK235" s="134"/>
      <c r="KLL235" s="134"/>
      <c r="KLM235" s="134"/>
      <c r="KLN235" s="134"/>
      <c r="KLO235" s="134"/>
      <c r="KLP235" s="134"/>
      <c r="KLQ235" s="134"/>
      <c r="KLR235" s="134"/>
      <c r="KLS235" s="134"/>
      <c r="KLT235" s="134"/>
      <c r="KLU235" s="134"/>
      <c r="KLV235" s="134"/>
      <c r="KLW235" s="134"/>
      <c r="KLX235" s="134"/>
      <c r="KLY235" s="134"/>
      <c r="KLZ235" s="134"/>
      <c r="KMA235" s="134"/>
      <c r="KMB235" s="134"/>
      <c r="KMC235" s="134"/>
      <c r="KMD235" s="134"/>
      <c r="KME235" s="134"/>
      <c r="KMF235" s="134"/>
      <c r="KMG235" s="134"/>
      <c r="KMH235" s="134"/>
      <c r="KMI235" s="134"/>
      <c r="KMJ235" s="134"/>
      <c r="KMK235" s="134"/>
      <c r="KML235" s="134"/>
      <c r="KMM235" s="134"/>
      <c r="KMN235" s="134"/>
      <c r="KMO235" s="134"/>
      <c r="KMP235" s="134"/>
      <c r="KMQ235" s="134"/>
      <c r="KMR235" s="134"/>
      <c r="KMS235" s="134"/>
      <c r="KMT235" s="134"/>
      <c r="KMU235" s="134"/>
      <c r="KMV235" s="134"/>
      <c r="KMW235" s="134"/>
      <c r="KMX235" s="134"/>
      <c r="KMY235" s="134"/>
      <c r="KMZ235" s="134"/>
      <c r="KNA235" s="134"/>
      <c r="KNB235" s="134"/>
      <c r="KNC235" s="134"/>
      <c r="KND235" s="134"/>
      <c r="KNE235" s="134"/>
      <c r="KNF235" s="134"/>
      <c r="KNG235" s="134"/>
      <c r="KNH235" s="134"/>
      <c r="KNI235" s="134"/>
      <c r="KNJ235" s="134"/>
      <c r="KNK235" s="134"/>
      <c r="KNL235" s="134"/>
      <c r="KNM235" s="134"/>
      <c r="KNN235" s="134"/>
      <c r="KNO235" s="134"/>
      <c r="KNP235" s="134"/>
      <c r="KNQ235" s="134"/>
      <c r="KNR235" s="134"/>
      <c r="KNS235" s="134"/>
      <c r="KNT235" s="134"/>
      <c r="KNU235" s="134"/>
      <c r="KNV235" s="134"/>
      <c r="KNW235" s="134"/>
      <c r="KNX235" s="134"/>
      <c r="KNY235" s="134"/>
      <c r="KNZ235" s="134"/>
      <c r="KOA235" s="134"/>
      <c r="KOB235" s="134"/>
      <c r="KOC235" s="134"/>
      <c r="KOD235" s="134"/>
      <c r="KOE235" s="134"/>
      <c r="KOF235" s="134"/>
      <c r="KOG235" s="134"/>
      <c r="KOH235" s="134"/>
      <c r="KOI235" s="134"/>
      <c r="KOJ235" s="134"/>
      <c r="KOK235" s="134"/>
      <c r="KOL235" s="134"/>
      <c r="KOM235" s="134"/>
      <c r="KON235" s="134"/>
      <c r="KOO235" s="134"/>
      <c r="KOP235" s="134"/>
      <c r="KOQ235" s="134"/>
      <c r="KOR235" s="134"/>
      <c r="KOS235" s="134"/>
      <c r="KOT235" s="134"/>
      <c r="KOU235" s="134"/>
      <c r="KOV235" s="134"/>
      <c r="KOW235" s="134"/>
      <c r="KOX235" s="134"/>
      <c r="KOY235" s="134"/>
      <c r="KOZ235" s="134"/>
      <c r="KPA235" s="134"/>
      <c r="KPB235" s="134"/>
      <c r="KPC235" s="134"/>
      <c r="KPD235" s="134"/>
      <c r="KPE235" s="134"/>
      <c r="KPF235" s="134"/>
      <c r="KPG235" s="134"/>
      <c r="KPH235" s="134"/>
      <c r="KPI235" s="134"/>
      <c r="KPJ235" s="134"/>
      <c r="KPK235" s="134"/>
      <c r="KPL235" s="134"/>
      <c r="KPM235" s="134"/>
      <c r="KPN235" s="134"/>
      <c r="KPO235" s="134"/>
      <c r="KPP235" s="134"/>
      <c r="KPQ235" s="134"/>
      <c r="KPR235" s="134"/>
      <c r="KPS235" s="134"/>
      <c r="KPT235" s="134"/>
      <c r="KPU235" s="134"/>
      <c r="KPV235" s="134"/>
      <c r="KPW235" s="134"/>
      <c r="KPX235" s="134"/>
      <c r="KPY235" s="134"/>
      <c r="KPZ235" s="134"/>
      <c r="KQA235" s="134"/>
      <c r="KQB235" s="134"/>
      <c r="KQC235" s="134"/>
      <c r="KQD235" s="134"/>
      <c r="KQE235" s="134"/>
      <c r="KQF235" s="134"/>
      <c r="KQG235" s="134"/>
      <c r="KQH235" s="134"/>
      <c r="KQI235" s="134"/>
      <c r="KQJ235" s="134"/>
      <c r="KQK235" s="134"/>
      <c r="KQL235" s="134"/>
      <c r="KQM235" s="134"/>
      <c r="KQN235" s="134"/>
      <c r="KQO235" s="134"/>
      <c r="KQP235" s="134"/>
      <c r="KQQ235" s="134"/>
      <c r="KQR235" s="134"/>
      <c r="KQS235" s="134"/>
      <c r="KQT235" s="134"/>
      <c r="KQU235" s="134"/>
      <c r="KQV235" s="134"/>
      <c r="KQW235" s="134"/>
      <c r="KQX235" s="134"/>
      <c r="KQY235" s="134"/>
      <c r="KQZ235" s="134"/>
      <c r="KRA235" s="134"/>
      <c r="KRB235" s="134"/>
      <c r="KRC235" s="134"/>
      <c r="KRD235" s="134"/>
      <c r="KRE235" s="134"/>
      <c r="KRF235" s="134"/>
      <c r="KRG235" s="134"/>
      <c r="KRH235" s="134"/>
      <c r="KRI235" s="134"/>
      <c r="KRJ235" s="134"/>
      <c r="KRK235" s="134"/>
      <c r="KRL235" s="134"/>
      <c r="KRM235" s="134"/>
      <c r="KRN235" s="134"/>
      <c r="KRO235" s="134"/>
      <c r="KRP235" s="134"/>
      <c r="KRQ235" s="134"/>
      <c r="KRR235" s="134"/>
      <c r="KRS235" s="134"/>
      <c r="KRT235" s="134"/>
      <c r="KRU235" s="134"/>
      <c r="KRV235" s="134"/>
      <c r="KRW235" s="134"/>
      <c r="KRX235" s="134"/>
      <c r="KRY235" s="134"/>
      <c r="KRZ235" s="134"/>
      <c r="KSA235" s="134"/>
      <c r="KSB235" s="134"/>
      <c r="KSC235" s="134"/>
      <c r="KSD235" s="134"/>
      <c r="KSE235" s="134"/>
      <c r="KSF235" s="134"/>
      <c r="KSG235" s="134"/>
      <c r="KSH235" s="134"/>
      <c r="KSI235" s="134"/>
      <c r="KSJ235" s="134"/>
      <c r="KSK235" s="134"/>
      <c r="KSL235" s="134"/>
      <c r="KSM235" s="134"/>
      <c r="KSN235" s="134"/>
      <c r="KSO235" s="134"/>
      <c r="KSP235" s="134"/>
      <c r="KSQ235" s="134"/>
      <c r="KSR235" s="134"/>
      <c r="KSS235" s="134"/>
      <c r="KST235" s="134"/>
      <c r="KSU235" s="134"/>
      <c r="KSV235" s="134"/>
      <c r="KSW235" s="134"/>
      <c r="KSX235" s="134"/>
      <c r="KSY235" s="134"/>
      <c r="KSZ235" s="134"/>
      <c r="KTA235" s="134"/>
      <c r="KTB235" s="134"/>
      <c r="KTC235" s="134"/>
      <c r="KTD235" s="134"/>
      <c r="KTE235" s="134"/>
      <c r="KTF235" s="134"/>
      <c r="KTG235" s="134"/>
      <c r="KTH235" s="134"/>
      <c r="KTI235" s="134"/>
      <c r="KTJ235" s="134"/>
      <c r="KTK235" s="134"/>
      <c r="KTL235" s="134"/>
      <c r="KTM235" s="134"/>
      <c r="KTN235" s="134"/>
      <c r="KTO235" s="134"/>
      <c r="KTP235" s="134"/>
      <c r="KTQ235" s="134"/>
      <c r="KTR235" s="134"/>
      <c r="KTS235" s="134"/>
      <c r="KTT235" s="134"/>
      <c r="KTU235" s="134"/>
      <c r="KTV235" s="134"/>
      <c r="KTW235" s="134"/>
      <c r="KTX235" s="134"/>
      <c r="KTY235" s="134"/>
      <c r="KTZ235" s="134"/>
      <c r="KUA235" s="134"/>
      <c r="KUB235" s="134"/>
      <c r="KUC235" s="134"/>
      <c r="KUD235" s="134"/>
      <c r="KUE235" s="134"/>
      <c r="KUF235" s="134"/>
      <c r="KUG235" s="134"/>
      <c r="KUH235" s="134"/>
      <c r="KUI235" s="134"/>
      <c r="KUJ235" s="134"/>
      <c r="KUK235" s="134"/>
      <c r="KUL235" s="134"/>
      <c r="KUM235" s="134"/>
      <c r="KUN235" s="134"/>
      <c r="KUO235" s="134"/>
      <c r="KUP235" s="134"/>
      <c r="KUQ235" s="134"/>
      <c r="KUR235" s="134"/>
      <c r="KUS235" s="134"/>
      <c r="KUT235" s="134"/>
      <c r="KUU235" s="134"/>
      <c r="KUV235" s="134"/>
      <c r="KUW235" s="134"/>
      <c r="KUX235" s="134"/>
      <c r="KUY235" s="134"/>
      <c r="KUZ235" s="134"/>
      <c r="KVA235" s="134"/>
      <c r="KVB235" s="134"/>
      <c r="KVC235" s="134"/>
      <c r="KVD235" s="134"/>
      <c r="KVE235" s="134"/>
      <c r="KVF235" s="134"/>
      <c r="KVG235" s="134"/>
      <c r="KVH235" s="134"/>
      <c r="KVI235" s="134"/>
      <c r="KVJ235" s="134"/>
      <c r="KVK235" s="134"/>
      <c r="KVL235" s="134"/>
      <c r="KVM235" s="134"/>
      <c r="KVN235" s="134"/>
      <c r="KVO235" s="134"/>
      <c r="KVP235" s="134"/>
      <c r="KVQ235" s="134"/>
      <c r="KVR235" s="134"/>
      <c r="KVS235" s="134"/>
      <c r="KVT235" s="134"/>
      <c r="KVU235" s="134"/>
      <c r="KVV235" s="134"/>
      <c r="KVW235" s="134"/>
      <c r="KVX235" s="134"/>
      <c r="KVY235" s="134"/>
      <c r="KVZ235" s="134"/>
      <c r="KWA235" s="134"/>
      <c r="KWB235" s="134"/>
      <c r="KWC235" s="134"/>
      <c r="KWD235" s="134"/>
      <c r="KWE235" s="134"/>
      <c r="KWF235" s="134"/>
      <c r="KWG235" s="134"/>
      <c r="KWH235" s="134"/>
      <c r="KWI235" s="134"/>
      <c r="KWJ235" s="134"/>
      <c r="KWK235" s="134"/>
      <c r="KWL235" s="134"/>
      <c r="KWM235" s="134"/>
      <c r="KWN235" s="134"/>
      <c r="KWO235" s="134"/>
      <c r="KWP235" s="134"/>
      <c r="KWQ235" s="134"/>
      <c r="KWR235" s="134"/>
      <c r="KWS235" s="134"/>
      <c r="KWT235" s="134"/>
      <c r="KWU235" s="134"/>
      <c r="KWV235" s="134"/>
      <c r="KWW235" s="134"/>
      <c r="KWX235" s="134"/>
      <c r="KWY235" s="134"/>
      <c r="KWZ235" s="134"/>
      <c r="KXA235" s="134"/>
      <c r="KXB235" s="134"/>
      <c r="KXC235" s="134"/>
      <c r="KXD235" s="134"/>
      <c r="KXE235" s="134"/>
      <c r="KXF235" s="134"/>
      <c r="KXG235" s="134"/>
      <c r="KXH235" s="134"/>
      <c r="KXI235" s="134"/>
      <c r="KXJ235" s="134"/>
      <c r="KXK235" s="134"/>
      <c r="KXL235" s="134"/>
      <c r="KXM235" s="134"/>
      <c r="KXN235" s="134"/>
      <c r="KXO235" s="134"/>
      <c r="KXP235" s="134"/>
      <c r="KXQ235" s="134"/>
      <c r="KXR235" s="134"/>
      <c r="KXS235" s="134"/>
      <c r="KXT235" s="134"/>
      <c r="KXU235" s="134"/>
      <c r="KXV235" s="134"/>
      <c r="KXW235" s="134"/>
      <c r="KXX235" s="134"/>
      <c r="KXY235" s="134"/>
      <c r="KXZ235" s="134"/>
      <c r="KYA235" s="134"/>
      <c r="KYB235" s="134"/>
      <c r="KYC235" s="134"/>
      <c r="KYD235" s="134"/>
      <c r="KYE235" s="134"/>
      <c r="KYF235" s="134"/>
      <c r="KYG235" s="134"/>
      <c r="KYH235" s="134"/>
      <c r="KYI235" s="134"/>
      <c r="KYJ235" s="134"/>
      <c r="KYK235" s="134"/>
      <c r="KYL235" s="134"/>
      <c r="KYM235" s="134"/>
      <c r="KYN235" s="134"/>
      <c r="KYO235" s="134"/>
      <c r="KYP235" s="134"/>
      <c r="KYQ235" s="134"/>
      <c r="KYR235" s="134"/>
      <c r="KYS235" s="134"/>
      <c r="KYT235" s="134"/>
      <c r="KYU235" s="134"/>
      <c r="KYV235" s="134"/>
      <c r="KYW235" s="134"/>
      <c r="KYX235" s="134"/>
      <c r="KYY235" s="134"/>
      <c r="KYZ235" s="134"/>
      <c r="KZA235" s="134"/>
      <c r="KZB235" s="134"/>
      <c r="KZC235" s="134"/>
      <c r="KZD235" s="134"/>
      <c r="KZE235" s="134"/>
      <c r="KZF235" s="134"/>
      <c r="KZG235" s="134"/>
      <c r="KZH235" s="134"/>
      <c r="KZI235" s="134"/>
      <c r="KZJ235" s="134"/>
      <c r="KZK235" s="134"/>
      <c r="KZL235" s="134"/>
      <c r="KZM235" s="134"/>
      <c r="KZN235" s="134"/>
      <c r="KZO235" s="134"/>
      <c r="KZP235" s="134"/>
      <c r="KZQ235" s="134"/>
      <c r="KZR235" s="134"/>
      <c r="KZS235" s="134"/>
      <c r="KZT235" s="134"/>
      <c r="KZU235" s="134"/>
      <c r="KZV235" s="134"/>
      <c r="KZW235" s="134"/>
      <c r="KZX235" s="134"/>
      <c r="KZY235" s="134"/>
      <c r="KZZ235" s="134"/>
      <c r="LAA235" s="134"/>
      <c r="LAB235" s="134"/>
      <c r="LAC235" s="134"/>
      <c r="LAD235" s="134"/>
      <c r="LAE235" s="134"/>
      <c r="LAF235" s="134"/>
      <c r="LAG235" s="134"/>
      <c r="LAH235" s="134"/>
      <c r="LAI235" s="134"/>
      <c r="LAJ235" s="134"/>
      <c r="LAK235" s="134"/>
      <c r="LAL235" s="134"/>
      <c r="LAM235" s="134"/>
      <c r="LAN235" s="134"/>
      <c r="LAO235" s="134"/>
      <c r="LAP235" s="134"/>
      <c r="LAQ235" s="134"/>
      <c r="LAR235" s="134"/>
      <c r="LAS235" s="134"/>
      <c r="LAT235" s="134"/>
      <c r="LAU235" s="134"/>
      <c r="LAV235" s="134"/>
      <c r="LAW235" s="134"/>
      <c r="LAX235" s="134"/>
      <c r="LAY235" s="134"/>
      <c r="LAZ235" s="134"/>
      <c r="LBA235" s="134"/>
      <c r="LBB235" s="134"/>
      <c r="LBC235" s="134"/>
      <c r="LBD235" s="134"/>
      <c r="LBE235" s="134"/>
      <c r="LBF235" s="134"/>
      <c r="LBG235" s="134"/>
      <c r="LBH235" s="134"/>
      <c r="LBI235" s="134"/>
      <c r="LBJ235" s="134"/>
      <c r="LBK235" s="134"/>
      <c r="LBL235" s="134"/>
      <c r="LBM235" s="134"/>
      <c r="LBN235" s="134"/>
      <c r="LBO235" s="134"/>
      <c r="LBP235" s="134"/>
      <c r="LBQ235" s="134"/>
      <c r="LBR235" s="134"/>
      <c r="LBS235" s="134"/>
      <c r="LBT235" s="134"/>
      <c r="LBU235" s="134"/>
      <c r="LBV235" s="134"/>
      <c r="LBW235" s="134"/>
      <c r="LBX235" s="134"/>
      <c r="LBY235" s="134"/>
      <c r="LBZ235" s="134"/>
      <c r="LCA235" s="134"/>
      <c r="LCB235" s="134"/>
      <c r="LCC235" s="134"/>
      <c r="LCD235" s="134"/>
      <c r="LCE235" s="134"/>
      <c r="LCF235" s="134"/>
      <c r="LCG235" s="134"/>
      <c r="LCH235" s="134"/>
      <c r="LCI235" s="134"/>
      <c r="LCJ235" s="134"/>
      <c r="LCK235" s="134"/>
      <c r="LCL235" s="134"/>
      <c r="LCM235" s="134"/>
      <c r="LCN235" s="134"/>
      <c r="LCO235" s="134"/>
      <c r="LCP235" s="134"/>
      <c r="LCQ235" s="134"/>
      <c r="LCR235" s="134"/>
      <c r="LCS235" s="134"/>
      <c r="LCT235" s="134"/>
      <c r="LCU235" s="134"/>
      <c r="LCV235" s="134"/>
      <c r="LCW235" s="134"/>
      <c r="LCX235" s="134"/>
      <c r="LCY235" s="134"/>
      <c r="LCZ235" s="134"/>
      <c r="LDA235" s="134"/>
      <c r="LDB235" s="134"/>
      <c r="LDC235" s="134"/>
      <c r="LDD235" s="134"/>
      <c r="LDE235" s="134"/>
      <c r="LDF235" s="134"/>
      <c r="LDG235" s="134"/>
      <c r="LDH235" s="134"/>
      <c r="LDI235" s="134"/>
      <c r="LDJ235" s="134"/>
      <c r="LDK235" s="134"/>
      <c r="LDL235" s="134"/>
      <c r="LDM235" s="134"/>
      <c r="LDN235" s="134"/>
      <c r="LDO235" s="134"/>
      <c r="LDP235" s="134"/>
      <c r="LDQ235" s="134"/>
      <c r="LDR235" s="134"/>
      <c r="LDS235" s="134"/>
      <c r="LDT235" s="134"/>
      <c r="LDU235" s="134"/>
      <c r="LDV235" s="134"/>
      <c r="LDW235" s="134"/>
      <c r="LDX235" s="134"/>
      <c r="LDY235" s="134"/>
      <c r="LDZ235" s="134"/>
      <c r="LEA235" s="134"/>
      <c r="LEB235" s="134"/>
      <c r="LEC235" s="134"/>
      <c r="LED235" s="134"/>
      <c r="LEE235" s="134"/>
      <c r="LEF235" s="134"/>
      <c r="LEG235" s="134"/>
      <c r="LEH235" s="134"/>
      <c r="LEI235" s="134"/>
      <c r="LEJ235" s="134"/>
      <c r="LEK235" s="134"/>
      <c r="LEL235" s="134"/>
      <c r="LEM235" s="134"/>
      <c r="LEN235" s="134"/>
      <c r="LEO235" s="134"/>
      <c r="LEP235" s="134"/>
      <c r="LEQ235" s="134"/>
      <c r="LER235" s="134"/>
      <c r="LES235" s="134"/>
      <c r="LET235" s="134"/>
      <c r="LEU235" s="134"/>
      <c r="LEV235" s="134"/>
      <c r="LEW235" s="134"/>
      <c r="LEX235" s="134"/>
      <c r="LEY235" s="134"/>
      <c r="LEZ235" s="134"/>
      <c r="LFA235" s="134"/>
      <c r="LFB235" s="134"/>
      <c r="LFC235" s="134"/>
      <c r="LFD235" s="134"/>
      <c r="LFE235" s="134"/>
      <c r="LFF235" s="134"/>
      <c r="LFG235" s="134"/>
      <c r="LFH235" s="134"/>
      <c r="LFI235" s="134"/>
      <c r="LFJ235" s="134"/>
      <c r="LFK235" s="134"/>
      <c r="LFL235" s="134"/>
      <c r="LFM235" s="134"/>
      <c r="LFN235" s="134"/>
      <c r="LFO235" s="134"/>
      <c r="LFP235" s="134"/>
      <c r="LFQ235" s="134"/>
      <c r="LFR235" s="134"/>
      <c r="LFS235" s="134"/>
      <c r="LFT235" s="134"/>
      <c r="LFU235" s="134"/>
      <c r="LFV235" s="134"/>
      <c r="LFW235" s="134"/>
      <c r="LFX235" s="134"/>
      <c r="LFY235" s="134"/>
      <c r="LFZ235" s="134"/>
      <c r="LGA235" s="134"/>
      <c r="LGB235" s="134"/>
      <c r="LGC235" s="134"/>
      <c r="LGD235" s="134"/>
      <c r="LGE235" s="134"/>
      <c r="LGF235" s="134"/>
      <c r="LGG235" s="134"/>
      <c r="LGH235" s="134"/>
      <c r="LGI235" s="134"/>
      <c r="LGJ235" s="134"/>
      <c r="LGK235" s="134"/>
      <c r="LGL235" s="134"/>
      <c r="LGM235" s="134"/>
      <c r="LGN235" s="134"/>
      <c r="LGO235" s="134"/>
      <c r="LGP235" s="134"/>
      <c r="LGQ235" s="134"/>
      <c r="LGR235" s="134"/>
      <c r="LGS235" s="134"/>
      <c r="LGT235" s="134"/>
      <c r="LGU235" s="134"/>
      <c r="LGV235" s="134"/>
      <c r="LGW235" s="134"/>
      <c r="LGX235" s="134"/>
      <c r="LGY235" s="134"/>
      <c r="LGZ235" s="134"/>
      <c r="LHA235" s="134"/>
      <c r="LHB235" s="134"/>
      <c r="LHC235" s="134"/>
      <c r="LHD235" s="134"/>
      <c r="LHE235" s="134"/>
      <c r="LHF235" s="134"/>
      <c r="LHG235" s="134"/>
      <c r="LHH235" s="134"/>
      <c r="LHI235" s="134"/>
      <c r="LHJ235" s="134"/>
      <c r="LHK235" s="134"/>
      <c r="LHL235" s="134"/>
      <c r="LHM235" s="134"/>
      <c r="LHN235" s="134"/>
      <c r="LHO235" s="134"/>
      <c r="LHP235" s="134"/>
      <c r="LHQ235" s="134"/>
      <c r="LHR235" s="134"/>
      <c r="LHS235" s="134"/>
      <c r="LHT235" s="134"/>
      <c r="LHU235" s="134"/>
      <c r="LHV235" s="134"/>
      <c r="LHW235" s="134"/>
      <c r="LHX235" s="134"/>
      <c r="LHY235" s="134"/>
      <c r="LHZ235" s="134"/>
      <c r="LIA235" s="134"/>
      <c r="LIB235" s="134"/>
      <c r="LIC235" s="134"/>
      <c r="LID235" s="134"/>
      <c r="LIE235" s="134"/>
      <c r="LIF235" s="134"/>
      <c r="LIG235" s="134"/>
      <c r="LIH235" s="134"/>
      <c r="LII235" s="134"/>
      <c r="LIJ235" s="134"/>
      <c r="LIK235" s="134"/>
      <c r="LIL235" s="134"/>
      <c r="LIM235" s="134"/>
      <c r="LIN235" s="134"/>
      <c r="LIO235" s="134"/>
      <c r="LIP235" s="134"/>
      <c r="LIQ235" s="134"/>
      <c r="LIR235" s="134"/>
      <c r="LIS235" s="134"/>
      <c r="LIT235" s="134"/>
      <c r="LIU235" s="134"/>
      <c r="LIV235" s="134"/>
      <c r="LIW235" s="134"/>
      <c r="LIX235" s="134"/>
      <c r="LIY235" s="134"/>
      <c r="LIZ235" s="134"/>
      <c r="LJA235" s="134"/>
      <c r="LJB235" s="134"/>
      <c r="LJC235" s="134"/>
      <c r="LJD235" s="134"/>
      <c r="LJE235" s="134"/>
      <c r="LJF235" s="134"/>
      <c r="LJG235" s="134"/>
      <c r="LJH235" s="134"/>
      <c r="LJI235" s="134"/>
      <c r="LJJ235" s="134"/>
      <c r="LJK235" s="134"/>
      <c r="LJL235" s="134"/>
      <c r="LJM235" s="134"/>
      <c r="LJN235" s="134"/>
      <c r="LJO235" s="134"/>
      <c r="LJP235" s="134"/>
      <c r="LJQ235" s="134"/>
      <c r="LJR235" s="134"/>
      <c r="LJS235" s="134"/>
      <c r="LJT235" s="134"/>
      <c r="LJU235" s="134"/>
      <c r="LJV235" s="134"/>
      <c r="LJW235" s="134"/>
      <c r="LJX235" s="134"/>
      <c r="LJY235" s="134"/>
      <c r="LJZ235" s="134"/>
      <c r="LKA235" s="134"/>
      <c r="LKB235" s="134"/>
      <c r="LKC235" s="134"/>
      <c r="LKD235" s="134"/>
      <c r="LKE235" s="134"/>
      <c r="LKF235" s="134"/>
      <c r="LKG235" s="134"/>
      <c r="LKH235" s="134"/>
      <c r="LKI235" s="134"/>
      <c r="LKJ235" s="134"/>
      <c r="LKK235" s="134"/>
      <c r="LKL235" s="134"/>
      <c r="LKM235" s="134"/>
      <c r="LKN235" s="134"/>
      <c r="LKO235" s="134"/>
      <c r="LKP235" s="134"/>
      <c r="LKQ235" s="134"/>
      <c r="LKR235" s="134"/>
      <c r="LKS235" s="134"/>
      <c r="LKT235" s="134"/>
      <c r="LKU235" s="134"/>
      <c r="LKV235" s="134"/>
      <c r="LKW235" s="134"/>
      <c r="LKX235" s="134"/>
      <c r="LKY235" s="134"/>
      <c r="LKZ235" s="134"/>
      <c r="LLA235" s="134"/>
      <c r="LLB235" s="134"/>
      <c r="LLC235" s="134"/>
      <c r="LLD235" s="134"/>
      <c r="LLE235" s="134"/>
      <c r="LLF235" s="134"/>
      <c r="LLG235" s="134"/>
      <c r="LLH235" s="134"/>
      <c r="LLI235" s="134"/>
      <c r="LLJ235" s="134"/>
      <c r="LLK235" s="134"/>
      <c r="LLL235" s="134"/>
      <c r="LLM235" s="134"/>
      <c r="LLN235" s="134"/>
      <c r="LLO235" s="134"/>
      <c r="LLP235" s="134"/>
      <c r="LLQ235" s="134"/>
      <c r="LLR235" s="134"/>
      <c r="LLS235" s="134"/>
      <c r="LLT235" s="134"/>
      <c r="LLU235" s="134"/>
      <c r="LLV235" s="134"/>
      <c r="LLW235" s="134"/>
      <c r="LLX235" s="134"/>
      <c r="LLY235" s="134"/>
      <c r="LLZ235" s="134"/>
      <c r="LMA235" s="134"/>
      <c r="LMB235" s="134"/>
      <c r="LMC235" s="134"/>
      <c r="LMD235" s="134"/>
      <c r="LME235" s="134"/>
      <c r="LMF235" s="134"/>
      <c r="LMG235" s="134"/>
      <c r="LMH235" s="134"/>
      <c r="LMI235" s="134"/>
      <c r="LMJ235" s="134"/>
      <c r="LMK235" s="134"/>
      <c r="LML235" s="134"/>
      <c r="LMM235" s="134"/>
      <c r="LMN235" s="134"/>
      <c r="LMO235" s="134"/>
      <c r="LMP235" s="134"/>
      <c r="LMQ235" s="134"/>
      <c r="LMR235" s="134"/>
      <c r="LMS235" s="134"/>
      <c r="LMT235" s="134"/>
      <c r="LMU235" s="134"/>
      <c r="LMV235" s="134"/>
      <c r="LMW235" s="134"/>
      <c r="LMX235" s="134"/>
      <c r="LMY235" s="134"/>
      <c r="LMZ235" s="134"/>
      <c r="LNA235" s="134"/>
      <c r="LNB235" s="134"/>
      <c r="LNC235" s="134"/>
      <c r="LND235" s="134"/>
      <c r="LNE235" s="134"/>
      <c r="LNF235" s="134"/>
      <c r="LNG235" s="134"/>
      <c r="LNH235" s="134"/>
      <c r="LNI235" s="134"/>
      <c r="LNJ235" s="134"/>
      <c r="LNK235" s="134"/>
      <c r="LNL235" s="134"/>
      <c r="LNM235" s="134"/>
      <c r="LNN235" s="134"/>
      <c r="LNO235" s="134"/>
      <c r="LNP235" s="134"/>
      <c r="LNQ235" s="134"/>
      <c r="LNR235" s="134"/>
      <c r="LNS235" s="134"/>
      <c r="LNT235" s="134"/>
      <c r="LNU235" s="134"/>
      <c r="LNV235" s="134"/>
      <c r="LNW235" s="134"/>
      <c r="LNX235" s="134"/>
      <c r="LNY235" s="134"/>
      <c r="LNZ235" s="134"/>
      <c r="LOA235" s="134"/>
      <c r="LOB235" s="134"/>
      <c r="LOC235" s="134"/>
      <c r="LOD235" s="134"/>
      <c r="LOE235" s="134"/>
      <c r="LOF235" s="134"/>
      <c r="LOG235" s="134"/>
      <c r="LOH235" s="134"/>
      <c r="LOI235" s="134"/>
      <c r="LOJ235" s="134"/>
      <c r="LOK235" s="134"/>
      <c r="LOL235" s="134"/>
      <c r="LOM235" s="134"/>
      <c r="LON235" s="134"/>
      <c r="LOO235" s="134"/>
      <c r="LOP235" s="134"/>
      <c r="LOQ235" s="134"/>
      <c r="LOR235" s="134"/>
      <c r="LOS235" s="134"/>
      <c r="LOT235" s="134"/>
      <c r="LOU235" s="134"/>
      <c r="LOV235" s="134"/>
      <c r="LOW235" s="134"/>
      <c r="LOX235" s="134"/>
      <c r="LOY235" s="134"/>
      <c r="LOZ235" s="134"/>
      <c r="LPA235" s="134"/>
      <c r="LPB235" s="134"/>
      <c r="LPC235" s="134"/>
      <c r="LPD235" s="134"/>
      <c r="LPE235" s="134"/>
      <c r="LPF235" s="134"/>
      <c r="LPG235" s="134"/>
      <c r="LPH235" s="134"/>
      <c r="LPI235" s="134"/>
      <c r="LPJ235" s="134"/>
      <c r="LPK235" s="134"/>
      <c r="LPL235" s="134"/>
      <c r="LPM235" s="134"/>
      <c r="LPN235" s="134"/>
      <c r="LPO235" s="134"/>
      <c r="LPP235" s="134"/>
      <c r="LPQ235" s="134"/>
      <c r="LPR235" s="134"/>
      <c r="LPS235" s="134"/>
      <c r="LPT235" s="134"/>
      <c r="LPU235" s="134"/>
      <c r="LPV235" s="134"/>
      <c r="LPW235" s="134"/>
      <c r="LPX235" s="134"/>
      <c r="LPY235" s="134"/>
      <c r="LPZ235" s="134"/>
      <c r="LQA235" s="134"/>
      <c r="LQB235" s="134"/>
      <c r="LQC235" s="134"/>
      <c r="LQD235" s="134"/>
      <c r="LQE235" s="134"/>
      <c r="LQF235" s="134"/>
      <c r="LQG235" s="134"/>
      <c r="LQH235" s="134"/>
      <c r="LQI235" s="134"/>
      <c r="LQJ235" s="134"/>
      <c r="LQK235" s="134"/>
      <c r="LQL235" s="134"/>
      <c r="LQM235" s="134"/>
      <c r="LQN235" s="134"/>
      <c r="LQO235" s="134"/>
      <c r="LQP235" s="134"/>
      <c r="LQQ235" s="134"/>
      <c r="LQR235" s="134"/>
      <c r="LQS235" s="134"/>
      <c r="LQT235" s="134"/>
      <c r="LQU235" s="134"/>
      <c r="LQV235" s="134"/>
      <c r="LQW235" s="134"/>
      <c r="LQX235" s="134"/>
      <c r="LQY235" s="134"/>
      <c r="LQZ235" s="134"/>
      <c r="LRA235" s="134"/>
      <c r="LRB235" s="134"/>
      <c r="LRC235" s="134"/>
      <c r="LRD235" s="134"/>
      <c r="LRE235" s="134"/>
      <c r="LRF235" s="134"/>
      <c r="LRG235" s="134"/>
      <c r="LRH235" s="134"/>
      <c r="LRI235" s="134"/>
      <c r="LRJ235" s="134"/>
      <c r="LRK235" s="134"/>
      <c r="LRL235" s="134"/>
      <c r="LRM235" s="134"/>
      <c r="LRN235" s="134"/>
      <c r="LRO235" s="134"/>
      <c r="LRP235" s="134"/>
      <c r="LRQ235" s="134"/>
      <c r="LRR235" s="134"/>
      <c r="LRS235" s="134"/>
      <c r="LRT235" s="134"/>
      <c r="LRU235" s="134"/>
      <c r="LRV235" s="134"/>
      <c r="LRW235" s="134"/>
      <c r="LRX235" s="134"/>
      <c r="LRY235" s="134"/>
      <c r="LRZ235" s="134"/>
      <c r="LSA235" s="134"/>
      <c r="LSB235" s="134"/>
      <c r="LSC235" s="134"/>
      <c r="LSD235" s="134"/>
      <c r="LSE235" s="134"/>
      <c r="LSF235" s="134"/>
      <c r="LSG235" s="134"/>
      <c r="LSH235" s="134"/>
      <c r="LSI235" s="134"/>
      <c r="LSJ235" s="134"/>
      <c r="LSK235" s="134"/>
      <c r="LSL235" s="134"/>
      <c r="LSM235" s="134"/>
      <c r="LSN235" s="134"/>
      <c r="LSO235" s="134"/>
      <c r="LSP235" s="134"/>
      <c r="LSQ235" s="134"/>
      <c r="LSR235" s="134"/>
      <c r="LSS235" s="134"/>
      <c r="LST235" s="134"/>
      <c r="LSU235" s="134"/>
      <c r="LSV235" s="134"/>
      <c r="LSW235" s="134"/>
      <c r="LSX235" s="134"/>
      <c r="LSY235" s="134"/>
      <c r="LSZ235" s="134"/>
      <c r="LTA235" s="134"/>
      <c r="LTB235" s="134"/>
      <c r="LTC235" s="134"/>
      <c r="LTD235" s="134"/>
      <c r="LTE235" s="134"/>
      <c r="LTF235" s="134"/>
      <c r="LTG235" s="134"/>
      <c r="LTH235" s="134"/>
      <c r="LTI235" s="134"/>
      <c r="LTJ235" s="134"/>
      <c r="LTK235" s="134"/>
      <c r="LTL235" s="134"/>
      <c r="LTM235" s="134"/>
      <c r="LTN235" s="134"/>
      <c r="LTO235" s="134"/>
      <c r="LTP235" s="134"/>
      <c r="LTQ235" s="134"/>
      <c r="LTR235" s="134"/>
      <c r="LTS235" s="134"/>
      <c r="LTT235" s="134"/>
      <c r="LTU235" s="134"/>
      <c r="LTV235" s="134"/>
      <c r="LTW235" s="134"/>
      <c r="LTX235" s="134"/>
      <c r="LTY235" s="134"/>
      <c r="LTZ235" s="134"/>
      <c r="LUA235" s="134"/>
      <c r="LUB235" s="134"/>
      <c r="LUC235" s="134"/>
      <c r="LUD235" s="134"/>
      <c r="LUE235" s="134"/>
      <c r="LUF235" s="134"/>
      <c r="LUG235" s="134"/>
      <c r="LUH235" s="134"/>
      <c r="LUI235" s="134"/>
      <c r="LUJ235" s="134"/>
      <c r="LUK235" s="134"/>
      <c r="LUL235" s="134"/>
      <c r="LUM235" s="134"/>
      <c r="LUN235" s="134"/>
      <c r="LUO235" s="134"/>
      <c r="LUP235" s="134"/>
      <c r="LUQ235" s="134"/>
      <c r="LUR235" s="134"/>
      <c r="LUS235" s="134"/>
      <c r="LUT235" s="134"/>
      <c r="LUU235" s="134"/>
      <c r="LUV235" s="134"/>
      <c r="LUW235" s="134"/>
      <c r="LUX235" s="134"/>
      <c r="LUY235" s="134"/>
      <c r="LUZ235" s="134"/>
      <c r="LVA235" s="134"/>
      <c r="LVB235" s="134"/>
      <c r="LVC235" s="134"/>
      <c r="LVD235" s="134"/>
      <c r="LVE235" s="134"/>
      <c r="LVF235" s="134"/>
      <c r="LVG235" s="134"/>
      <c r="LVH235" s="134"/>
      <c r="LVI235" s="134"/>
      <c r="LVJ235" s="134"/>
      <c r="LVK235" s="134"/>
      <c r="LVL235" s="134"/>
      <c r="LVM235" s="134"/>
      <c r="LVN235" s="134"/>
      <c r="LVO235" s="134"/>
      <c r="LVP235" s="134"/>
      <c r="LVQ235" s="134"/>
      <c r="LVR235" s="134"/>
      <c r="LVS235" s="134"/>
      <c r="LVT235" s="134"/>
      <c r="LVU235" s="134"/>
      <c r="LVV235" s="134"/>
      <c r="LVW235" s="134"/>
      <c r="LVX235" s="134"/>
      <c r="LVY235" s="134"/>
      <c r="LVZ235" s="134"/>
      <c r="LWA235" s="134"/>
      <c r="LWB235" s="134"/>
      <c r="LWC235" s="134"/>
      <c r="LWD235" s="134"/>
      <c r="LWE235" s="134"/>
      <c r="LWF235" s="134"/>
      <c r="LWG235" s="134"/>
      <c r="LWH235" s="134"/>
      <c r="LWI235" s="134"/>
      <c r="LWJ235" s="134"/>
      <c r="LWK235" s="134"/>
      <c r="LWL235" s="134"/>
      <c r="LWM235" s="134"/>
      <c r="LWN235" s="134"/>
      <c r="LWO235" s="134"/>
      <c r="LWP235" s="134"/>
      <c r="LWQ235" s="134"/>
      <c r="LWR235" s="134"/>
      <c r="LWS235" s="134"/>
      <c r="LWT235" s="134"/>
      <c r="LWU235" s="134"/>
      <c r="LWV235" s="134"/>
      <c r="LWW235" s="134"/>
      <c r="LWX235" s="134"/>
      <c r="LWY235" s="134"/>
      <c r="LWZ235" s="134"/>
      <c r="LXA235" s="134"/>
      <c r="LXB235" s="134"/>
      <c r="LXC235" s="134"/>
      <c r="LXD235" s="134"/>
      <c r="LXE235" s="134"/>
      <c r="LXF235" s="134"/>
      <c r="LXG235" s="134"/>
      <c r="LXH235" s="134"/>
      <c r="LXI235" s="134"/>
      <c r="LXJ235" s="134"/>
      <c r="LXK235" s="134"/>
      <c r="LXL235" s="134"/>
      <c r="LXM235" s="134"/>
      <c r="LXN235" s="134"/>
      <c r="LXO235" s="134"/>
      <c r="LXP235" s="134"/>
      <c r="LXQ235" s="134"/>
      <c r="LXR235" s="134"/>
      <c r="LXS235" s="134"/>
      <c r="LXT235" s="134"/>
      <c r="LXU235" s="134"/>
      <c r="LXV235" s="134"/>
      <c r="LXW235" s="134"/>
      <c r="LXX235" s="134"/>
      <c r="LXY235" s="134"/>
      <c r="LXZ235" s="134"/>
      <c r="LYA235" s="134"/>
      <c r="LYB235" s="134"/>
      <c r="LYC235" s="134"/>
      <c r="LYD235" s="134"/>
      <c r="LYE235" s="134"/>
      <c r="LYF235" s="134"/>
      <c r="LYG235" s="134"/>
      <c r="LYH235" s="134"/>
      <c r="LYI235" s="134"/>
      <c r="LYJ235" s="134"/>
      <c r="LYK235" s="134"/>
      <c r="LYL235" s="134"/>
      <c r="LYM235" s="134"/>
      <c r="LYN235" s="134"/>
      <c r="LYO235" s="134"/>
      <c r="LYP235" s="134"/>
      <c r="LYQ235" s="134"/>
      <c r="LYR235" s="134"/>
      <c r="LYS235" s="134"/>
      <c r="LYT235" s="134"/>
      <c r="LYU235" s="134"/>
      <c r="LYV235" s="134"/>
      <c r="LYW235" s="134"/>
      <c r="LYX235" s="134"/>
      <c r="LYY235" s="134"/>
      <c r="LYZ235" s="134"/>
      <c r="LZA235" s="134"/>
      <c r="LZB235" s="134"/>
      <c r="LZC235" s="134"/>
      <c r="LZD235" s="134"/>
      <c r="LZE235" s="134"/>
      <c r="LZF235" s="134"/>
      <c r="LZG235" s="134"/>
      <c r="LZH235" s="134"/>
      <c r="LZI235" s="134"/>
      <c r="LZJ235" s="134"/>
      <c r="LZK235" s="134"/>
      <c r="LZL235" s="134"/>
      <c r="LZM235" s="134"/>
      <c r="LZN235" s="134"/>
      <c r="LZO235" s="134"/>
      <c r="LZP235" s="134"/>
      <c r="LZQ235" s="134"/>
      <c r="LZR235" s="134"/>
      <c r="LZS235" s="134"/>
      <c r="LZT235" s="134"/>
      <c r="LZU235" s="134"/>
      <c r="LZV235" s="134"/>
      <c r="LZW235" s="134"/>
      <c r="LZX235" s="134"/>
      <c r="LZY235" s="134"/>
      <c r="LZZ235" s="134"/>
      <c r="MAA235" s="134"/>
      <c r="MAB235" s="134"/>
      <c r="MAC235" s="134"/>
      <c r="MAD235" s="134"/>
      <c r="MAE235" s="134"/>
      <c r="MAF235" s="134"/>
      <c r="MAG235" s="134"/>
      <c r="MAH235" s="134"/>
      <c r="MAI235" s="134"/>
      <c r="MAJ235" s="134"/>
      <c r="MAK235" s="134"/>
      <c r="MAL235" s="134"/>
      <c r="MAM235" s="134"/>
      <c r="MAN235" s="134"/>
      <c r="MAO235" s="134"/>
      <c r="MAP235" s="134"/>
      <c r="MAQ235" s="134"/>
      <c r="MAR235" s="134"/>
      <c r="MAS235" s="134"/>
      <c r="MAT235" s="134"/>
      <c r="MAU235" s="134"/>
      <c r="MAV235" s="134"/>
      <c r="MAW235" s="134"/>
      <c r="MAX235" s="134"/>
      <c r="MAY235" s="134"/>
      <c r="MAZ235" s="134"/>
      <c r="MBA235" s="134"/>
      <c r="MBB235" s="134"/>
      <c r="MBC235" s="134"/>
      <c r="MBD235" s="134"/>
      <c r="MBE235" s="134"/>
      <c r="MBF235" s="134"/>
      <c r="MBG235" s="134"/>
      <c r="MBH235" s="134"/>
      <c r="MBI235" s="134"/>
      <c r="MBJ235" s="134"/>
      <c r="MBK235" s="134"/>
      <c r="MBL235" s="134"/>
      <c r="MBM235" s="134"/>
      <c r="MBN235" s="134"/>
      <c r="MBO235" s="134"/>
      <c r="MBP235" s="134"/>
      <c r="MBQ235" s="134"/>
      <c r="MBR235" s="134"/>
      <c r="MBS235" s="134"/>
      <c r="MBT235" s="134"/>
      <c r="MBU235" s="134"/>
      <c r="MBV235" s="134"/>
      <c r="MBW235" s="134"/>
      <c r="MBX235" s="134"/>
      <c r="MBY235" s="134"/>
      <c r="MBZ235" s="134"/>
      <c r="MCA235" s="134"/>
      <c r="MCB235" s="134"/>
      <c r="MCC235" s="134"/>
      <c r="MCD235" s="134"/>
      <c r="MCE235" s="134"/>
      <c r="MCF235" s="134"/>
      <c r="MCG235" s="134"/>
      <c r="MCH235" s="134"/>
      <c r="MCI235" s="134"/>
      <c r="MCJ235" s="134"/>
      <c r="MCK235" s="134"/>
      <c r="MCL235" s="134"/>
      <c r="MCM235" s="134"/>
      <c r="MCN235" s="134"/>
      <c r="MCO235" s="134"/>
      <c r="MCP235" s="134"/>
      <c r="MCQ235" s="134"/>
      <c r="MCR235" s="134"/>
      <c r="MCS235" s="134"/>
      <c r="MCT235" s="134"/>
      <c r="MCU235" s="134"/>
      <c r="MCV235" s="134"/>
      <c r="MCW235" s="134"/>
      <c r="MCX235" s="134"/>
      <c r="MCY235" s="134"/>
      <c r="MCZ235" s="134"/>
      <c r="MDA235" s="134"/>
      <c r="MDB235" s="134"/>
      <c r="MDC235" s="134"/>
      <c r="MDD235" s="134"/>
      <c r="MDE235" s="134"/>
      <c r="MDF235" s="134"/>
      <c r="MDG235" s="134"/>
      <c r="MDH235" s="134"/>
      <c r="MDI235" s="134"/>
      <c r="MDJ235" s="134"/>
      <c r="MDK235" s="134"/>
      <c r="MDL235" s="134"/>
      <c r="MDM235" s="134"/>
      <c r="MDN235" s="134"/>
      <c r="MDO235" s="134"/>
      <c r="MDP235" s="134"/>
      <c r="MDQ235" s="134"/>
      <c r="MDR235" s="134"/>
      <c r="MDS235" s="134"/>
      <c r="MDT235" s="134"/>
      <c r="MDU235" s="134"/>
      <c r="MDV235" s="134"/>
      <c r="MDW235" s="134"/>
      <c r="MDX235" s="134"/>
      <c r="MDY235" s="134"/>
      <c r="MDZ235" s="134"/>
      <c r="MEA235" s="134"/>
      <c r="MEB235" s="134"/>
      <c r="MEC235" s="134"/>
      <c r="MED235" s="134"/>
      <c r="MEE235" s="134"/>
      <c r="MEF235" s="134"/>
      <c r="MEG235" s="134"/>
      <c r="MEH235" s="134"/>
      <c r="MEI235" s="134"/>
      <c r="MEJ235" s="134"/>
      <c r="MEK235" s="134"/>
      <c r="MEL235" s="134"/>
      <c r="MEM235" s="134"/>
      <c r="MEN235" s="134"/>
      <c r="MEO235" s="134"/>
      <c r="MEP235" s="134"/>
      <c r="MEQ235" s="134"/>
      <c r="MER235" s="134"/>
      <c r="MES235" s="134"/>
      <c r="MET235" s="134"/>
      <c r="MEU235" s="134"/>
      <c r="MEV235" s="134"/>
      <c r="MEW235" s="134"/>
      <c r="MEX235" s="134"/>
      <c r="MEY235" s="134"/>
      <c r="MEZ235" s="134"/>
      <c r="MFA235" s="134"/>
      <c r="MFB235" s="134"/>
      <c r="MFC235" s="134"/>
      <c r="MFD235" s="134"/>
      <c r="MFE235" s="134"/>
      <c r="MFF235" s="134"/>
      <c r="MFG235" s="134"/>
      <c r="MFH235" s="134"/>
      <c r="MFI235" s="134"/>
      <c r="MFJ235" s="134"/>
      <c r="MFK235" s="134"/>
      <c r="MFL235" s="134"/>
      <c r="MFM235" s="134"/>
      <c r="MFN235" s="134"/>
      <c r="MFO235" s="134"/>
      <c r="MFP235" s="134"/>
      <c r="MFQ235" s="134"/>
      <c r="MFR235" s="134"/>
      <c r="MFS235" s="134"/>
      <c r="MFT235" s="134"/>
      <c r="MFU235" s="134"/>
      <c r="MFV235" s="134"/>
      <c r="MFW235" s="134"/>
      <c r="MFX235" s="134"/>
      <c r="MFY235" s="134"/>
      <c r="MFZ235" s="134"/>
      <c r="MGA235" s="134"/>
      <c r="MGB235" s="134"/>
      <c r="MGC235" s="134"/>
      <c r="MGD235" s="134"/>
      <c r="MGE235" s="134"/>
      <c r="MGF235" s="134"/>
      <c r="MGG235" s="134"/>
      <c r="MGH235" s="134"/>
      <c r="MGI235" s="134"/>
      <c r="MGJ235" s="134"/>
      <c r="MGK235" s="134"/>
      <c r="MGL235" s="134"/>
      <c r="MGM235" s="134"/>
      <c r="MGN235" s="134"/>
      <c r="MGO235" s="134"/>
      <c r="MGP235" s="134"/>
      <c r="MGQ235" s="134"/>
      <c r="MGR235" s="134"/>
      <c r="MGS235" s="134"/>
      <c r="MGT235" s="134"/>
      <c r="MGU235" s="134"/>
      <c r="MGV235" s="134"/>
      <c r="MGW235" s="134"/>
      <c r="MGX235" s="134"/>
      <c r="MGY235" s="134"/>
      <c r="MGZ235" s="134"/>
      <c r="MHA235" s="134"/>
      <c r="MHB235" s="134"/>
      <c r="MHC235" s="134"/>
      <c r="MHD235" s="134"/>
      <c r="MHE235" s="134"/>
      <c r="MHF235" s="134"/>
      <c r="MHG235" s="134"/>
      <c r="MHH235" s="134"/>
      <c r="MHI235" s="134"/>
      <c r="MHJ235" s="134"/>
      <c r="MHK235" s="134"/>
      <c r="MHL235" s="134"/>
      <c r="MHM235" s="134"/>
      <c r="MHN235" s="134"/>
      <c r="MHO235" s="134"/>
      <c r="MHP235" s="134"/>
      <c r="MHQ235" s="134"/>
      <c r="MHR235" s="134"/>
      <c r="MHS235" s="134"/>
      <c r="MHT235" s="134"/>
      <c r="MHU235" s="134"/>
      <c r="MHV235" s="134"/>
      <c r="MHW235" s="134"/>
      <c r="MHX235" s="134"/>
      <c r="MHY235" s="134"/>
      <c r="MHZ235" s="134"/>
      <c r="MIA235" s="134"/>
      <c r="MIB235" s="134"/>
      <c r="MIC235" s="134"/>
      <c r="MID235" s="134"/>
      <c r="MIE235" s="134"/>
      <c r="MIF235" s="134"/>
      <c r="MIG235" s="134"/>
      <c r="MIH235" s="134"/>
      <c r="MII235" s="134"/>
      <c r="MIJ235" s="134"/>
      <c r="MIK235" s="134"/>
      <c r="MIL235" s="134"/>
      <c r="MIM235" s="134"/>
      <c r="MIN235" s="134"/>
      <c r="MIO235" s="134"/>
      <c r="MIP235" s="134"/>
      <c r="MIQ235" s="134"/>
      <c r="MIR235" s="134"/>
      <c r="MIS235" s="134"/>
      <c r="MIT235" s="134"/>
      <c r="MIU235" s="134"/>
      <c r="MIV235" s="134"/>
      <c r="MIW235" s="134"/>
      <c r="MIX235" s="134"/>
      <c r="MIY235" s="134"/>
      <c r="MIZ235" s="134"/>
      <c r="MJA235" s="134"/>
      <c r="MJB235" s="134"/>
      <c r="MJC235" s="134"/>
      <c r="MJD235" s="134"/>
      <c r="MJE235" s="134"/>
      <c r="MJF235" s="134"/>
      <c r="MJG235" s="134"/>
      <c r="MJH235" s="134"/>
      <c r="MJI235" s="134"/>
      <c r="MJJ235" s="134"/>
      <c r="MJK235" s="134"/>
      <c r="MJL235" s="134"/>
      <c r="MJM235" s="134"/>
      <c r="MJN235" s="134"/>
      <c r="MJO235" s="134"/>
      <c r="MJP235" s="134"/>
      <c r="MJQ235" s="134"/>
      <c r="MJR235" s="134"/>
      <c r="MJS235" s="134"/>
      <c r="MJT235" s="134"/>
      <c r="MJU235" s="134"/>
      <c r="MJV235" s="134"/>
      <c r="MJW235" s="134"/>
      <c r="MJX235" s="134"/>
      <c r="MJY235" s="134"/>
      <c r="MJZ235" s="134"/>
      <c r="MKA235" s="134"/>
      <c r="MKB235" s="134"/>
      <c r="MKC235" s="134"/>
      <c r="MKD235" s="134"/>
      <c r="MKE235" s="134"/>
      <c r="MKF235" s="134"/>
      <c r="MKG235" s="134"/>
      <c r="MKH235" s="134"/>
      <c r="MKI235" s="134"/>
      <c r="MKJ235" s="134"/>
      <c r="MKK235" s="134"/>
      <c r="MKL235" s="134"/>
      <c r="MKM235" s="134"/>
      <c r="MKN235" s="134"/>
      <c r="MKO235" s="134"/>
      <c r="MKP235" s="134"/>
      <c r="MKQ235" s="134"/>
      <c r="MKR235" s="134"/>
      <c r="MKS235" s="134"/>
      <c r="MKT235" s="134"/>
      <c r="MKU235" s="134"/>
      <c r="MKV235" s="134"/>
      <c r="MKW235" s="134"/>
      <c r="MKX235" s="134"/>
      <c r="MKY235" s="134"/>
      <c r="MKZ235" s="134"/>
      <c r="MLA235" s="134"/>
      <c r="MLB235" s="134"/>
      <c r="MLC235" s="134"/>
      <c r="MLD235" s="134"/>
      <c r="MLE235" s="134"/>
      <c r="MLF235" s="134"/>
      <c r="MLG235" s="134"/>
      <c r="MLH235" s="134"/>
      <c r="MLI235" s="134"/>
      <c r="MLJ235" s="134"/>
      <c r="MLK235" s="134"/>
      <c r="MLL235" s="134"/>
      <c r="MLM235" s="134"/>
      <c r="MLN235" s="134"/>
      <c r="MLO235" s="134"/>
      <c r="MLP235" s="134"/>
      <c r="MLQ235" s="134"/>
      <c r="MLR235" s="134"/>
      <c r="MLS235" s="134"/>
      <c r="MLT235" s="134"/>
      <c r="MLU235" s="134"/>
      <c r="MLV235" s="134"/>
      <c r="MLW235" s="134"/>
      <c r="MLX235" s="134"/>
      <c r="MLY235" s="134"/>
      <c r="MLZ235" s="134"/>
      <c r="MMA235" s="134"/>
      <c r="MMB235" s="134"/>
      <c r="MMC235" s="134"/>
      <c r="MMD235" s="134"/>
      <c r="MME235" s="134"/>
      <c r="MMF235" s="134"/>
      <c r="MMG235" s="134"/>
      <c r="MMH235" s="134"/>
      <c r="MMI235" s="134"/>
      <c r="MMJ235" s="134"/>
      <c r="MMK235" s="134"/>
      <c r="MML235" s="134"/>
      <c r="MMM235" s="134"/>
      <c r="MMN235" s="134"/>
      <c r="MMO235" s="134"/>
      <c r="MMP235" s="134"/>
      <c r="MMQ235" s="134"/>
      <c r="MMR235" s="134"/>
      <c r="MMS235" s="134"/>
      <c r="MMT235" s="134"/>
      <c r="MMU235" s="134"/>
      <c r="MMV235" s="134"/>
      <c r="MMW235" s="134"/>
      <c r="MMX235" s="134"/>
      <c r="MMY235" s="134"/>
      <c r="MMZ235" s="134"/>
      <c r="MNA235" s="134"/>
      <c r="MNB235" s="134"/>
      <c r="MNC235" s="134"/>
      <c r="MND235" s="134"/>
      <c r="MNE235" s="134"/>
      <c r="MNF235" s="134"/>
      <c r="MNG235" s="134"/>
      <c r="MNH235" s="134"/>
      <c r="MNI235" s="134"/>
      <c r="MNJ235" s="134"/>
      <c r="MNK235" s="134"/>
      <c r="MNL235" s="134"/>
      <c r="MNM235" s="134"/>
      <c r="MNN235" s="134"/>
      <c r="MNO235" s="134"/>
      <c r="MNP235" s="134"/>
      <c r="MNQ235" s="134"/>
      <c r="MNR235" s="134"/>
      <c r="MNS235" s="134"/>
      <c r="MNT235" s="134"/>
      <c r="MNU235" s="134"/>
      <c r="MNV235" s="134"/>
      <c r="MNW235" s="134"/>
      <c r="MNX235" s="134"/>
      <c r="MNY235" s="134"/>
      <c r="MNZ235" s="134"/>
      <c r="MOA235" s="134"/>
      <c r="MOB235" s="134"/>
      <c r="MOC235" s="134"/>
      <c r="MOD235" s="134"/>
      <c r="MOE235" s="134"/>
      <c r="MOF235" s="134"/>
      <c r="MOG235" s="134"/>
      <c r="MOH235" s="134"/>
      <c r="MOI235" s="134"/>
      <c r="MOJ235" s="134"/>
      <c r="MOK235" s="134"/>
      <c r="MOL235" s="134"/>
      <c r="MOM235" s="134"/>
      <c r="MON235" s="134"/>
      <c r="MOO235" s="134"/>
      <c r="MOP235" s="134"/>
      <c r="MOQ235" s="134"/>
      <c r="MOR235" s="134"/>
      <c r="MOS235" s="134"/>
      <c r="MOT235" s="134"/>
      <c r="MOU235" s="134"/>
      <c r="MOV235" s="134"/>
      <c r="MOW235" s="134"/>
      <c r="MOX235" s="134"/>
      <c r="MOY235" s="134"/>
      <c r="MOZ235" s="134"/>
      <c r="MPA235" s="134"/>
      <c r="MPB235" s="134"/>
      <c r="MPC235" s="134"/>
      <c r="MPD235" s="134"/>
      <c r="MPE235" s="134"/>
      <c r="MPF235" s="134"/>
      <c r="MPG235" s="134"/>
      <c r="MPH235" s="134"/>
      <c r="MPI235" s="134"/>
      <c r="MPJ235" s="134"/>
      <c r="MPK235" s="134"/>
      <c r="MPL235" s="134"/>
      <c r="MPM235" s="134"/>
      <c r="MPN235" s="134"/>
      <c r="MPO235" s="134"/>
      <c r="MPP235" s="134"/>
      <c r="MPQ235" s="134"/>
      <c r="MPR235" s="134"/>
      <c r="MPS235" s="134"/>
      <c r="MPT235" s="134"/>
      <c r="MPU235" s="134"/>
      <c r="MPV235" s="134"/>
      <c r="MPW235" s="134"/>
      <c r="MPX235" s="134"/>
      <c r="MPY235" s="134"/>
      <c r="MPZ235" s="134"/>
      <c r="MQA235" s="134"/>
      <c r="MQB235" s="134"/>
      <c r="MQC235" s="134"/>
      <c r="MQD235" s="134"/>
      <c r="MQE235" s="134"/>
      <c r="MQF235" s="134"/>
      <c r="MQG235" s="134"/>
      <c r="MQH235" s="134"/>
      <c r="MQI235" s="134"/>
      <c r="MQJ235" s="134"/>
      <c r="MQK235" s="134"/>
      <c r="MQL235" s="134"/>
      <c r="MQM235" s="134"/>
      <c r="MQN235" s="134"/>
      <c r="MQO235" s="134"/>
      <c r="MQP235" s="134"/>
      <c r="MQQ235" s="134"/>
      <c r="MQR235" s="134"/>
      <c r="MQS235" s="134"/>
      <c r="MQT235" s="134"/>
      <c r="MQU235" s="134"/>
      <c r="MQV235" s="134"/>
      <c r="MQW235" s="134"/>
      <c r="MQX235" s="134"/>
      <c r="MQY235" s="134"/>
      <c r="MQZ235" s="134"/>
      <c r="MRA235" s="134"/>
      <c r="MRB235" s="134"/>
      <c r="MRC235" s="134"/>
      <c r="MRD235" s="134"/>
      <c r="MRE235" s="134"/>
      <c r="MRF235" s="134"/>
      <c r="MRG235" s="134"/>
      <c r="MRH235" s="134"/>
      <c r="MRI235" s="134"/>
      <c r="MRJ235" s="134"/>
      <c r="MRK235" s="134"/>
      <c r="MRL235" s="134"/>
      <c r="MRM235" s="134"/>
      <c r="MRN235" s="134"/>
      <c r="MRO235" s="134"/>
      <c r="MRP235" s="134"/>
      <c r="MRQ235" s="134"/>
      <c r="MRR235" s="134"/>
      <c r="MRS235" s="134"/>
      <c r="MRT235" s="134"/>
      <c r="MRU235" s="134"/>
      <c r="MRV235" s="134"/>
      <c r="MRW235" s="134"/>
      <c r="MRX235" s="134"/>
      <c r="MRY235" s="134"/>
      <c r="MRZ235" s="134"/>
      <c r="MSA235" s="134"/>
      <c r="MSB235" s="134"/>
      <c r="MSC235" s="134"/>
      <c r="MSD235" s="134"/>
      <c r="MSE235" s="134"/>
      <c r="MSF235" s="134"/>
      <c r="MSG235" s="134"/>
      <c r="MSH235" s="134"/>
      <c r="MSI235" s="134"/>
      <c r="MSJ235" s="134"/>
      <c r="MSK235" s="134"/>
      <c r="MSL235" s="134"/>
      <c r="MSM235" s="134"/>
      <c r="MSN235" s="134"/>
      <c r="MSO235" s="134"/>
      <c r="MSP235" s="134"/>
      <c r="MSQ235" s="134"/>
      <c r="MSR235" s="134"/>
      <c r="MSS235" s="134"/>
      <c r="MST235" s="134"/>
      <c r="MSU235" s="134"/>
      <c r="MSV235" s="134"/>
      <c r="MSW235" s="134"/>
      <c r="MSX235" s="134"/>
      <c r="MSY235" s="134"/>
      <c r="MSZ235" s="134"/>
      <c r="MTA235" s="134"/>
      <c r="MTB235" s="134"/>
      <c r="MTC235" s="134"/>
      <c r="MTD235" s="134"/>
      <c r="MTE235" s="134"/>
      <c r="MTF235" s="134"/>
      <c r="MTG235" s="134"/>
      <c r="MTH235" s="134"/>
      <c r="MTI235" s="134"/>
      <c r="MTJ235" s="134"/>
      <c r="MTK235" s="134"/>
      <c r="MTL235" s="134"/>
      <c r="MTM235" s="134"/>
      <c r="MTN235" s="134"/>
      <c r="MTO235" s="134"/>
      <c r="MTP235" s="134"/>
      <c r="MTQ235" s="134"/>
      <c r="MTR235" s="134"/>
      <c r="MTS235" s="134"/>
      <c r="MTT235" s="134"/>
      <c r="MTU235" s="134"/>
      <c r="MTV235" s="134"/>
      <c r="MTW235" s="134"/>
      <c r="MTX235" s="134"/>
      <c r="MTY235" s="134"/>
      <c r="MTZ235" s="134"/>
      <c r="MUA235" s="134"/>
      <c r="MUB235" s="134"/>
      <c r="MUC235" s="134"/>
      <c r="MUD235" s="134"/>
      <c r="MUE235" s="134"/>
      <c r="MUF235" s="134"/>
      <c r="MUG235" s="134"/>
      <c r="MUH235" s="134"/>
      <c r="MUI235" s="134"/>
      <c r="MUJ235" s="134"/>
      <c r="MUK235" s="134"/>
      <c r="MUL235" s="134"/>
      <c r="MUM235" s="134"/>
      <c r="MUN235" s="134"/>
      <c r="MUO235" s="134"/>
      <c r="MUP235" s="134"/>
      <c r="MUQ235" s="134"/>
      <c r="MUR235" s="134"/>
      <c r="MUS235" s="134"/>
      <c r="MUT235" s="134"/>
      <c r="MUU235" s="134"/>
      <c r="MUV235" s="134"/>
      <c r="MUW235" s="134"/>
      <c r="MUX235" s="134"/>
      <c r="MUY235" s="134"/>
      <c r="MUZ235" s="134"/>
      <c r="MVA235" s="134"/>
      <c r="MVB235" s="134"/>
      <c r="MVC235" s="134"/>
      <c r="MVD235" s="134"/>
      <c r="MVE235" s="134"/>
      <c r="MVF235" s="134"/>
      <c r="MVG235" s="134"/>
      <c r="MVH235" s="134"/>
      <c r="MVI235" s="134"/>
      <c r="MVJ235" s="134"/>
      <c r="MVK235" s="134"/>
      <c r="MVL235" s="134"/>
      <c r="MVM235" s="134"/>
      <c r="MVN235" s="134"/>
      <c r="MVO235" s="134"/>
      <c r="MVP235" s="134"/>
      <c r="MVQ235" s="134"/>
      <c r="MVR235" s="134"/>
      <c r="MVS235" s="134"/>
      <c r="MVT235" s="134"/>
      <c r="MVU235" s="134"/>
      <c r="MVV235" s="134"/>
      <c r="MVW235" s="134"/>
      <c r="MVX235" s="134"/>
      <c r="MVY235" s="134"/>
      <c r="MVZ235" s="134"/>
      <c r="MWA235" s="134"/>
      <c r="MWB235" s="134"/>
      <c r="MWC235" s="134"/>
      <c r="MWD235" s="134"/>
      <c r="MWE235" s="134"/>
      <c r="MWF235" s="134"/>
      <c r="MWG235" s="134"/>
      <c r="MWH235" s="134"/>
      <c r="MWI235" s="134"/>
      <c r="MWJ235" s="134"/>
      <c r="MWK235" s="134"/>
      <c r="MWL235" s="134"/>
      <c r="MWM235" s="134"/>
      <c r="MWN235" s="134"/>
      <c r="MWO235" s="134"/>
      <c r="MWP235" s="134"/>
      <c r="MWQ235" s="134"/>
      <c r="MWR235" s="134"/>
      <c r="MWS235" s="134"/>
      <c r="MWT235" s="134"/>
      <c r="MWU235" s="134"/>
      <c r="MWV235" s="134"/>
      <c r="MWW235" s="134"/>
      <c r="MWX235" s="134"/>
      <c r="MWY235" s="134"/>
      <c r="MWZ235" s="134"/>
      <c r="MXA235" s="134"/>
      <c r="MXB235" s="134"/>
      <c r="MXC235" s="134"/>
      <c r="MXD235" s="134"/>
      <c r="MXE235" s="134"/>
      <c r="MXF235" s="134"/>
      <c r="MXG235" s="134"/>
      <c r="MXH235" s="134"/>
      <c r="MXI235" s="134"/>
      <c r="MXJ235" s="134"/>
      <c r="MXK235" s="134"/>
      <c r="MXL235" s="134"/>
      <c r="MXM235" s="134"/>
      <c r="MXN235" s="134"/>
      <c r="MXO235" s="134"/>
      <c r="MXP235" s="134"/>
      <c r="MXQ235" s="134"/>
      <c r="MXR235" s="134"/>
      <c r="MXS235" s="134"/>
      <c r="MXT235" s="134"/>
      <c r="MXU235" s="134"/>
      <c r="MXV235" s="134"/>
      <c r="MXW235" s="134"/>
      <c r="MXX235" s="134"/>
      <c r="MXY235" s="134"/>
      <c r="MXZ235" s="134"/>
      <c r="MYA235" s="134"/>
      <c r="MYB235" s="134"/>
      <c r="MYC235" s="134"/>
      <c r="MYD235" s="134"/>
      <c r="MYE235" s="134"/>
      <c r="MYF235" s="134"/>
      <c r="MYG235" s="134"/>
      <c r="MYH235" s="134"/>
      <c r="MYI235" s="134"/>
      <c r="MYJ235" s="134"/>
      <c r="MYK235" s="134"/>
      <c r="MYL235" s="134"/>
      <c r="MYM235" s="134"/>
      <c r="MYN235" s="134"/>
      <c r="MYO235" s="134"/>
      <c r="MYP235" s="134"/>
      <c r="MYQ235" s="134"/>
      <c r="MYR235" s="134"/>
      <c r="MYS235" s="134"/>
      <c r="MYT235" s="134"/>
      <c r="MYU235" s="134"/>
      <c r="MYV235" s="134"/>
      <c r="MYW235" s="134"/>
      <c r="MYX235" s="134"/>
      <c r="MYY235" s="134"/>
      <c r="MYZ235" s="134"/>
      <c r="MZA235" s="134"/>
      <c r="MZB235" s="134"/>
      <c r="MZC235" s="134"/>
      <c r="MZD235" s="134"/>
      <c r="MZE235" s="134"/>
      <c r="MZF235" s="134"/>
      <c r="MZG235" s="134"/>
      <c r="MZH235" s="134"/>
      <c r="MZI235" s="134"/>
      <c r="MZJ235" s="134"/>
      <c r="MZK235" s="134"/>
      <c r="MZL235" s="134"/>
      <c r="MZM235" s="134"/>
      <c r="MZN235" s="134"/>
      <c r="MZO235" s="134"/>
      <c r="MZP235" s="134"/>
      <c r="MZQ235" s="134"/>
      <c r="MZR235" s="134"/>
      <c r="MZS235" s="134"/>
      <c r="MZT235" s="134"/>
      <c r="MZU235" s="134"/>
      <c r="MZV235" s="134"/>
      <c r="MZW235" s="134"/>
      <c r="MZX235" s="134"/>
      <c r="MZY235" s="134"/>
      <c r="MZZ235" s="134"/>
      <c r="NAA235" s="134"/>
      <c r="NAB235" s="134"/>
      <c r="NAC235" s="134"/>
      <c r="NAD235" s="134"/>
      <c r="NAE235" s="134"/>
      <c r="NAF235" s="134"/>
      <c r="NAG235" s="134"/>
      <c r="NAH235" s="134"/>
      <c r="NAI235" s="134"/>
      <c r="NAJ235" s="134"/>
      <c r="NAK235" s="134"/>
      <c r="NAL235" s="134"/>
      <c r="NAM235" s="134"/>
      <c r="NAN235" s="134"/>
      <c r="NAO235" s="134"/>
      <c r="NAP235" s="134"/>
      <c r="NAQ235" s="134"/>
      <c r="NAR235" s="134"/>
      <c r="NAS235" s="134"/>
      <c r="NAT235" s="134"/>
      <c r="NAU235" s="134"/>
      <c r="NAV235" s="134"/>
      <c r="NAW235" s="134"/>
      <c r="NAX235" s="134"/>
      <c r="NAY235" s="134"/>
      <c r="NAZ235" s="134"/>
      <c r="NBA235" s="134"/>
      <c r="NBB235" s="134"/>
      <c r="NBC235" s="134"/>
      <c r="NBD235" s="134"/>
      <c r="NBE235" s="134"/>
      <c r="NBF235" s="134"/>
      <c r="NBG235" s="134"/>
      <c r="NBH235" s="134"/>
      <c r="NBI235" s="134"/>
      <c r="NBJ235" s="134"/>
      <c r="NBK235" s="134"/>
      <c r="NBL235" s="134"/>
      <c r="NBM235" s="134"/>
      <c r="NBN235" s="134"/>
      <c r="NBO235" s="134"/>
      <c r="NBP235" s="134"/>
      <c r="NBQ235" s="134"/>
      <c r="NBR235" s="134"/>
      <c r="NBS235" s="134"/>
      <c r="NBT235" s="134"/>
      <c r="NBU235" s="134"/>
      <c r="NBV235" s="134"/>
      <c r="NBW235" s="134"/>
      <c r="NBX235" s="134"/>
      <c r="NBY235" s="134"/>
      <c r="NBZ235" s="134"/>
      <c r="NCA235" s="134"/>
      <c r="NCB235" s="134"/>
      <c r="NCC235" s="134"/>
      <c r="NCD235" s="134"/>
      <c r="NCE235" s="134"/>
      <c r="NCF235" s="134"/>
      <c r="NCG235" s="134"/>
      <c r="NCH235" s="134"/>
      <c r="NCI235" s="134"/>
      <c r="NCJ235" s="134"/>
      <c r="NCK235" s="134"/>
      <c r="NCL235" s="134"/>
      <c r="NCM235" s="134"/>
      <c r="NCN235" s="134"/>
      <c r="NCO235" s="134"/>
      <c r="NCP235" s="134"/>
      <c r="NCQ235" s="134"/>
      <c r="NCR235" s="134"/>
      <c r="NCS235" s="134"/>
      <c r="NCT235" s="134"/>
      <c r="NCU235" s="134"/>
      <c r="NCV235" s="134"/>
      <c r="NCW235" s="134"/>
      <c r="NCX235" s="134"/>
      <c r="NCY235" s="134"/>
      <c r="NCZ235" s="134"/>
      <c r="NDA235" s="134"/>
      <c r="NDB235" s="134"/>
      <c r="NDC235" s="134"/>
      <c r="NDD235" s="134"/>
      <c r="NDE235" s="134"/>
      <c r="NDF235" s="134"/>
      <c r="NDG235" s="134"/>
      <c r="NDH235" s="134"/>
      <c r="NDI235" s="134"/>
      <c r="NDJ235" s="134"/>
      <c r="NDK235" s="134"/>
      <c r="NDL235" s="134"/>
      <c r="NDM235" s="134"/>
      <c r="NDN235" s="134"/>
      <c r="NDO235" s="134"/>
      <c r="NDP235" s="134"/>
      <c r="NDQ235" s="134"/>
      <c r="NDR235" s="134"/>
      <c r="NDS235" s="134"/>
      <c r="NDT235" s="134"/>
      <c r="NDU235" s="134"/>
      <c r="NDV235" s="134"/>
      <c r="NDW235" s="134"/>
      <c r="NDX235" s="134"/>
      <c r="NDY235" s="134"/>
      <c r="NDZ235" s="134"/>
      <c r="NEA235" s="134"/>
      <c r="NEB235" s="134"/>
      <c r="NEC235" s="134"/>
      <c r="NED235" s="134"/>
      <c r="NEE235" s="134"/>
      <c r="NEF235" s="134"/>
      <c r="NEG235" s="134"/>
      <c r="NEH235" s="134"/>
      <c r="NEI235" s="134"/>
      <c r="NEJ235" s="134"/>
      <c r="NEK235" s="134"/>
      <c r="NEL235" s="134"/>
      <c r="NEM235" s="134"/>
      <c r="NEN235" s="134"/>
      <c r="NEO235" s="134"/>
      <c r="NEP235" s="134"/>
      <c r="NEQ235" s="134"/>
      <c r="NER235" s="134"/>
      <c r="NES235" s="134"/>
      <c r="NET235" s="134"/>
      <c r="NEU235" s="134"/>
      <c r="NEV235" s="134"/>
      <c r="NEW235" s="134"/>
      <c r="NEX235" s="134"/>
      <c r="NEY235" s="134"/>
      <c r="NEZ235" s="134"/>
      <c r="NFA235" s="134"/>
      <c r="NFB235" s="134"/>
      <c r="NFC235" s="134"/>
      <c r="NFD235" s="134"/>
      <c r="NFE235" s="134"/>
      <c r="NFF235" s="134"/>
      <c r="NFG235" s="134"/>
      <c r="NFH235" s="134"/>
      <c r="NFI235" s="134"/>
      <c r="NFJ235" s="134"/>
      <c r="NFK235" s="134"/>
      <c r="NFL235" s="134"/>
      <c r="NFM235" s="134"/>
      <c r="NFN235" s="134"/>
      <c r="NFO235" s="134"/>
      <c r="NFP235" s="134"/>
      <c r="NFQ235" s="134"/>
      <c r="NFR235" s="134"/>
      <c r="NFS235" s="134"/>
      <c r="NFT235" s="134"/>
      <c r="NFU235" s="134"/>
      <c r="NFV235" s="134"/>
      <c r="NFW235" s="134"/>
      <c r="NFX235" s="134"/>
      <c r="NFY235" s="134"/>
      <c r="NFZ235" s="134"/>
      <c r="NGA235" s="134"/>
      <c r="NGB235" s="134"/>
      <c r="NGC235" s="134"/>
      <c r="NGD235" s="134"/>
      <c r="NGE235" s="134"/>
      <c r="NGF235" s="134"/>
      <c r="NGG235" s="134"/>
      <c r="NGH235" s="134"/>
      <c r="NGI235" s="134"/>
      <c r="NGJ235" s="134"/>
      <c r="NGK235" s="134"/>
      <c r="NGL235" s="134"/>
      <c r="NGM235" s="134"/>
      <c r="NGN235" s="134"/>
      <c r="NGO235" s="134"/>
      <c r="NGP235" s="134"/>
      <c r="NGQ235" s="134"/>
      <c r="NGR235" s="134"/>
      <c r="NGS235" s="134"/>
      <c r="NGT235" s="134"/>
      <c r="NGU235" s="134"/>
      <c r="NGV235" s="134"/>
      <c r="NGW235" s="134"/>
      <c r="NGX235" s="134"/>
      <c r="NGY235" s="134"/>
      <c r="NGZ235" s="134"/>
      <c r="NHA235" s="134"/>
      <c r="NHB235" s="134"/>
      <c r="NHC235" s="134"/>
      <c r="NHD235" s="134"/>
      <c r="NHE235" s="134"/>
      <c r="NHF235" s="134"/>
      <c r="NHG235" s="134"/>
      <c r="NHH235" s="134"/>
      <c r="NHI235" s="134"/>
      <c r="NHJ235" s="134"/>
      <c r="NHK235" s="134"/>
      <c r="NHL235" s="134"/>
      <c r="NHM235" s="134"/>
      <c r="NHN235" s="134"/>
      <c r="NHO235" s="134"/>
      <c r="NHP235" s="134"/>
      <c r="NHQ235" s="134"/>
      <c r="NHR235" s="134"/>
      <c r="NHS235" s="134"/>
      <c r="NHT235" s="134"/>
      <c r="NHU235" s="134"/>
      <c r="NHV235" s="134"/>
      <c r="NHW235" s="134"/>
      <c r="NHX235" s="134"/>
      <c r="NHY235" s="134"/>
      <c r="NHZ235" s="134"/>
      <c r="NIA235" s="134"/>
      <c r="NIB235" s="134"/>
      <c r="NIC235" s="134"/>
      <c r="NID235" s="134"/>
      <c r="NIE235" s="134"/>
      <c r="NIF235" s="134"/>
      <c r="NIG235" s="134"/>
      <c r="NIH235" s="134"/>
      <c r="NII235" s="134"/>
      <c r="NIJ235" s="134"/>
      <c r="NIK235" s="134"/>
      <c r="NIL235" s="134"/>
      <c r="NIM235" s="134"/>
      <c r="NIN235" s="134"/>
      <c r="NIO235" s="134"/>
      <c r="NIP235" s="134"/>
      <c r="NIQ235" s="134"/>
      <c r="NIR235" s="134"/>
      <c r="NIS235" s="134"/>
      <c r="NIT235" s="134"/>
      <c r="NIU235" s="134"/>
      <c r="NIV235" s="134"/>
      <c r="NIW235" s="134"/>
      <c r="NIX235" s="134"/>
      <c r="NIY235" s="134"/>
      <c r="NIZ235" s="134"/>
      <c r="NJA235" s="134"/>
      <c r="NJB235" s="134"/>
      <c r="NJC235" s="134"/>
      <c r="NJD235" s="134"/>
      <c r="NJE235" s="134"/>
      <c r="NJF235" s="134"/>
      <c r="NJG235" s="134"/>
      <c r="NJH235" s="134"/>
      <c r="NJI235" s="134"/>
      <c r="NJJ235" s="134"/>
      <c r="NJK235" s="134"/>
      <c r="NJL235" s="134"/>
      <c r="NJM235" s="134"/>
      <c r="NJN235" s="134"/>
      <c r="NJO235" s="134"/>
      <c r="NJP235" s="134"/>
      <c r="NJQ235" s="134"/>
      <c r="NJR235" s="134"/>
      <c r="NJS235" s="134"/>
      <c r="NJT235" s="134"/>
      <c r="NJU235" s="134"/>
      <c r="NJV235" s="134"/>
      <c r="NJW235" s="134"/>
      <c r="NJX235" s="134"/>
      <c r="NJY235" s="134"/>
      <c r="NJZ235" s="134"/>
      <c r="NKA235" s="134"/>
      <c r="NKB235" s="134"/>
      <c r="NKC235" s="134"/>
      <c r="NKD235" s="134"/>
      <c r="NKE235" s="134"/>
      <c r="NKF235" s="134"/>
      <c r="NKG235" s="134"/>
      <c r="NKH235" s="134"/>
      <c r="NKI235" s="134"/>
      <c r="NKJ235" s="134"/>
      <c r="NKK235" s="134"/>
      <c r="NKL235" s="134"/>
      <c r="NKM235" s="134"/>
      <c r="NKN235" s="134"/>
      <c r="NKO235" s="134"/>
      <c r="NKP235" s="134"/>
      <c r="NKQ235" s="134"/>
      <c r="NKR235" s="134"/>
      <c r="NKS235" s="134"/>
      <c r="NKT235" s="134"/>
      <c r="NKU235" s="134"/>
      <c r="NKV235" s="134"/>
      <c r="NKW235" s="134"/>
      <c r="NKX235" s="134"/>
      <c r="NKY235" s="134"/>
      <c r="NKZ235" s="134"/>
      <c r="NLA235" s="134"/>
      <c r="NLB235" s="134"/>
      <c r="NLC235" s="134"/>
      <c r="NLD235" s="134"/>
      <c r="NLE235" s="134"/>
      <c r="NLF235" s="134"/>
      <c r="NLG235" s="134"/>
      <c r="NLH235" s="134"/>
      <c r="NLI235" s="134"/>
      <c r="NLJ235" s="134"/>
      <c r="NLK235" s="134"/>
      <c r="NLL235" s="134"/>
      <c r="NLM235" s="134"/>
      <c r="NLN235" s="134"/>
      <c r="NLO235" s="134"/>
      <c r="NLP235" s="134"/>
      <c r="NLQ235" s="134"/>
      <c r="NLR235" s="134"/>
      <c r="NLS235" s="134"/>
      <c r="NLT235" s="134"/>
      <c r="NLU235" s="134"/>
      <c r="NLV235" s="134"/>
      <c r="NLW235" s="134"/>
      <c r="NLX235" s="134"/>
      <c r="NLY235" s="134"/>
      <c r="NLZ235" s="134"/>
      <c r="NMA235" s="134"/>
      <c r="NMB235" s="134"/>
      <c r="NMC235" s="134"/>
      <c r="NMD235" s="134"/>
      <c r="NME235" s="134"/>
      <c r="NMF235" s="134"/>
      <c r="NMG235" s="134"/>
      <c r="NMH235" s="134"/>
      <c r="NMI235" s="134"/>
      <c r="NMJ235" s="134"/>
      <c r="NMK235" s="134"/>
      <c r="NML235" s="134"/>
      <c r="NMM235" s="134"/>
      <c r="NMN235" s="134"/>
      <c r="NMO235" s="134"/>
      <c r="NMP235" s="134"/>
      <c r="NMQ235" s="134"/>
      <c r="NMR235" s="134"/>
      <c r="NMS235" s="134"/>
      <c r="NMT235" s="134"/>
      <c r="NMU235" s="134"/>
      <c r="NMV235" s="134"/>
      <c r="NMW235" s="134"/>
      <c r="NMX235" s="134"/>
      <c r="NMY235" s="134"/>
      <c r="NMZ235" s="134"/>
      <c r="NNA235" s="134"/>
      <c r="NNB235" s="134"/>
      <c r="NNC235" s="134"/>
      <c r="NND235" s="134"/>
      <c r="NNE235" s="134"/>
      <c r="NNF235" s="134"/>
      <c r="NNG235" s="134"/>
      <c r="NNH235" s="134"/>
      <c r="NNI235" s="134"/>
      <c r="NNJ235" s="134"/>
      <c r="NNK235" s="134"/>
      <c r="NNL235" s="134"/>
      <c r="NNM235" s="134"/>
      <c r="NNN235" s="134"/>
      <c r="NNO235" s="134"/>
      <c r="NNP235" s="134"/>
      <c r="NNQ235" s="134"/>
      <c r="NNR235" s="134"/>
      <c r="NNS235" s="134"/>
      <c r="NNT235" s="134"/>
      <c r="NNU235" s="134"/>
      <c r="NNV235" s="134"/>
      <c r="NNW235" s="134"/>
      <c r="NNX235" s="134"/>
      <c r="NNY235" s="134"/>
      <c r="NNZ235" s="134"/>
      <c r="NOA235" s="134"/>
      <c r="NOB235" s="134"/>
      <c r="NOC235" s="134"/>
      <c r="NOD235" s="134"/>
      <c r="NOE235" s="134"/>
      <c r="NOF235" s="134"/>
      <c r="NOG235" s="134"/>
      <c r="NOH235" s="134"/>
      <c r="NOI235" s="134"/>
      <c r="NOJ235" s="134"/>
      <c r="NOK235" s="134"/>
      <c r="NOL235" s="134"/>
      <c r="NOM235" s="134"/>
      <c r="NON235" s="134"/>
      <c r="NOO235" s="134"/>
      <c r="NOP235" s="134"/>
      <c r="NOQ235" s="134"/>
      <c r="NOR235" s="134"/>
      <c r="NOS235" s="134"/>
      <c r="NOT235" s="134"/>
      <c r="NOU235" s="134"/>
      <c r="NOV235" s="134"/>
      <c r="NOW235" s="134"/>
      <c r="NOX235" s="134"/>
      <c r="NOY235" s="134"/>
      <c r="NOZ235" s="134"/>
      <c r="NPA235" s="134"/>
      <c r="NPB235" s="134"/>
      <c r="NPC235" s="134"/>
      <c r="NPD235" s="134"/>
      <c r="NPE235" s="134"/>
      <c r="NPF235" s="134"/>
      <c r="NPG235" s="134"/>
      <c r="NPH235" s="134"/>
      <c r="NPI235" s="134"/>
      <c r="NPJ235" s="134"/>
      <c r="NPK235" s="134"/>
      <c r="NPL235" s="134"/>
      <c r="NPM235" s="134"/>
      <c r="NPN235" s="134"/>
      <c r="NPO235" s="134"/>
      <c r="NPP235" s="134"/>
      <c r="NPQ235" s="134"/>
      <c r="NPR235" s="134"/>
      <c r="NPS235" s="134"/>
      <c r="NPT235" s="134"/>
      <c r="NPU235" s="134"/>
      <c r="NPV235" s="134"/>
      <c r="NPW235" s="134"/>
      <c r="NPX235" s="134"/>
      <c r="NPY235" s="134"/>
      <c r="NPZ235" s="134"/>
      <c r="NQA235" s="134"/>
      <c r="NQB235" s="134"/>
      <c r="NQC235" s="134"/>
      <c r="NQD235" s="134"/>
      <c r="NQE235" s="134"/>
      <c r="NQF235" s="134"/>
      <c r="NQG235" s="134"/>
      <c r="NQH235" s="134"/>
      <c r="NQI235" s="134"/>
      <c r="NQJ235" s="134"/>
      <c r="NQK235" s="134"/>
      <c r="NQL235" s="134"/>
      <c r="NQM235" s="134"/>
      <c r="NQN235" s="134"/>
      <c r="NQO235" s="134"/>
      <c r="NQP235" s="134"/>
      <c r="NQQ235" s="134"/>
      <c r="NQR235" s="134"/>
      <c r="NQS235" s="134"/>
      <c r="NQT235" s="134"/>
      <c r="NQU235" s="134"/>
      <c r="NQV235" s="134"/>
      <c r="NQW235" s="134"/>
      <c r="NQX235" s="134"/>
      <c r="NQY235" s="134"/>
      <c r="NQZ235" s="134"/>
      <c r="NRA235" s="134"/>
      <c r="NRB235" s="134"/>
      <c r="NRC235" s="134"/>
      <c r="NRD235" s="134"/>
      <c r="NRE235" s="134"/>
      <c r="NRF235" s="134"/>
      <c r="NRG235" s="134"/>
      <c r="NRH235" s="134"/>
      <c r="NRI235" s="134"/>
      <c r="NRJ235" s="134"/>
      <c r="NRK235" s="134"/>
      <c r="NRL235" s="134"/>
      <c r="NRM235" s="134"/>
      <c r="NRN235" s="134"/>
      <c r="NRO235" s="134"/>
      <c r="NRP235" s="134"/>
      <c r="NRQ235" s="134"/>
      <c r="NRR235" s="134"/>
      <c r="NRS235" s="134"/>
      <c r="NRT235" s="134"/>
      <c r="NRU235" s="134"/>
      <c r="NRV235" s="134"/>
      <c r="NRW235" s="134"/>
      <c r="NRX235" s="134"/>
      <c r="NRY235" s="134"/>
      <c r="NRZ235" s="134"/>
      <c r="NSA235" s="134"/>
      <c r="NSB235" s="134"/>
      <c r="NSC235" s="134"/>
      <c r="NSD235" s="134"/>
      <c r="NSE235" s="134"/>
      <c r="NSF235" s="134"/>
      <c r="NSG235" s="134"/>
      <c r="NSH235" s="134"/>
      <c r="NSI235" s="134"/>
      <c r="NSJ235" s="134"/>
      <c r="NSK235" s="134"/>
      <c r="NSL235" s="134"/>
      <c r="NSM235" s="134"/>
      <c r="NSN235" s="134"/>
      <c r="NSO235" s="134"/>
      <c r="NSP235" s="134"/>
      <c r="NSQ235" s="134"/>
      <c r="NSR235" s="134"/>
      <c r="NSS235" s="134"/>
      <c r="NST235" s="134"/>
      <c r="NSU235" s="134"/>
      <c r="NSV235" s="134"/>
      <c r="NSW235" s="134"/>
      <c r="NSX235" s="134"/>
      <c r="NSY235" s="134"/>
      <c r="NSZ235" s="134"/>
      <c r="NTA235" s="134"/>
      <c r="NTB235" s="134"/>
      <c r="NTC235" s="134"/>
      <c r="NTD235" s="134"/>
      <c r="NTE235" s="134"/>
      <c r="NTF235" s="134"/>
      <c r="NTG235" s="134"/>
      <c r="NTH235" s="134"/>
      <c r="NTI235" s="134"/>
      <c r="NTJ235" s="134"/>
      <c r="NTK235" s="134"/>
      <c r="NTL235" s="134"/>
      <c r="NTM235" s="134"/>
      <c r="NTN235" s="134"/>
      <c r="NTO235" s="134"/>
      <c r="NTP235" s="134"/>
      <c r="NTQ235" s="134"/>
      <c r="NTR235" s="134"/>
      <c r="NTS235" s="134"/>
      <c r="NTT235" s="134"/>
      <c r="NTU235" s="134"/>
      <c r="NTV235" s="134"/>
      <c r="NTW235" s="134"/>
      <c r="NTX235" s="134"/>
      <c r="NTY235" s="134"/>
      <c r="NTZ235" s="134"/>
      <c r="NUA235" s="134"/>
      <c r="NUB235" s="134"/>
      <c r="NUC235" s="134"/>
      <c r="NUD235" s="134"/>
      <c r="NUE235" s="134"/>
      <c r="NUF235" s="134"/>
      <c r="NUG235" s="134"/>
      <c r="NUH235" s="134"/>
      <c r="NUI235" s="134"/>
      <c r="NUJ235" s="134"/>
      <c r="NUK235" s="134"/>
      <c r="NUL235" s="134"/>
      <c r="NUM235" s="134"/>
      <c r="NUN235" s="134"/>
      <c r="NUO235" s="134"/>
      <c r="NUP235" s="134"/>
      <c r="NUQ235" s="134"/>
      <c r="NUR235" s="134"/>
      <c r="NUS235" s="134"/>
      <c r="NUT235" s="134"/>
      <c r="NUU235" s="134"/>
      <c r="NUV235" s="134"/>
      <c r="NUW235" s="134"/>
      <c r="NUX235" s="134"/>
      <c r="NUY235" s="134"/>
      <c r="NUZ235" s="134"/>
      <c r="NVA235" s="134"/>
      <c r="NVB235" s="134"/>
      <c r="NVC235" s="134"/>
      <c r="NVD235" s="134"/>
      <c r="NVE235" s="134"/>
      <c r="NVF235" s="134"/>
      <c r="NVG235" s="134"/>
      <c r="NVH235" s="134"/>
      <c r="NVI235" s="134"/>
      <c r="NVJ235" s="134"/>
      <c r="NVK235" s="134"/>
      <c r="NVL235" s="134"/>
      <c r="NVM235" s="134"/>
      <c r="NVN235" s="134"/>
      <c r="NVO235" s="134"/>
      <c r="NVP235" s="134"/>
      <c r="NVQ235" s="134"/>
      <c r="NVR235" s="134"/>
      <c r="NVS235" s="134"/>
      <c r="NVT235" s="134"/>
      <c r="NVU235" s="134"/>
      <c r="NVV235" s="134"/>
      <c r="NVW235" s="134"/>
      <c r="NVX235" s="134"/>
      <c r="NVY235" s="134"/>
      <c r="NVZ235" s="134"/>
      <c r="NWA235" s="134"/>
      <c r="NWB235" s="134"/>
      <c r="NWC235" s="134"/>
      <c r="NWD235" s="134"/>
      <c r="NWE235" s="134"/>
      <c r="NWF235" s="134"/>
      <c r="NWG235" s="134"/>
      <c r="NWH235" s="134"/>
      <c r="NWI235" s="134"/>
      <c r="NWJ235" s="134"/>
      <c r="NWK235" s="134"/>
      <c r="NWL235" s="134"/>
      <c r="NWM235" s="134"/>
      <c r="NWN235" s="134"/>
      <c r="NWO235" s="134"/>
      <c r="NWP235" s="134"/>
      <c r="NWQ235" s="134"/>
      <c r="NWR235" s="134"/>
      <c r="NWS235" s="134"/>
      <c r="NWT235" s="134"/>
      <c r="NWU235" s="134"/>
      <c r="NWV235" s="134"/>
      <c r="NWW235" s="134"/>
      <c r="NWX235" s="134"/>
      <c r="NWY235" s="134"/>
      <c r="NWZ235" s="134"/>
      <c r="NXA235" s="134"/>
      <c r="NXB235" s="134"/>
      <c r="NXC235" s="134"/>
      <c r="NXD235" s="134"/>
      <c r="NXE235" s="134"/>
      <c r="NXF235" s="134"/>
      <c r="NXG235" s="134"/>
      <c r="NXH235" s="134"/>
      <c r="NXI235" s="134"/>
      <c r="NXJ235" s="134"/>
      <c r="NXK235" s="134"/>
      <c r="NXL235" s="134"/>
      <c r="NXM235" s="134"/>
      <c r="NXN235" s="134"/>
      <c r="NXO235" s="134"/>
      <c r="NXP235" s="134"/>
      <c r="NXQ235" s="134"/>
      <c r="NXR235" s="134"/>
      <c r="NXS235" s="134"/>
      <c r="NXT235" s="134"/>
      <c r="NXU235" s="134"/>
      <c r="NXV235" s="134"/>
      <c r="NXW235" s="134"/>
      <c r="NXX235" s="134"/>
      <c r="NXY235" s="134"/>
      <c r="NXZ235" s="134"/>
      <c r="NYA235" s="134"/>
      <c r="NYB235" s="134"/>
      <c r="NYC235" s="134"/>
      <c r="NYD235" s="134"/>
      <c r="NYE235" s="134"/>
      <c r="NYF235" s="134"/>
      <c r="NYG235" s="134"/>
      <c r="NYH235" s="134"/>
      <c r="NYI235" s="134"/>
      <c r="NYJ235" s="134"/>
      <c r="NYK235" s="134"/>
      <c r="NYL235" s="134"/>
      <c r="NYM235" s="134"/>
      <c r="NYN235" s="134"/>
      <c r="NYO235" s="134"/>
      <c r="NYP235" s="134"/>
      <c r="NYQ235" s="134"/>
      <c r="NYR235" s="134"/>
      <c r="NYS235" s="134"/>
      <c r="NYT235" s="134"/>
      <c r="NYU235" s="134"/>
      <c r="NYV235" s="134"/>
      <c r="NYW235" s="134"/>
      <c r="NYX235" s="134"/>
      <c r="NYY235" s="134"/>
      <c r="NYZ235" s="134"/>
      <c r="NZA235" s="134"/>
      <c r="NZB235" s="134"/>
      <c r="NZC235" s="134"/>
      <c r="NZD235" s="134"/>
      <c r="NZE235" s="134"/>
      <c r="NZF235" s="134"/>
      <c r="NZG235" s="134"/>
      <c r="NZH235" s="134"/>
      <c r="NZI235" s="134"/>
      <c r="NZJ235" s="134"/>
      <c r="NZK235" s="134"/>
      <c r="NZL235" s="134"/>
      <c r="NZM235" s="134"/>
      <c r="NZN235" s="134"/>
      <c r="NZO235" s="134"/>
      <c r="NZP235" s="134"/>
      <c r="NZQ235" s="134"/>
      <c r="NZR235" s="134"/>
      <c r="NZS235" s="134"/>
      <c r="NZT235" s="134"/>
      <c r="NZU235" s="134"/>
      <c r="NZV235" s="134"/>
      <c r="NZW235" s="134"/>
      <c r="NZX235" s="134"/>
      <c r="NZY235" s="134"/>
      <c r="NZZ235" s="134"/>
      <c r="OAA235" s="134"/>
      <c r="OAB235" s="134"/>
      <c r="OAC235" s="134"/>
      <c r="OAD235" s="134"/>
      <c r="OAE235" s="134"/>
      <c r="OAF235" s="134"/>
      <c r="OAG235" s="134"/>
      <c r="OAH235" s="134"/>
      <c r="OAI235" s="134"/>
      <c r="OAJ235" s="134"/>
      <c r="OAK235" s="134"/>
      <c r="OAL235" s="134"/>
      <c r="OAM235" s="134"/>
      <c r="OAN235" s="134"/>
      <c r="OAO235" s="134"/>
      <c r="OAP235" s="134"/>
      <c r="OAQ235" s="134"/>
      <c r="OAR235" s="134"/>
      <c r="OAS235" s="134"/>
      <c r="OAT235" s="134"/>
      <c r="OAU235" s="134"/>
      <c r="OAV235" s="134"/>
      <c r="OAW235" s="134"/>
      <c r="OAX235" s="134"/>
      <c r="OAY235" s="134"/>
      <c r="OAZ235" s="134"/>
      <c r="OBA235" s="134"/>
      <c r="OBB235" s="134"/>
      <c r="OBC235" s="134"/>
      <c r="OBD235" s="134"/>
      <c r="OBE235" s="134"/>
      <c r="OBF235" s="134"/>
      <c r="OBG235" s="134"/>
      <c r="OBH235" s="134"/>
      <c r="OBI235" s="134"/>
      <c r="OBJ235" s="134"/>
      <c r="OBK235" s="134"/>
      <c r="OBL235" s="134"/>
      <c r="OBM235" s="134"/>
      <c r="OBN235" s="134"/>
      <c r="OBO235" s="134"/>
      <c r="OBP235" s="134"/>
      <c r="OBQ235" s="134"/>
      <c r="OBR235" s="134"/>
      <c r="OBS235" s="134"/>
      <c r="OBT235" s="134"/>
      <c r="OBU235" s="134"/>
      <c r="OBV235" s="134"/>
      <c r="OBW235" s="134"/>
      <c r="OBX235" s="134"/>
      <c r="OBY235" s="134"/>
      <c r="OBZ235" s="134"/>
      <c r="OCA235" s="134"/>
      <c r="OCB235" s="134"/>
      <c r="OCC235" s="134"/>
      <c r="OCD235" s="134"/>
      <c r="OCE235" s="134"/>
      <c r="OCF235" s="134"/>
      <c r="OCG235" s="134"/>
      <c r="OCH235" s="134"/>
      <c r="OCI235" s="134"/>
      <c r="OCJ235" s="134"/>
      <c r="OCK235" s="134"/>
      <c r="OCL235" s="134"/>
      <c r="OCM235" s="134"/>
      <c r="OCN235" s="134"/>
      <c r="OCO235" s="134"/>
      <c r="OCP235" s="134"/>
      <c r="OCQ235" s="134"/>
      <c r="OCR235" s="134"/>
      <c r="OCS235" s="134"/>
      <c r="OCT235" s="134"/>
      <c r="OCU235" s="134"/>
      <c r="OCV235" s="134"/>
      <c r="OCW235" s="134"/>
      <c r="OCX235" s="134"/>
      <c r="OCY235" s="134"/>
      <c r="OCZ235" s="134"/>
      <c r="ODA235" s="134"/>
      <c r="ODB235" s="134"/>
      <c r="ODC235" s="134"/>
      <c r="ODD235" s="134"/>
      <c r="ODE235" s="134"/>
      <c r="ODF235" s="134"/>
      <c r="ODG235" s="134"/>
      <c r="ODH235" s="134"/>
      <c r="ODI235" s="134"/>
      <c r="ODJ235" s="134"/>
      <c r="ODK235" s="134"/>
      <c r="ODL235" s="134"/>
      <c r="ODM235" s="134"/>
      <c r="ODN235" s="134"/>
      <c r="ODO235" s="134"/>
      <c r="ODP235" s="134"/>
      <c r="ODQ235" s="134"/>
      <c r="ODR235" s="134"/>
      <c r="ODS235" s="134"/>
      <c r="ODT235" s="134"/>
      <c r="ODU235" s="134"/>
      <c r="ODV235" s="134"/>
      <c r="ODW235" s="134"/>
      <c r="ODX235" s="134"/>
      <c r="ODY235" s="134"/>
      <c r="ODZ235" s="134"/>
      <c r="OEA235" s="134"/>
      <c r="OEB235" s="134"/>
      <c r="OEC235" s="134"/>
      <c r="OED235" s="134"/>
      <c r="OEE235" s="134"/>
      <c r="OEF235" s="134"/>
      <c r="OEG235" s="134"/>
      <c r="OEH235" s="134"/>
      <c r="OEI235" s="134"/>
      <c r="OEJ235" s="134"/>
      <c r="OEK235" s="134"/>
      <c r="OEL235" s="134"/>
      <c r="OEM235" s="134"/>
      <c r="OEN235" s="134"/>
      <c r="OEO235" s="134"/>
      <c r="OEP235" s="134"/>
      <c r="OEQ235" s="134"/>
      <c r="OER235" s="134"/>
      <c r="OES235" s="134"/>
      <c r="OET235" s="134"/>
      <c r="OEU235" s="134"/>
      <c r="OEV235" s="134"/>
      <c r="OEW235" s="134"/>
      <c r="OEX235" s="134"/>
      <c r="OEY235" s="134"/>
      <c r="OEZ235" s="134"/>
      <c r="OFA235" s="134"/>
      <c r="OFB235" s="134"/>
      <c r="OFC235" s="134"/>
      <c r="OFD235" s="134"/>
      <c r="OFE235" s="134"/>
      <c r="OFF235" s="134"/>
      <c r="OFG235" s="134"/>
      <c r="OFH235" s="134"/>
      <c r="OFI235" s="134"/>
      <c r="OFJ235" s="134"/>
      <c r="OFK235" s="134"/>
      <c r="OFL235" s="134"/>
      <c r="OFM235" s="134"/>
      <c r="OFN235" s="134"/>
      <c r="OFO235" s="134"/>
      <c r="OFP235" s="134"/>
      <c r="OFQ235" s="134"/>
      <c r="OFR235" s="134"/>
      <c r="OFS235" s="134"/>
      <c r="OFT235" s="134"/>
      <c r="OFU235" s="134"/>
      <c r="OFV235" s="134"/>
      <c r="OFW235" s="134"/>
      <c r="OFX235" s="134"/>
      <c r="OFY235" s="134"/>
      <c r="OFZ235" s="134"/>
      <c r="OGA235" s="134"/>
      <c r="OGB235" s="134"/>
      <c r="OGC235" s="134"/>
      <c r="OGD235" s="134"/>
      <c r="OGE235" s="134"/>
      <c r="OGF235" s="134"/>
      <c r="OGG235" s="134"/>
      <c r="OGH235" s="134"/>
      <c r="OGI235" s="134"/>
      <c r="OGJ235" s="134"/>
      <c r="OGK235" s="134"/>
      <c r="OGL235" s="134"/>
      <c r="OGM235" s="134"/>
      <c r="OGN235" s="134"/>
      <c r="OGO235" s="134"/>
      <c r="OGP235" s="134"/>
      <c r="OGQ235" s="134"/>
      <c r="OGR235" s="134"/>
      <c r="OGS235" s="134"/>
      <c r="OGT235" s="134"/>
      <c r="OGU235" s="134"/>
      <c r="OGV235" s="134"/>
      <c r="OGW235" s="134"/>
      <c r="OGX235" s="134"/>
      <c r="OGY235" s="134"/>
      <c r="OGZ235" s="134"/>
      <c r="OHA235" s="134"/>
      <c r="OHB235" s="134"/>
      <c r="OHC235" s="134"/>
      <c r="OHD235" s="134"/>
      <c r="OHE235" s="134"/>
      <c r="OHF235" s="134"/>
      <c r="OHG235" s="134"/>
      <c r="OHH235" s="134"/>
      <c r="OHI235" s="134"/>
      <c r="OHJ235" s="134"/>
      <c r="OHK235" s="134"/>
      <c r="OHL235" s="134"/>
      <c r="OHM235" s="134"/>
      <c r="OHN235" s="134"/>
      <c r="OHO235" s="134"/>
      <c r="OHP235" s="134"/>
      <c r="OHQ235" s="134"/>
      <c r="OHR235" s="134"/>
      <c r="OHS235" s="134"/>
      <c r="OHT235" s="134"/>
      <c r="OHU235" s="134"/>
      <c r="OHV235" s="134"/>
      <c r="OHW235" s="134"/>
      <c r="OHX235" s="134"/>
      <c r="OHY235" s="134"/>
      <c r="OHZ235" s="134"/>
      <c r="OIA235" s="134"/>
      <c r="OIB235" s="134"/>
      <c r="OIC235" s="134"/>
      <c r="OID235" s="134"/>
      <c r="OIE235" s="134"/>
      <c r="OIF235" s="134"/>
      <c r="OIG235" s="134"/>
      <c r="OIH235" s="134"/>
      <c r="OII235" s="134"/>
      <c r="OIJ235" s="134"/>
      <c r="OIK235" s="134"/>
      <c r="OIL235" s="134"/>
      <c r="OIM235" s="134"/>
      <c r="OIN235" s="134"/>
      <c r="OIO235" s="134"/>
      <c r="OIP235" s="134"/>
      <c r="OIQ235" s="134"/>
      <c r="OIR235" s="134"/>
      <c r="OIS235" s="134"/>
      <c r="OIT235" s="134"/>
      <c r="OIU235" s="134"/>
      <c r="OIV235" s="134"/>
      <c r="OIW235" s="134"/>
      <c r="OIX235" s="134"/>
      <c r="OIY235" s="134"/>
      <c r="OIZ235" s="134"/>
      <c r="OJA235" s="134"/>
      <c r="OJB235" s="134"/>
      <c r="OJC235" s="134"/>
      <c r="OJD235" s="134"/>
      <c r="OJE235" s="134"/>
      <c r="OJF235" s="134"/>
      <c r="OJG235" s="134"/>
      <c r="OJH235" s="134"/>
      <c r="OJI235" s="134"/>
      <c r="OJJ235" s="134"/>
      <c r="OJK235" s="134"/>
      <c r="OJL235" s="134"/>
      <c r="OJM235" s="134"/>
      <c r="OJN235" s="134"/>
      <c r="OJO235" s="134"/>
      <c r="OJP235" s="134"/>
      <c r="OJQ235" s="134"/>
      <c r="OJR235" s="134"/>
      <c r="OJS235" s="134"/>
      <c r="OJT235" s="134"/>
      <c r="OJU235" s="134"/>
      <c r="OJV235" s="134"/>
      <c r="OJW235" s="134"/>
      <c r="OJX235" s="134"/>
      <c r="OJY235" s="134"/>
      <c r="OJZ235" s="134"/>
      <c r="OKA235" s="134"/>
      <c r="OKB235" s="134"/>
      <c r="OKC235" s="134"/>
      <c r="OKD235" s="134"/>
      <c r="OKE235" s="134"/>
      <c r="OKF235" s="134"/>
      <c r="OKG235" s="134"/>
      <c r="OKH235" s="134"/>
      <c r="OKI235" s="134"/>
      <c r="OKJ235" s="134"/>
      <c r="OKK235" s="134"/>
      <c r="OKL235" s="134"/>
      <c r="OKM235" s="134"/>
      <c r="OKN235" s="134"/>
      <c r="OKO235" s="134"/>
      <c r="OKP235" s="134"/>
      <c r="OKQ235" s="134"/>
      <c r="OKR235" s="134"/>
      <c r="OKS235" s="134"/>
      <c r="OKT235" s="134"/>
      <c r="OKU235" s="134"/>
      <c r="OKV235" s="134"/>
      <c r="OKW235" s="134"/>
      <c r="OKX235" s="134"/>
      <c r="OKY235" s="134"/>
      <c r="OKZ235" s="134"/>
      <c r="OLA235" s="134"/>
      <c r="OLB235" s="134"/>
      <c r="OLC235" s="134"/>
      <c r="OLD235" s="134"/>
      <c r="OLE235" s="134"/>
      <c r="OLF235" s="134"/>
      <c r="OLG235" s="134"/>
      <c r="OLH235" s="134"/>
      <c r="OLI235" s="134"/>
      <c r="OLJ235" s="134"/>
      <c r="OLK235" s="134"/>
      <c r="OLL235" s="134"/>
      <c r="OLM235" s="134"/>
      <c r="OLN235" s="134"/>
      <c r="OLO235" s="134"/>
      <c r="OLP235" s="134"/>
      <c r="OLQ235" s="134"/>
      <c r="OLR235" s="134"/>
      <c r="OLS235" s="134"/>
      <c r="OLT235" s="134"/>
      <c r="OLU235" s="134"/>
      <c r="OLV235" s="134"/>
      <c r="OLW235" s="134"/>
      <c r="OLX235" s="134"/>
      <c r="OLY235" s="134"/>
      <c r="OLZ235" s="134"/>
      <c r="OMA235" s="134"/>
      <c r="OMB235" s="134"/>
      <c r="OMC235" s="134"/>
      <c r="OMD235" s="134"/>
      <c r="OME235" s="134"/>
      <c r="OMF235" s="134"/>
      <c r="OMG235" s="134"/>
      <c r="OMH235" s="134"/>
      <c r="OMI235" s="134"/>
      <c r="OMJ235" s="134"/>
      <c r="OMK235" s="134"/>
      <c r="OML235" s="134"/>
      <c r="OMM235" s="134"/>
      <c r="OMN235" s="134"/>
      <c r="OMO235" s="134"/>
      <c r="OMP235" s="134"/>
      <c r="OMQ235" s="134"/>
      <c r="OMR235" s="134"/>
      <c r="OMS235" s="134"/>
      <c r="OMT235" s="134"/>
      <c r="OMU235" s="134"/>
      <c r="OMV235" s="134"/>
      <c r="OMW235" s="134"/>
      <c r="OMX235" s="134"/>
      <c r="OMY235" s="134"/>
      <c r="OMZ235" s="134"/>
      <c r="ONA235" s="134"/>
      <c r="ONB235" s="134"/>
      <c r="ONC235" s="134"/>
      <c r="OND235" s="134"/>
      <c r="ONE235" s="134"/>
      <c r="ONF235" s="134"/>
      <c r="ONG235" s="134"/>
      <c r="ONH235" s="134"/>
      <c r="ONI235" s="134"/>
      <c r="ONJ235" s="134"/>
      <c r="ONK235" s="134"/>
      <c r="ONL235" s="134"/>
      <c r="ONM235" s="134"/>
      <c r="ONN235" s="134"/>
      <c r="ONO235" s="134"/>
      <c r="ONP235" s="134"/>
      <c r="ONQ235" s="134"/>
      <c r="ONR235" s="134"/>
      <c r="ONS235" s="134"/>
      <c r="ONT235" s="134"/>
      <c r="ONU235" s="134"/>
      <c r="ONV235" s="134"/>
      <c r="ONW235" s="134"/>
      <c r="ONX235" s="134"/>
      <c r="ONY235" s="134"/>
      <c r="ONZ235" s="134"/>
      <c r="OOA235" s="134"/>
      <c r="OOB235" s="134"/>
      <c r="OOC235" s="134"/>
      <c r="OOD235" s="134"/>
      <c r="OOE235" s="134"/>
      <c r="OOF235" s="134"/>
      <c r="OOG235" s="134"/>
      <c r="OOH235" s="134"/>
      <c r="OOI235" s="134"/>
      <c r="OOJ235" s="134"/>
      <c r="OOK235" s="134"/>
      <c r="OOL235" s="134"/>
      <c r="OOM235" s="134"/>
      <c r="OON235" s="134"/>
      <c r="OOO235" s="134"/>
      <c r="OOP235" s="134"/>
      <c r="OOQ235" s="134"/>
      <c r="OOR235" s="134"/>
      <c r="OOS235" s="134"/>
      <c r="OOT235" s="134"/>
      <c r="OOU235" s="134"/>
      <c r="OOV235" s="134"/>
      <c r="OOW235" s="134"/>
      <c r="OOX235" s="134"/>
      <c r="OOY235" s="134"/>
      <c r="OOZ235" s="134"/>
      <c r="OPA235" s="134"/>
      <c r="OPB235" s="134"/>
      <c r="OPC235" s="134"/>
      <c r="OPD235" s="134"/>
      <c r="OPE235" s="134"/>
      <c r="OPF235" s="134"/>
      <c r="OPG235" s="134"/>
      <c r="OPH235" s="134"/>
      <c r="OPI235" s="134"/>
      <c r="OPJ235" s="134"/>
      <c r="OPK235" s="134"/>
      <c r="OPL235" s="134"/>
      <c r="OPM235" s="134"/>
      <c r="OPN235" s="134"/>
      <c r="OPO235" s="134"/>
      <c r="OPP235" s="134"/>
      <c r="OPQ235" s="134"/>
      <c r="OPR235" s="134"/>
      <c r="OPS235" s="134"/>
      <c r="OPT235" s="134"/>
      <c r="OPU235" s="134"/>
      <c r="OPV235" s="134"/>
      <c r="OPW235" s="134"/>
      <c r="OPX235" s="134"/>
      <c r="OPY235" s="134"/>
      <c r="OPZ235" s="134"/>
      <c r="OQA235" s="134"/>
      <c r="OQB235" s="134"/>
      <c r="OQC235" s="134"/>
      <c r="OQD235" s="134"/>
      <c r="OQE235" s="134"/>
      <c r="OQF235" s="134"/>
      <c r="OQG235" s="134"/>
      <c r="OQH235" s="134"/>
      <c r="OQI235" s="134"/>
      <c r="OQJ235" s="134"/>
      <c r="OQK235" s="134"/>
      <c r="OQL235" s="134"/>
      <c r="OQM235" s="134"/>
      <c r="OQN235" s="134"/>
      <c r="OQO235" s="134"/>
      <c r="OQP235" s="134"/>
      <c r="OQQ235" s="134"/>
      <c r="OQR235" s="134"/>
      <c r="OQS235" s="134"/>
      <c r="OQT235" s="134"/>
      <c r="OQU235" s="134"/>
      <c r="OQV235" s="134"/>
      <c r="OQW235" s="134"/>
      <c r="OQX235" s="134"/>
      <c r="OQY235" s="134"/>
      <c r="OQZ235" s="134"/>
      <c r="ORA235" s="134"/>
      <c r="ORB235" s="134"/>
      <c r="ORC235" s="134"/>
      <c r="ORD235" s="134"/>
      <c r="ORE235" s="134"/>
      <c r="ORF235" s="134"/>
      <c r="ORG235" s="134"/>
      <c r="ORH235" s="134"/>
      <c r="ORI235" s="134"/>
      <c r="ORJ235" s="134"/>
      <c r="ORK235" s="134"/>
      <c r="ORL235" s="134"/>
      <c r="ORM235" s="134"/>
      <c r="ORN235" s="134"/>
      <c r="ORO235" s="134"/>
      <c r="ORP235" s="134"/>
      <c r="ORQ235" s="134"/>
      <c r="ORR235" s="134"/>
      <c r="ORS235" s="134"/>
      <c r="ORT235" s="134"/>
      <c r="ORU235" s="134"/>
      <c r="ORV235" s="134"/>
      <c r="ORW235" s="134"/>
      <c r="ORX235" s="134"/>
      <c r="ORY235" s="134"/>
      <c r="ORZ235" s="134"/>
      <c r="OSA235" s="134"/>
      <c r="OSB235" s="134"/>
      <c r="OSC235" s="134"/>
      <c r="OSD235" s="134"/>
      <c r="OSE235" s="134"/>
      <c r="OSF235" s="134"/>
      <c r="OSG235" s="134"/>
      <c r="OSH235" s="134"/>
      <c r="OSI235" s="134"/>
      <c r="OSJ235" s="134"/>
      <c r="OSK235" s="134"/>
      <c r="OSL235" s="134"/>
      <c r="OSM235" s="134"/>
      <c r="OSN235" s="134"/>
      <c r="OSO235" s="134"/>
      <c r="OSP235" s="134"/>
      <c r="OSQ235" s="134"/>
      <c r="OSR235" s="134"/>
      <c r="OSS235" s="134"/>
      <c r="OST235" s="134"/>
      <c r="OSU235" s="134"/>
      <c r="OSV235" s="134"/>
      <c r="OSW235" s="134"/>
      <c r="OSX235" s="134"/>
      <c r="OSY235" s="134"/>
      <c r="OSZ235" s="134"/>
      <c r="OTA235" s="134"/>
      <c r="OTB235" s="134"/>
      <c r="OTC235" s="134"/>
      <c r="OTD235" s="134"/>
      <c r="OTE235" s="134"/>
      <c r="OTF235" s="134"/>
      <c r="OTG235" s="134"/>
      <c r="OTH235" s="134"/>
      <c r="OTI235" s="134"/>
      <c r="OTJ235" s="134"/>
      <c r="OTK235" s="134"/>
      <c r="OTL235" s="134"/>
      <c r="OTM235" s="134"/>
      <c r="OTN235" s="134"/>
      <c r="OTO235" s="134"/>
      <c r="OTP235" s="134"/>
      <c r="OTQ235" s="134"/>
      <c r="OTR235" s="134"/>
      <c r="OTS235" s="134"/>
      <c r="OTT235" s="134"/>
      <c r="OTU235" s="134"/>
      <c r="OTV235" s="134"/>
      <c r="OTW235" s="134"/>
      <c r="OTX235" s="134"/>
      <c r="OTY235" s="134"/>
      <c r="OTZ235" s="134"/>
      <c r="OUA235" s="134"/>
      <c r="OUB235" s="134"/>
      <c r="OUC235" s="134"/>
      <c r="OUD235" s="134"/>
      <c r="OUE235" s="134"/>
      <c r="OUF235" s="134"/>
      <c r="OUG235" s="134"/>
      <c r="OUH235" s="134"/>
      <c r="OUI235" s="134"/>
      <c r="OUJ235" s="134"/>
      <c r="OUK235" s="134"/>
      <c r="OUL235" s="134"/>
      <c r="OUM235" s="134"/>
      <c r="OUN235" s="134"/>
      <c r="OUO235" s="134"/>
      <c r="OUP235" s="134"/>
      <c r="OUQ235" s="134"/>
      <c r="OUR235" s="134"/>
      <c r="OUS235" s="134"/>
      <c r="OUT235" s="134"/>
      <c r="OUU235" s="134"/>
      <c r="OUV235" s="134"/>
      <c r="OUW235" s="134"/>
      <c r="OUX235" s="134"/>
      <c r="OUY235" s="134"/>
      <c r="OUZ235" s="134"/>
      <c r="OVA235" s="134"/>
      <c r="OVB235" s="134"/>
      <c r="OVC235" s="134"/>
      <c r="OVD235" s="134"/>
      <c r="OVE235" s="134"/>
      <c r="OVF235" s="134"/>
      <c r="OVG235" s="134"/>
      <c r="OVH235" s="134"/>
      <c r="OVI235" s="134"/>
      <c r="OVJ235" s="134"/>
      <c r="OVK235" s="134"/>
      <c r="OVL235" s="134"/>
      <c r="OVM235" s="134"/>
      <c r="OVN235" s="134"/>
      <c r="OVO235" s="134"/>
      <c r="OVP235" s="134"/>
      <c r="OVQ235" s="134"/>
      <c r="OVR235" s="134"/>
      <c r="OVS235" s="134"/>
      <c r="OVT235" s="134"/>
      <c r="OVU235" s="134"/>
      <c r="OVV235" s="134"/>
      <c r="OVW235" s="134"/>
      <c r="OVX235" s="134"/>
      <c r="OVY235" s="134"/>
      <c r="OVZ235" s="134"/>
      <c r="OWA235" s="134"/>
      <c r="OWB235" s="134"/>
      <c r="OWC235" s="134"/>
      <c r="OWD235" s="134"/>
      <c r="OWE235" s="134"/>
      <c r="OWF235" s="134"/>
      <c r="OWG235" s="134"/>
      <c r="OWH235" s="134"/>
      <c r="OWI235" s="134"/>
      <c r="OWJ235" s="134"/>
      <c r="OWK235" s="134"/>
      <c r="OWL235" s="134"/>
      <c r="OWM235" s="134"/>
      <c r="OWN235" s="134"/>
      <c r="OWO235" s="134"/>
      <c r="OWP235" s="134"/>
      <c r="OWQ235" s="134"/>
      <c r="OWR235" s="134"/>
      <c r="OWS235" s="134"/>
      <c r="OWT235" s="134"/>
      <c r="OWU235" s="134"/>
      <c r="OWV235" s="134"/>
      <c r="OWW235" s="134"/>
      <c r="OWX235" s="134"/>
      <c r="OWY235" s="134"/>
      <c r="OWZ235" s="134"/>
      <c r="OXA235" s="134"/>
      <c r="OXB235" s="134"/>
      <c r="OXC235" s="134"/>
      <c r="OXD235" s="134"/>
      <c r="OXE235" s="134"/>
      <c r="OXF235" s="134"/>
      <c r="OXG235" s="134"/>
      <c r="OXH235" s="134"/>
      <c r="OXI235" s="134"/>
      <c r="OXJ235" s="134"/>
      <c r="OXK235" s="134"/>
      <c r="OXL235" s="134"/>
      <c r="OXM235" s="134"/>
      <c r="OXN235" s="134"/>
      <c r="OXO235" s="134"/>
      <c r="OXP235" s="134"/>
      <c r="OXQ235" s="134"/>
      <c r="OXR235" s="134"/>
      <c r="OXS235" s="134"/>
      <c r="OXT235" s="134"/>
      <c r="OXU235" s="134"/>
      <c r="OXV235" s="134"/>
      <c r="OXW235" s="134"/>
      <c r="OXX235" s="134"/>
      <c r="OXY235" s="134"/>
      <c r="OXZ235" s="134"/>
      <c r="OYA235" s="134"/>
      <c r="OYB235" s="134"/>
      <c r="OYC235" s="134"/>
      <c r="OYD235" s="134"/>
      <c r="OYE235" s="134"/>
      <c r="OYF235" s="134"/>
      <c r="OYG235" s="134"/>
      <c r="OYH235" s="134"/>
      <c r="OYI235" s="134"/>
      <c r="OYJ235" s="134"/>
      <c r="OYK235" s="134"/>
      <c r="OYL235" s="134"/>
      <c r="OYM235" s="134"/>
      <c r="OYN235" s="134"/>
      <c r="OYO235" s="134"/>
      <c r="OYP235" s="134"/>
      <c r="OYQ235" s="134"/>
      <c r="OYR235" s="134"/>
      <c r="OYS235" s="134"/>
      <c r="OYT235" s="134"/>
      <c r="OYU235" s="134"/>
      <c r="OYV235" s="134"/>
      <c r="OYW235" s="134"/>
      <c r="OYX235" s="134"/>
      <c r="OYY235" s="134"/>
      <c r="OYZ235" s="134"/>
      <c r="OZA235" s="134"/>
      <c r="OZB235" s="134"/>
      <c r="OZC235" s="134"/>
      <c r="OZD235" s="134"/>
      <c r="OZE235" s="134"/>
      <c r="OZF235" s="134"/>
      <c r="OZG235" s="134"/>
      <c r="OZH235" s="134"/>
      <c r="OZI235" s="134"/>
      <c r="OZJ235" s="134"/>
      <c r="OZK235" s="134"/>
      <c r="OZL235" s="134"/>
      <c r="OZM235" s="134"/>
      <c r="OZN235" s="134"/>
      <c r="OZO235" s="134"/>
      <c r="OZP235" s="134"/>
      <c r="OZQ235" s="134"/>
      <c r="OZR235" s="134"/>
      <c r="OZS235" s="134"/>
      <c r="OZT235" s="134"/>
      <c r="OZU235" s="134"/>
      <c r="OZV235" s="134"/>
      <c r="OZW235" s="134"/>
      <c r="OZX235" s="134"/>
      <c r="OZY235" s="134"/>
      <c r="OZZ235" s="134"/>
      <c r="PAA235" s="134"/>
      <c r="PAB235" s="134"/>
      <c r="PAC235" s="134"/>
      <c r="PAD235" s="134"/>
      <c r="PAE235" s="134"/>
      <c r="PAF235" s="134"/>
      <c r="PAG235" s="134"/>
      <c r="PAH235" s="134"/>
      <c r="PAI235" s="134"/>
      <c r="PAJ235" s="134"/>
      <c r="PAK235" s="134"/>
      <c r="PAL235" s="134"/>
      <c r="PAM235" s="134"/>
      <c r="PAN235" s="134"/>
      <c r="PAO235" s="134"/>
      <c r="PAP235" s="134"/>
      <c r="PAQ235" s="134"/>
      <c r="PAR235" s="134"/>
      <c r="PAS235" s="134"/>
      <c r="PAT235" s="134"/>
      <c r="PAU235" s="134"/>
      <c r="PAV235" s="134"/>
      <c r="PAW235" s="134"/>
      <c r="PAX235" s="134"/>
      <c r="PAY235" s="134"/>
      <c r="PAZ235" s="134"/>
      <c r="PBA235" s="134"/>
      <c r="PBB235" s="134"/>
      <c r="PBC235" s="134"/>
      <c r="PBD235" s="134"/>
      <c r="PBE235" s="134"/>
      <c r="PBF235" s="134"/>
      <c r="PBG235" s="134"/>
      <c r="PBH235" s="134"/>
      <c r="PBI235" s="134"/>
      <c r="PBJ235" s="134"/>
      <c r="PBK235" s="134"/>
      <c r="PBL235" s="134"/>
      <c r="PBM235" s="134"/>
      <c r="PBN235" s="134"/>
      <c r="PBO235" s="134"/>
      <c r="PBP235" s="134"/>
      <c r="PBQ235" s="134"/>
      <c r="PBR235" s="134"/>
      <c r="PBS235" s="134"/>
      <c r="PBT235" s="134"/>
      <c r="PBU235" s="134"/>
      <c r="PBV235" s="134"/>
      <c r="PBW235" s="134"/>
      <c r="PBX235" s="134"/>
      <c r="PBY235" s="134"/>
      <c r="PBZ235" s="134"/>
      <c r="PCA235" s="134"/>
      <c r="PCB235" s="134"/>
      <c r="PCC235" s="134"/>
      <c r="PCD235" s="134"/>
      <c r="PCE235" s="134"/>
      <c r="PCF235" s="134"/>
      <c r="PCG235" s="134"/>
      <c r="PCH235" s="134"/>
      <c r="PCI235" s="134"/>
      <c r="PCJ235" s="134"/>
      <c r="PCK235" s="134"/>
      <c r="PCL235" s="134"/>
      <c r="PCM235" s="134"/>
      <c r="PCN235" s="134"/>
      <c r="PCO235" s="134"/>
      <c r="PCP235" s="134"/>
      <c r="PCQ235" s="134"/>
      <c r="PCR235" s="134"/>
      <c r="PCS235" s="134"/>
      <c r="PCT235" s="134"/>
      <c r="PCU235" s="134"/>
      <c r="PCV235" s="134"/>
      <c r="PCW235" s="134"/>
      <c r="PCX235" s="134"/>
      <c r="PCY235" s="134"/>
      <c r="PCZ235" s="134"/>
      <c r="PDA235" s="134"/>
      <c r="PDB235" s="134"/>
      <c r="PDC235" s="134"/>
      <c r="PDD235" s="134"/>
      <c r="PDE235" s="134"/>
      <c r="PDF235" s="134"/>
      <c r="PDG235" s="134"/>
      <c r="PDH235" s="134"/>
      <c r="PDI235" s="134"/>
      <c r="PDJ235" s="134"/>
      <c r="PDK235" s="134"/>
      <c r="PDL235" s="134"/>
      <c r="PDM235" s="134"/>
      <c r="PDN235" s="134"/>
      <c r="PDO235" s="134"/>
      <c r="PDP235" s="134"/>
      <c r="PDQ235" s="134"/>
      <c r="PDR235" s="134"/>
      <c r="PDS235" s="134"/>
      <c r="PDT235" s="134"/>
      <c r="PDU235" s="134"/>
      <c r="PDV235" s="134"/>
      <c r="PDW235" s="134"/>
      <c r="PDX235" s="134"/>
      <c r="PDY235" s="134"/>
      <c r="PDZ235" s="134"/>
      <c r="PEA235" s="134"/>
      <c r="PEB235" s="134"/>
      <c r="PEC235" s="134"/>
      <c r="PED235" s="134"/>
      <c r="PEE235" s="134"/>
      <c r="PEF235" s="134"/>
      <c r="PEG235" s="134"/>
      <c r="PEH235" s="134"/>
      <c r="PEI235" s="134"/>
      <c r="PEJ235" s="134"/>
      <c r="PEK235" s="134"/>
      <c r="PEL235" s="134"/>
      <c r="PEM235" s="134"/>
      <c r="PEN235" s="134"/>
      <c r="PEO235" s="134"/>
      <c r="PEP235" s="134"/>
      <c r="PEQ235" s="134"/>
      <c r="PER235" s="134"/>
      <c r="PES235" s="134"/>
      <c r="PET235" s="134"/>
      <c r="PEU235" s="134"/>
      <c r="PEV235" s="134"/>
      <c r="PEW235" s="134"/>
      <c r="PEX235" s="134"/>
      <c r="PEY235" s="134"/>
      <c r="PEZ235" s="134"/>
      <c r="PFA235" s="134"/>
      <c r="PFB235" s="134"/>
      <c r="PFC235" s="134"/>
      <c r="PFD235" s="134"/>
      <c r="PFE235" s="134"/>
      <c r="PFF235" s="134"/>
      <c r="PFG235" s="134"/>
      <c r="PFH235" s="134"/>
      <c r="PFI235" s="134"/>
      <c r="PFJ235" s="134"/>
      <c r="PFK235" s="134"/>
      <c r="PFL235" s="134"/>
      <c r="PFM235" s="134"/>
      <c r="PFN235" s="134"/>
      <c r="PFO235" s="134"/>
      <c r="PFP235" s="134"/>
      <c r="PFQ235" s="134"/>
      <c r="PFR235" s="134"/>
      <c r="PFS235" s="134"/>
      <c r="PFT235" s="134"/>
      <c r="PFU235" s="134"/>
      <c r="PFV235" s="134"/>
      <c r="PFW235" s="134"/>
      <c r="PFX235" s="134"/>
      <c r="PFY235" s="134"/>
      <c r="PFZ235" s="134"/>
      <c r="PGA235" s="134"/>
      <c r="PGB235" s="134"/>
      <c r="PGC235" s="134"/>
      <c r="PGD235" s="134"/>
      <c r="PGE235" s="134"/>
      <c r="PGF235" s="134"/>
      <c r="PGG235" s="134"/>
      <c r="PGH235" s="134"/>
      <c r="PGI235" s="134"/>
      <c r="PGJ235" s="134"/>
      <c r="PGK235" s="134"/>
      <c r="PGL235" s="134"/>
      <c r="PGM235" s="134"/>
      <c r="PGN235" s="134"/>
      <c r="PGO235" s="134"/>
      <c r="PGP235" s="134"/>
      <c r="PGQ235" s="134"/>
      <c r="PGR235" s="134"/>
      <c r="PGS235" s="134"/>
      <c r="PGT235" s="134"/>
      <c r="PGU235" s="134"/>
      <c r="PGV235" s="134"/>
      <c r="PGW235" s="134"/>
      <c r="PGX235" s="134"/>
      <c r="PGY235" s="134"/>
      <c r="PGZ235" s="134"/>
      <c r="PHA235" s="134"/>
      <c r="PHB235" s="134"/>
      <c r="PHC235" s="134"/>
      <c r="PHD235" s="134"/>
      <c r="PHE235" s="134"/>
      <c r="PHF235" s="134"/>
      <c r="PHG235" s="134"/>
      <c r="PHH235" s="134"/>
      <c r="PHI235" s="134"/>
      <c r="PHJ235" s="134"/>
      <c r="PHK235" s="134"/>
      <c r="PHL235" s="134"/>
      <c r="PHM235" s="134"/>
      <c r="PHN235" s="134"/>
      <c r="PHO235" s="134"/>
      <c r="PHP235" s="134"/>
      <c r="PHQ235" s="134"/>
      <c r="PHR235" s="134"/>
      <c r="PHS235" s="134"/>
      <c r="PHT235" s="134"/>
      <c r="PHU235" s="134"/>
      <c r="PHV235" s="134"/>
      <c r="PHW235" s="134"/>
      <c r="PHX235" s="134"/>
      <c r="PHY235" s="134"/>
      <c r="PHZ235" s="134"/>
      <c r="PIA235" s="134"/>
      <c r="PIB235" s="134"/>
      <c r="PIC235" s="134"/>
      <c r="PID235" s="134"/>
      <c r="PIE235" s="134"/>
      <c r="PIF235" s="134"/>
      <c r="PIG235" s="134"/>
      <c r="PIH235" s="134"/>
      <c r="PII235" s="134"/>
      <c r="PIJ235" s="134"/>
      <c r="PIK235" s="134"/>
      <c r="PIL235" s="134"/>
      <c r="PIM235" s="134"/>
      <c r="PIN235" s="134"/>
      <c r="PIO235" s="134"/>
      <c r="PIP235" s="134"/>
      <c r="PIQ235" s="134"/>
      <c r="PIR235" s="134"/>
      <c r="PIS235" s="134"/>
      <c r="PIT235" s="134"/>
      <c r="PIU235" s="134"/>
      <c r="PIV235" s="134"/>
      <c r="PIW235" s="134"/>
      <c r="PIX235" s="134"/>
      <c r="PIY235" s="134"/>
      <c r="PIZ235" s="134"/>
      <c r="PJA235" s="134"/>
      <c r="PJB235" s="134"/>
      <c r="PJC235" s="134"/>
      <c r="PJD235" s="134"/>
      <c r="PJE235" s="134"/>
      <c r="PJF235" s="134"/>
      <c r="PJG235" s="134"/>
      <c r="PJH235" s="134"/>
      <c r="PJI235" s="134"/>
      <c r="PJJ235" s="134"/>
      <c r="PJK235" s="134"/>
      <c r="PJL235" s="134"/>
      <c r="PJM235" s="134"/>
      <c r="PJN235" s="134"/>
      <c r="PJO235" s="134"/>
      <c r="PJP235" s="134"/>
      <c r="PJQ235" s="134"/>
      <c r="PJR235" s="134"/>
      <c r="PJS235" s="134"/>
      <c r="PJT235" s="134"/>
      <c r="PJU235" s="134"/>
      <c r="PJV235" s="134"/>
      <c r="PJW235" s="134"/>
      <c r="PJX235" s="134"/>
      <c r="PJY235" s="134"/>
      <c r="PJZ235" s="134"/>
      <c r="PKA235" s="134"/>
      <c r="PKB235" s="134"/>
      <c r="PKC235" s="134"/>
      <c r="PKD235" s="134"/>
      <c r="PKE235" s="134"/>
      <c r="PKF235" s="134"/>
      <c r="PKG235" s="134"/>
      <c r="PKH235" s="134"/>
      <c r="PKI235" s="134"/>
      <c r="PKJ235" s="134"/>
      <c r="PKK235" s="134"/>
      <c r="PKL235" s="134"/>
      <c r="PKM235" s="134"/>
      <c r="PKN235" s="134"/>
      <c r="PKO235" s="134"/>
      <c r="PKP235" s="134"/>
      <c r="PKQ235" s="134"/>
      <c r="PKR235" s="134"/>
      <c r="PKS235" s="134"/>
      <c r="PKT235" s="134"/>
      <c r="PKU235" s="134"/>
      <c r="PKV235" s="134"/>
      <c r="PKW235" s="134"/>
      <c r="PKX235" s="134"/>
      <c r="PKY235" s="134"/>
      <c r="PKZ235" s="134"/>
      <c r="PLA235" s="134"/>
      <c r="PLB235" s="134"/>
      <c r="PLC235" s="134"/>
      <c r="PLD235" s="134"/>
      <c r="PLE235" s="134"/>
      <c r="PLF235" s="134"/>
      <c r="PLG235" s="134"/>
      <c r="PLH235" s="134"/>
      <c r="PLI235" s="134"/>
      <c r="PLJ235" s="134"/>
      <c r="PLK235" s="134"/>
      <c r="PLL235" s="134"/>
      <c r="PLM235" s="134"/>
      <c r="PLN235" s="134"/>
      <c r="PLO235" s="134"/>
      <c r="PLP235" s="134"/>
      <c r="PLQ235" s="134"/>
      <c r="PLR235" s="134"/>
      <c r="PLS235" s="134"/>
      <c r="PLT235" s="134"/>
      <c r="PLU235" s="134"/>
      <c r="PLV235" s="134"/>
      <c r="PLW235" s="134"/>
      <c r="PLX235" s="134"/>
      <c r="PLY235" s="134"/>
      <c r="PLZ235" s="134"/>
      <c r="PMA235" s="134"/>
      <c r="PMB235" s="134"/>
      <c r="PMC235" s="134"/>
      <c r="PMD235" s="134"/>
      <c r="PME235" s="134"/>
      <c r="PMF235" s="134"/>
      <c r="PMG235" s="134"/>
      <c r="PMH235" s="134"/>
      <c r="PMI235" s="134"/>
      <c r="PMJ235" s="134"/>
      <c r="PMK235" s="134"/>
      <c r="PML235" s="134"/>
      <c r="PMM235" s="134"/>
      <c r="PMN235" s="134"/>
      <c r="PMO235" s="134"/>
      <c r="PMP235" s="134"/>
      <c r="PMQ235" s="134"/>
      <c r="PMR235" s="134"/>
      <c r="PMS235" s="134"/>
      <c r="PMT235" s="134"/>
      <c r="PMU235" s="134"/>
      <c r="PMV235" s="134"/>
      <c r="PMW235" s="134"/>
      <c r="PMX235" s="134"/>
      <c r="PMY235" s="134"/>
      <c r="PMZ235" s="134"/>
      <c r="PNA235" s="134"/>
      <c r="PNB235" s="134"/>
      <c r="PNC235" s="134"/>
      <c r="PND235" s="134"/>
      <c r="PNE235" s="134"/>
      <c r="PNF235" s="134"/>
      <c r="PNG235" s="134"/>
      <c r="PNH235" s="134"/>
      <c r="PNI235" s="134"/>
      <c r="PNJ235" s="134"/>
      <c r="PNK235" s="134"/>
      <c r="PNL235" s="134"/>
      <c r="PNM235" s="134"/>
      <c r="PNN235" s="134"/>
      <c r="PNO235" s="134"/>
      <c r="PNP235" s="134"/>
      <c r="PNQ235" s="134"/>
      <c r="PNR235" s="134"/>
      <c r="PNS235" s="134"/>
      <c r="PNT235" s="134"/>
      <c r="PNU235" s="134"/>
      <c r="PNV235" s="134"/>
      <c r="PNW235" s="134"/>
      <c r="PNX235" s="134"/>
      <c r="PNY235" s="134"/>
      <c r="PNZ235" s="134"/>
      <c r="POA235" s="134"/>
      <c r="POB235" s="134"/>
      <c r="POC235" s="134"/>
      <c r="POD235" s="134"/>
      <c r="POE235" s="134"/>
      <c r="POF235" s="134"/>
      <c r="POG235" s="134"/>
      <c r="POH235" s="134"/>
      <c r="POI235" s="134"/>
      <c r="POJ235" s="134"/>
      <c r="POK235" s="134"/>
      <c r="POL235" s="134"/>
      <c r="POM235" s="134"/>
      <c r="PON235" s="134"/>
      <c r="POO235" s="134"/>
      <c r="POP235" s="134"/>
      <c r="POQ235" s="134"/>
      <c r="POR235" s="134"/>
      <c r="POS235" s="134"/>
      <c r="POT235" s="134"/>
      <c r="POU235" s="134"/>
      <c r="POV235" s="134"/>
      <c r="POW235" s="134"/>
      <c r="POX235" s="134"/>
      <c r="POY235" s="134"/>
      <c r="POZ235" s="134"/>
      <c r="PPA235" s="134"/>
      <c r="PPB235" s="134"/>
      <c r="PPC235" s="134"/>
      <c r="PPD235" s="134"/>
      <c r="PPE235" s="134"/>
      <c r="PPF235" s="134"/>
      <c r="PPG235" s="134"/>
      <c r="PPH235" s="134"/>
      <c r="PPI235" s="134"/>
      <c r="PPJ235" s="134"/>
      <c r="PPK235" s="134"/>
      <c r="PPL235" s="134"/>
      <c r="PPM235" s="134"/>
      <c r="PPN235" s="134"/>
      <c r="PPO235" s="134"/>
      <c r="PPP235" s="134"/>
      <c r="PPQ235" s="134"/>
      <c r="PPR235" s="134"/>
      <c r="PPS235" s="134"/>
      <c r="PPT235" s="134"/>
      <c r="PPU235" s="134"/>
      <c r="PPV235" s="134"/>
      <c r="PPW235" s="134"/>
      <c r="PPX235" s="134"/>
      <c r="PPY235" s="134"/>
      <c r="PPZ235" s="134"/>
      <c r="PQA235" s="134"/>
      <c r="PQB235" s="134"/>
      <c r="PQC235" s="134"/>
      <c r="PQD235" s="134"/>
      <c r="PQE235" s="134"/>
      <c r="PQF235" s="134"/>
      <c r="PQG235" s="134"/>
      <c r="PQH235" s="134"/>
      <c r="PQI235" s="134"/>
      <c r="PQJ235" s="134"/>
      <c r="PQK235" s="134"/>
      <c r="PQL235" s="134"/>
      <c r="PQM235" s="134"/>
      <c r="PQN235" s="134"/>
      <c r="PQO235" s="134"/>
      <c r="PQP235" s="134"/>
      <c r="PQQ235" s="134"/>
      <c r="PQR235" s="134"/>
      <c r="PQS235" s="134"/>
      <c r="PQT235" s="134"/>
      <c r="PQU235" s="134"/>
      <c r="PQV235" s="134"/>
      <c r="PQW235" s="134"/>
      <c r="PQX235" s="134"/>
      <c r="PQY235" s="134"/>
      <c r="PQZ235" s="134"/>
      <c r="PRA235" s="134"/>
      <c r="PRB235" s="134"/>
      <c r="PRC235" s="134"/>
      <c r="PRD235" s="134"/>
      <c r="PRE235" s="134"/>
      <c r="PRF235" s="134"/>
      <c r="PRG235" s="134"/>
      <c r="PRH235" s="134"/>
      <c r="PRI235" s="134"/>
      <c r="PRJ235" s="134"/>
      <c r="PRK235" s="134"/>
      <c r="PRL235" s="134"/>
      <c r="PRM235" s="134"/>
      <c r="PRN235" s="134"/>
      <c r="PRO235" s="134"/>
      <c r="PRP235" s="134"/>
      <c r="PRQ235" s="134"/>
      <c r="PRR235" s="134"/>
      <c r="PRS235" s="134"/>
      <c r="PRT235" s="134"/>
      <c r="PRU235" s="134"/>
      <c r="PRV235" s="134"/>
      <c r="PRW235" s="134"/>
      <c r="PRX235" s="134"/>
      <c r="PRY235" s="134"/>
      <c r="PRZ235" s="134"/>
      <c r="PSA235" s="134"/>
      <c r="PSB235" s="134"/>
      <c r="PSC235" s="134"/>
      <c r="PSD235" s="134"/>
      <c r="PSE235" s="134"/>
      <c r="PSF235" s="134"/>
      <c r="PSG235" s="134"/>
      <c r="PSH235" s="134"/>
      <c r="PSI235" s="134"/>
      <c r="PSJ235" s="134"/>
      <c r="PSK235" s="134"/>
      <c r="PSL235" s="134"/>
      <c r="PSM235" s="134"/>
      <c r="PSN235" s="134"/>
      <c r="PSO235" s="134"/>
      <c r="PSP235" s="134"/>
      <c r="PSQ235" s="134"/>
      <c r="PSR235" s="134"/>
      <c r="PSS235" s="134"/>
      <c r="PST235" s="134"/>
      <c r="PSU235" s="134"/>
      <c r="PSV235" s="134"/>
      <c r="PSW235" s="134"/>
      <c r="PSX235" s="134"/>
      <c r="PSY235" s="134"/>
      <c r="PSZ235" s="134"/>
      <c r="PTA235" s="134"/>
      <c r="PTB235" s="134"/>
      <c r="PTC235" s="134"/>
      <c r="PTD235" s="134"/>
      <c r="PTE235" s="134"/>
      <c r="PTF235" s="134"/>
      <c r="PTG235" s="134"/>
      <c r="PTH235" s="134"/>
      <c r="PTI235" s="134"/>
      <c r="PTJ235" s="134"/>
      <c r="PTK235" s="134"/>
      <c r="PTL235" s="134"/>
      <c r="PTM235" s="134"/>
      <c r="PTN235" s="134"/>
      <c r="PTO235" s="134"/>
      <c r="PTP235" s="134"/>
      <c r="PTQ235" s="134"/>
      <c r="PTR235" s="134"/>
      <c r="PTS235" s="134"/>
      <c r="PTT235" s="134"/>
      <c r="PTU235" s="134"/>
      <c r="PTV235" s="134"/>
      <c r="PTW235" s="134"/>
      <c r="PTX235" s="134"/>
      <c r="PTY235" s="134"/>
      <c r="PTZ235" s="134"/>
      <c r="PUA235" s="134"/>
      <c r="PUB235" s="134"/>
      <c r="PUC235" s="134"/>
      <c r="PUD235" s="134"/>
      <c r="PUE235" s="134"/>
      <c r="PUF235" s="134"/>
      <c r="PUG235" s="134"/>
      <c r="PUH235" s="134"/>
      <c r="PUI235" s="134"/>
      <c r="PUJ235" s="134"/>
      <c r="PUK235" s="134"/>
      <c r="PUL235" s="134"/>
      <c r="PUM235" s="134"/>
      <c r="PUN235" s="134"/>
      <c r="PUO235" s="134"/>
      <c r="PUP235" s="134"/>
      <c r="PUQ235" s="134"/>
      <c r="PUR235" s="134"/>
      <c r="PUS235" s="134"/>
      <c r="PUT235" s="134"/>
      <c r="PUU235" s="134"/>
      <c r="PUV235" s="134"/>
      <c r="PUW235" s="134"/>
      <c r="PUX235" s="134"/>
      <c r="PUY235" s="134"/>
      <c r="PUZ235" s="134"/>
      <c r="PVA235" s="134"/>
      <c r="PVB235" s="134"/>
      <c r="PVC235" s="134"/>
      <c r="PVD235" s="134"/>
      <c r="PVE235" s="134"/>
      <c r="PVF235" s="134"/>
      <c r="PVG235" s="134"/>
      <c r="PVH235" s="134"/>
      <c r="PVI235" s="134"/>
      <c r="PVJ235" s="134"/>
      <c r="PVK235" s="134"/>
      <c r="PVL235" s="134"/>
      <c r="PVM235" s="134"/>
      <c r="PVN235" s="134"/>
      <c r="PVO235" s="134"/>
      <c r="PVP235" s="134"/>
      <c r="PVQ235" s="134"/>
      <c r="PVR235" s="134"/>
      <c r="PVS235" s="134"/>
      <c r="PVT235" s="134"/>
      <c r="PVU235" s="134"/>
      <c r="PVV235" s="134"/>
      <c r="PVW235" s="134"/>
      <c r="PVX235" s="134"/>
      <c r="PVY235" s="134"/>
      <c r="PVZ235" s="134"/>
      <c r="PWA235" s="134"/>
      <c r="PWB235" s="134"/>
      <c r="PWC235" s="134"/>
      <c r="PWD235" s="134"/>
      <c r="PWE235" s="134"/>
      <c r="PWF235" s="134"/>
      <c r="PWG235" s="134"/>
      <c r="PWH235" s="134"/>
      <c r="PWI235" s="134"/>
      <c r="PWJ235" s="134"/>
      <c r="PWK235" s="134"/>
      <c r="PWL235" s="134"/>
      <c r="PWM235" s="134"/>
      <c r="PWN235" s="134"/>
      <c r="PWO235" s="134"/>
      <c r="PWP235" s="134"/>
      <c r="PWQ235" s="134"/>
      <c r="PWR235" s="134"/>
      <c r="PWS235" s="134"/>
      <c r="PWT235" s="134"/>
      <c r="PWU235" s="134"/>
      <c r="PWV235" s="134"/>
      <c r="PWW235" s="134"/>
      <c r="PWX235" s="134"/>
      <c r="PWY235" s="134"/>
      <c r="PWZ235" s="134"/>
      <c r="PXA235" s="134"/>
      <c r="PXB235" s="134"/>
      <c r="PXC235" s="134"/>
      <c r="PXD235" s="134"/>
      <c r="PXE235" s="134"/>
      <c r="PXF235" s="134"/>
      <c r="PXG235" s="134"/>
      <c r="PXH235" s="134"/>
      <c r="PXI235" s="134"/>
      <c r="PXJ235" s="134"/>
      <c r="PXK235" s="134"/>
      <c r="PXL235" s="134"/>
      <c r="PXM235" s="134"/>
      <c r="PXN235" s="134"/>
      <c r="PXO235" s="134"/>
      <c r="PXP235" s="134"/>
      <c r="PXQ235" s="134"/>
      <c r="PXR235" s="134"/>
      <c r="PXS235" s="134"/>
      <c r="PXT235" s="134"/>
      <c r="PXU235" s="134"/>
      <c r="PXV235" s="134"/>
      <c r="PXW235" s="134"/>
      <c r="PXX235" s="134"/>
      <c r="PXY235" s="134"/>
      <c r="PXZ235" s="134"/>
      <c r="PYA235" s="134"/>
      <c r="PYB235" s="134"/>
      <c r="PYC235" s="134"/>
      <c r="PYD235" s="134"/>
      <c r="PYE235" s="134"/>
      <c r="PYF235" s="134"/>
      <c r="PYG235" s="134"/>
      <c r="PYH235" s="134"/>
      <c r="PYI235" s="134"/>
      <c r="PYJ235" s="134"/>
      <c r="PYK235" s="134"/>
      <c r="PYL235" s="134"/>
      <c r="PYM235" s="134"/>
      <c r="PYN235" s="134"/>
      <c r="PYO235" s="134"/>
      <c r="PYP235" s="134"/>
      <c r="PYQ235" s="134"/>
      <c r="PYR235" s="134"/>
      <c r="PYS235" s="134"/>
      <c r="PYT235" s="134"/>
      <c r="PYU235" s="134"/>
      <c r="PYV235" s="134"/>
      <c r="PYW235" s="134"/>
      <c r="PYX235" s="134"/>
      <c r="PYY235" s="134"/>
      <c r="PYZ235" s="134"/>
      <c r="PZA235" s="134"/>
      <c r="PZB235" s="134"/>
      <c r="PZC235" s="134"/>
      <c r="PZD235" s="134"/>
      <c r="PZE235" s="134"/>
      <c r="PZF235" s="134"/>
      <c r="PZG235" s="134"/>
      <c r="PZH235" s="134"/>
      <c r="PZI235" s="134"/>
      <c r="PZJ235" s="134"/>
      <c r="PZK235" s="134"/>
      <c r="PZL235" s="134"/>
      <c r="PZM235" s="134"/>
      <c r="PZN235" s="134"/>
      <c r="PZO235" s="134"/>
      <c r="PZP235" s="134"/>
      <c r="PZQ235" s="134"/>
      <c r="PZR235" s="134"/>
      <c r="PZS235" s="134"/>
      <c r="PZT235" s="134"/>
      <c r="PZU235" s="134"/>
      <c r="PZV235" s="134"/>
      <c r="PZW235" s="134"/>
      <c r="PZX235" s="134"/>
      <c r="PZY235" s="134"/>
      <c r="PZZ235" s="134"/>
      <c r="QAA235" s="134"/>
      <c r="QAB235" s="134"/>
      <c r="QAC235" s="134"/>
      <c r="QAD235" s="134"/>
      <c r="QAE235" s="134"/>
      <c r="QAF235" s="134"/>
      <c r="QAG235" s="134"/>
      <c r="QAH235" s="134"/>
      <c r="QAI235" s="134"/>
      <c r="QAJ235" s="134"/>
      <c r="QAK235" s="134"/>
      <c r="QAL235" s="134"/>
      <c r="QAM235" s="134"/>
      <c r="QAN235" s="134"/>
      <c r="QAO235" s="134"/>
      <c r="QAP235" s="134"/>
      <c r="QAQ235" s="134"/>
      <c r="QAR235" s="134"/>
      <c r="QAS235" s="134"/>
      <c r="QAT235" s="134"/>
      <c r="QAU235" s="134"/>
      <c r="QAV235" s="134"/>
      <c r="QAW235" s="134"/>
      <c r="QAX235" s="134"/>
      <c r="QAY235" s="134"/>
      <c r="QAZ235" s="134"/>
      <c r="QBA235" s="134"/>
      <c r="QBB235" s="134"/>
      <c r="QBC235" s="134"/>
      <c r="QBD235" s="134"/>
      <c r="QBE235" s="134"/>
      <c r="QBF235" s="134"/>
      <c r="QBG235" s="134"/>
      <c r="QBH235" s="134"/>
      <c r="QBI235" s="134"/>
      <c r="QBJ235" s="134"/>
      <c r="QBK235" s="134"/>
      <c r="QBL235" s="134"/>
      <c r="QBM235" s="134"/>
      <c r="QBN235" s="134"/>
      <c r="QBO235" s="134"/>
      <c r="QBP235" s="134"/>
      <c r="QBQ235" s="134"/>
      <c r="QBR235" s="134"/>
      <c r="QBS235" s="134"/>
      <c r="QBT235" s="134"/>
      <c r="QBU235" s="134"/>
      <c r="QBV235" s="134"/>
      <c r="QBW235" s="134"/>
      <c r="QBX235" s="134"/>
      <c r="QBY235" s="134"/>
      <c r="QBZ235" s="134"/>
      <c r="QCA235" s="134"/>
      <c r="QCB235" s="134"/>
      <c r="QCC235" s="134"/>
      <c r="QCD235" s="134"/>
      <c r="QCE235" s="134"/>
      <c r="QCF235" s="134"/>
      <c r="QCG235" s="134"/>
      <c r="QCH235" s="134"/>
      <c r="QCI235" s="134"/>
      <c r="QCJ235" s="134"/>
      <c r="QCK235" s="134"/>
      <c r="QCL235" s="134"/>
      <c r="QCM235" s="134"/>
      <c r="QCN235" s="134"/>
      <c r="QCO235" s="134"/>
      <c r="QCP235" s="134"/>
      <c r="QCQ235" s="134"/>
      <c r="QCR235" s="134"/>
      <c r="QCS235" s="134"/>
      <c r="QCT235" s="134"/>
      <c r="QCU235" s="134"/>
      <c r="QCV235" s="134"/>
      <c r="QCW235" s="134"/>
      <c r="QCX235" s="134"/>
      <c r="QCY235" s="134"/>
      <c r="QCZ235" s="134"/>
      <c r="QDA235" s="134"/>
      <c r="QDB235" s="134"/>
      <c r="QDC235" s="134"/>
      <c r="QDD235" s="134"/>
      <c r="QDE235" s="134"/>
      <c r="QDF235" s="134"/>
      <c r="QDG235" s="134"/>
      <c r="QDH235" s="134"/>
      <c r="QDI235" s="134"/>
      <c r="QDJ235" s="134"/>
      <c r="QDK235" s="134"/>
      <c r="QDL235" s="134"/>
      <c r="QDM235" s="134"/>
      <c r="QDN235" s="134"/>
      <c r="QDO235" s="134"/>
      <c r="QDP235" s="134"/>
      <c r="QDQ235" s="134"/>
      <c r="QDR235" s="134"/>
      <c r="QDS235" s="134"/>
      <c r="QDT235" s="134"/>
      <c r="QDU235" s="134"/>
      <c r="QDV235" s="134"/>
      <c r="QDW235" s="134"/>
      <c r="QDX235" s="134"/>
      <c r="QDY235" s="134"/>
      <c r="QDZ235" s="134"/>
      <c r="QEA235" s="134"/>
      <c r="QEB235" s="134"/>
      <c r="QEC235" s="134"/>
      <c r="QED235" s="134"/>
      <c r="QEE235" s="134"/>
      <c r="QEF235" s="134"/>
      <c r="QEG235" s="134"/>
      <c r="QEH235" s="134"/>
      <c r="QEI235" s="134"/>
      <c r="QEJ235" s="134"/>
      <c r="QEK235" s="134"/>
      <c r="QEL235" s="134"/>
      <c r="QEM235" s="134"/>
      <c r="QEN235" s="134"/>
      <c r="QEO235" s="134"/>
      <c r="QEP235" s="134"/>
      <c r="QEQ235" s="134"/>
      <c r="QER235" s="134"/>
      <c r="QES235" s="134"/>
      <c r="QET235" s="134"/>
      <c r="QEU235" s="134"/>
      <c r="QEV235" s="134"/>
      <c r="QEW235" s="134"/>
      <c r="QEX235" s="134"/>
      <c r="QEY235" s="134"/>
      <c r="QEZ235" s="134"/>
      <c r="QFA235" s="134"/>
      <c r="QFB235" s="134"/>
      <c r="QFC235" s="134"/>
      <c r="QFD235" s="134"/>
      <c r="QFE235" s="134"/>
      <c r="QFF235" s="134"/>
      <c r="QFG235" s="134"/>
      <c r="QFH235" s="134"/>
      <c r="QFI235" s="134"/>
      <c r="QFJ235" s="134"/>
      <c r="QFK235" s="134"/>
      <c r="QFL235" s="134"/>
      <c r="QFM235" s="134"/>
      <c r="QFN235" s="134"/>
      <c r="QFO235" s="134"/>
      <c r="QFP235" s="134"/>
      <c r="QFQ235" s="134"/>
      <c r="QFR235" s="134"/>
      <c r="QFS235" s="134"/>
      <c r="QFT235" s="134"/>
      <c r="QFU235" s="134"/>
      <c r="QFV235" s="134"/>
      <c r="QFW235" s="134"/>
      <c r="QFX235" s="134"/>
      <c r="QFY235" s="134"/>
      <c r="QFZ235" s="134"/>
      <c r="QGA235" s="134"/>
      <c r="QGB235" s="134"/>
      <c r="QGC235" s="134"/>
      <c r="QGD235" s="134"/>
      <c r="QGE235" s="134"/>
      <c r="QGF235" s="134"/>
      <c r="QGG235" s="134"/>
      <c r="QGH235" s="134"/>
      <c r="QGI235" s="134"/>
      <c r="QGJ235" s="134"/>
      <c r="QGK235" s="134"/>
      <c r="QGL235" s="134"/>
      <c r="QGM235" s="134"/>
      <c r="QGN235" s="134"/>
      <c r="QGO235" s="134"/>
      <c r="QGP235" s="134"/>
      <c r="QGQ235" s="134"/>
      <c r="QGR235" s="134"/>
      <c r="QGS235" s="134"/>
      <c r="QGT235" s="134"/>
      <c r="QGU235" s="134"/>
      <c r="QGV235" s="134"/>
      <c r="QGW235" s="134"/>
      <c r="QGX235" s="134"/>
      <c r="QGY235" s="134"/>
      <c r="QGZ235" s="134"/>
      <c r="QHA235" s="134"/>
      <c r="QHB235" s="134"/>
      <c r="QHC235" s="134"/>
      <c r="QHD235" s="134"/>
      <c r="QHE235" s="134"/>
      <c r="QHF235" s="134"/>
      <c r="QHG235" s="134"/>
      <c r="QHH235" s="134"/>
      <c r="QHI235" s="134"/>
      <c r="QHJ235" s="134"/>
      <c r="QHK235" s="134"/>
      <c r="QHL235" s="134"/>
      <c r="QHM235" s="134"/>
      <c r="QHN235" s="134"/>
      <c r="QHO235" s="134"/>
      <c r="QHP235" s="134"/>
      <c r="QHQ235" s="134"/>
      <c r="QHR235" s="134"/>
      <c r="QHS235" s="134"/>
      <c r="QHT235" s="134"/>
      <c r="QHU235" s="134"/>
      <c r="QHV235" s="134"/>
      <c r="QHW235" s="134"/>
      <c r="QHX235" s="134"/>
      <c r="QHY235" s="134"/>
      <c r="QHZ235" s="134"/>
      <c r="QIA235" s="134"/>
      <c r="QIB235" s="134"/>
      <c r="QIC235" s="134"/>
      <c r="QID235" s="134"/>
      <c r="QIE235" s="134"/>
      <c r="QIF235" s="134"/>
      <c r="QIG235" s="134"/>
      <c r="QIH235" s="134"/>
      <c r="QII235" s="134"/>
      <c r="QIJ235" s="134"/>
      <c r="QIK235" s="134"/>
      <c r="QIL235" s="134"/>
      <c r="QIM235" s="134"/>
      <c r="QIN235" s="134"/>
      <c r="QIO235" s="134"/>
      <c r="QIP235" s="134"/>
      <c r="QIQ235" s="134"/>
      <c r="QIR235" s="134"/>
      <c r="QIS235" s="134"/>
      <c r="QIT235" s="134"/>
      <c r="QIU235" s="134"/>
      <c r="QIV235" s="134"/>
      <c r="QIW235" s="134"/>
      <c r="QIX235" s="134"/>
      <c r="QIY235" s="134"/>
      <c r="QIZ235" s="134"/>
      <c r="QJA235" s="134"/>
      <c r="QJB235" s="134"/>
      <c r="QJC235" s="134"/>
      <c r="QJD235" s="134"/>
      <c r="QJE235" s="134"/>
      <c r="QJF235" s="134"/>
      <c r="QJG235" s="134"/>
      <c r="QJH235" s="134"/>
      <c r="QJI235" s="134"/>
      <c r="QJJ235" s="134"/>
      <c r="QJK235" s="134"/>
      <c r="QJL235" s="134"/>
      <c r="QJM235" s="134"/>
      <c r="QJN235" s="134"/>
      <c r="QJO235" s="134"/>
      <c r="QJP235" s="134"/>
      <c r="QJQ235" s="134"/>
      <c r="QJR235" s="134"/>
      <c r="QJS235" s="134"/>
      <c r="QJT235" s="134"/>
      <c r="QJU235" s="134"/>
      <c r="QJV235" s="134"/>
      <c r="QJW235" s="134"/>
      <c r="QJX235" s="134"/>
      <c r="QJY235" s="134"/>
      <c r="QJZ235" s="134"/>
      <c r="QKA235" s="134"/>
      <c r="QKB235" s="134"/>
      <c r="QKC235" s="134"/>
      <c r="QKD235" s="134"/>
      <c r="QKE235" s="134"/>
      <c r="QKF235" s="134"/>
      <c r="QKG235" s="134"/>
      <c r="QKH235" s="134"/>
      <c r="QKI235" s="134"/>
      <c r="QKJ235" s="134"/>
      <c r="QKK235" s="134"/>
      <c r="QKL235" s="134"/>
      <c r="QKM235" s="134"/>
      <c r="QKN235" s="134"/>
      <c r="QKO235" s="134"/>
      <c r="QKP235" s="134"/>
      <c r="QKQ235" s="134"/>
      <c r="QKR235" s="134"/>
      <c r="QKS235" s="134"/>
      <c r="QKT235" s="134"/>
      <c r="QKU235" s="134"/>
      <c r="QKV235" s="134"/>
      <c r="QKW235" s="134"/>
      <c r="QKX235" s="134"/>
      <c r="QKY235" s="134"/>
      <c r="QKZ235" s="134"/>
      <c r="QLA235" s="134"/>
      <c r="QLB235" s="134"/>
      <c r="QLC235" s="134"/>
      <c r="QLD235" s="134"/>
      <c r="QLE235" s="134"/>
      <c r="QLF235" s="134"/>
      <c r="QLG235" s="134"/>
      <c r="QLH235" s="134"/>
      <c r="QLI235" s="134"/>
      <c r="QLJ235" s="134"/>
      <c r="QLK235" s="134"/>
      <c r="QLL235" s="134"/>
      <c r="QLM235" s="134"/>
      <c r="QLN235" s="134"/>
      <c r="QLO235" s="134"/>
      <c r="QLP235" s="134"/>
      <c r="QLQ235" s="134"/>
      <c r="QLR235" s="134"/>
      <c r="QLS235" s="134"/>
      <c r="QLT235" s="134"/>
      <c r="QLU235" s="134"/>
      <c r="QLV235" s="134"/>
      <c r="QLW235" s="134"/>
      <c r="QLX235" s="134"/>
      <c r="QLY235" s="134"/>
      <c r="QLZ235" s="134"/>
      <c r="QMA235" s="134"/>
      <c r="QMB235" s="134"/>
      <c r="QMC235" s="134"/>
      <c r="QMD235" s="134"/>
      <c r="QME235" s="134"/>
      <c r="QMF235" s="134"/>
      <c r="QMG235" s="134"/>
      <c r="QMH235" s="134"/>
      <c r="QMI235" s="134"/>
      <c r="QMJ235" s="134"/>
      <c r="QMK235" s="134"/>
      <c r="QML235" s="134"/>
      <c r="QMM235" s="134"/>
      <c r="QMN235" s="134"/>
      <c r="QMO235" s="134"/>
      <c r="QMP235" s="134"/>
      <c r="QMQ235" s="134"/>
      <c r="QMR235" s="134"/>
      <c r="QMS235" s="134"/>
      <c r="QMT235" s="134"/>
      <c r="QMU235" s="134"/>
      <c r="QMV235" s="134"/>
      <c r="QMW235" s="134"/>
      <c r="QMX235" s="134"/>
      <c r="QMY235" s="134"/>
      <c r="QMZ235" s="134"/>
      <c r="QNA235" s="134"/>
      <c r="QNB235" s="134"/>
      <c r="QNC235" s="134"/>
      <c r="QND235" s="134"/>
      <c r="QNE235" s="134"/>
      <c r="QNF235" s="134"/>
      <c r="QNG235" s="134"/>
      <c r="QNH235" s="134"/>
      <c r="QNI235" s="134"/>
      <c r="QNJ235" s="134"/>
      <c r="QNK235" s="134"/>
      <c r="QNL235" s="134"/>
      <c r="QNM235" s="134"/>
      <c r="QNN235" s="134"/>
      <c r="QNO235" s="134"/>
      <c r="QNP235" s="134"/>
      <c r="QNQ235" s="134"/>
      <c r="QNR235" s="134"/>
      <c r="QNS235" s="134"/>
      <c r="QNT235" s="134"/>
      <c r="QNU235" s="134"/>
      <c r="QNV235" s="134"/>
      <c r="QNW235" s="134"/>
      <c r="QNX235" s="134"/>
      <c r="QNY235" s="134"/>
      <c r="QNZ235" s="134"/>
      <c r="QOA235" s="134"/>
      <c r="QOB235" s="134"/>
      <c r="QOC235" s="134"/>
      <c r="QOD235" s="134"/>
      <c r="QOE235" s="134"/>
      <c r="QOF235" s="134"/>
      <c r="QOG235" s="134"/>
      <c r="QOH235" s="134"/>
      <c r="QOI235" s="134"/>
      <c r="QOJ235" s="134"/>
      <c r="QOK235" s="134"/>
      <c r="QOL235" s="134"/>
      <c r="QOM235" s="134"/>
      <c r="QON235" s="134"/>
      <c r="QOO235" s="134"/>
      <c r="QOP235" s="134"/>
      <c r="QOQ235" s="134"/>
      <c r="QOR235" s="134"/>
      <c r="QOS235" s="134"/>
      <c r="QOT235" s="134"/>
      <c r="QOU235" s="134"/>
      <c r="QOV235" s="134"/>
      <c r="QOW235" s="134"/>
      <c r="QOX235" s="134"/>
      <c r="QOY235" s="134"/>
      <c r="QOZ235" s="134"/>
      <c r="QPA235" s="134"/>
      <c r="QPB235" s="134"/>
      <c r="QPC235" s="134"/>
      <c r="QPD235" s="134"/>
      <c r="QPE235" s="134"/>
      <c r="QPF235" s="134"/>
      <c r="QPG235" s="134"/>
      <c r="QPH235" s="134"/>
      <c r="QPI235" s="134"/>
      <c r="QPJ235" s="134"/>
      <c r="QPK235" s="134"/>
      <c r="QPL235" s="134"/>
      <c r="QPM235" s="134"/>
      <c r="QPN235" s="134"/>
      <c r="QPO235" s="134"/>
      <c r="QPP235" s="134"/>
      <c r="QPQ235" s="134"/>
      <c r="QPR235" s="134"/>
      <c r="QPS235" s="134"/>
      <c r="QPT235" s="134"/>
      <c r="QPU235" s="134"/>
      <c r="QPV235" s="134"/>
      <c r="QPW235" s="134"/>
      <c r="QPX235" s="134"/>
      <c r="QPY235" s="134"/>
      <c r="QPZ235" s="134"/>
      <c r="QQA235" s="134"/>
      <c r="QQB235" s="134"/>
      <c r="QQC235" s="134"/>
      <c r="QQD235" s="134"/>
      <c r="QQE235" s="134"/>
      <c r="QQF235" s="134"/>
      <c r="QQG235" s="134"/>
      <c r="QQH235" s="134"/>
      <c r="QQI235" s="134"/>
      <c r="QQJ235" s="134"/>
      <c r="QQK235" s="134"/>
      <c r="QQL235" s="134"/>
      <c r="QQM235" s="134"/>
      <c r="QQN235" s="134"/>
      <c r="QQO235" s="134"/>
      <c r="QQP235" s="134"/>
      <c r="QQQ235" s="134"/>
      <c r="QQR235" s="134"/>
      <c r="QQS235" s="134"/>
      <c r="QQT235" s="134"/>
      <c r="QQU235" s="134"/>
      <c r="QQV235" s="134"/>
      <c r="QQW235" s="134"/>
      <c r="QQX235" s="134"/>
      <c r="QQY235" s="134"/>
      <c r="QQZ235" s="134"/>
      <c r="QRA235" s="134"/>
      <c r="QRB235" s="134"/>
      <c r="QRC235" s="134"/>
      <c r="QRD235" s="134"/>
      <c r="QRE235" s="134"/>
      <c r="QRF235" s="134"/>
      <c r="QRG235" s="134"/>
      <c r="QRH235" s="134"/>
      <c r="QRI235" s="134"/>
      <c r="QRJ235" s="134"/>
      <c r="QRK235" s="134"/>
      <c r="QRL235" s="134"/>
      <c r="QRM235" s="134"/>
      <c r="QRN235" s="134"/>
      <c r="QRO235" s="134"/>
      <c r="QRP235" s="134"/>
      <c r="QRQ235" s="134"/>
      <c r="QRR235" s="134"/>
      <c r="QRS235" s="134"/>
      <c r="QRT235" s="134"/>
      <c r="QRU235" s="134"/>
      <c r="QRV235" s="134"/>
      <c r="QRW235" s="134"/>
      <c r="QRX235" s="134"/>
      <c r="QRY235" s="134"/>
      <c r="QRZ235" s="134"/>
      <c r="QSA235" s="134"/>
      <c r="QSB235" s="134"/>
      <c r="QSC235" s="134"/>
      <c r="QSD235" s="134"/>
      <c r="QSE235" s="134"/>
      <c r="QSF235" s="134"/>
      <c r="QSG235" s="134"/>
      <c r="QSH235" s="134"/>
      <c r="QSI235" s="134"/>
      <c r="QSJ235" s="134"/>
      <c r="QSK235" s="134"/>
      <c r="QSL235" s="134"/>
      <c r="QSM235" s="134"/>
      <c r="QSN235" s="134"/>
      <c r="QSO235" s="134"/>
      <c r="QSP235" s="134"/>
      <c r="QSQ235" s="134"/>
      <c r="QSR235" s="134"/>
      <c r="QSS235" s="134"/>
      <c r="QST235" s="134"/>
      <c r="QSU235" s="134"/>
      <c r="QSV235" s="134"/>
      <c r="QSW235" s="134"/>
      <c r="QSX235" s="134"/>
      <c r="QSY235" s="134"/>
      <c r="QSZ235" s="134"/>
      <c r="QTA235" s="134"/>
      <c r="QTB235" s="134"/>
      <c r="QTC235" s="134"/>
      <c r="QTD235" s="134"/>
      <c r="QTE235" s="134"/>
      <c r="QTF235" s="134"/>
      <c r="QTG235" s="134"/>
      <c r="QTH235" s="134"/>
      <c r="QTI235" s="134"/>
      <c r="QTJ235" s="134"/>
      <c r="QTK235" s="134"/>
      <c r="QTL235" s="134"/>
      <c r="QTM235" s="134"/>
      <c r="QTN235" s="134"/>
      <c r="QTO235" s="134"/>
      <c r="QTP235" s="134"/>
      <c r="QTQ235" s="134"/>
      <c r="QTR235" s="134"/>
      <c r="QTS235" s="134"/>
      <c r="QTT235" s="134"/>
      <c r="QTU235" s="134"/>
      <c r="QTV235" s="134"/>
      <c r="QTW235" s="134"/>
      <c r="QTX235" s="134"/>
      <c r="QTY235" s="134"/>
      <c r="QTZ235" s="134"/>
      <c r="QUA235" s="134"/>
      <c r="QUB235" s="134"/>
      <c r="QUC235" s="134"/>
      <c r="QUD235" s="134"/>
      <c r="QUE235" s="134"/>
      <c r="QUF235" s="134"/>
      <c r="QUG235" s="134"/>
      <c r="QUH235" s="134"/>
      <c r="QUI235" s="134"/>
      <c r="QUJ235" s="134"/>
      <c r="QUK235" s="134"/>
      <c r="QUL235" s="134"/>
      <c r="QUM235" s="134"/>
      <c r="QUN235" s="134"/>
      <c r="QUO235" s="134"/>
      <c r="QUP235" s="134"/>
      <c r="QUQ235" s="134"/>
      <c r="QUR235" s="134"/>
      <c r="QUS235" s="134"/>
      <c r="QUT235" s="134"/>
      <c r="QUU235" s="134"/>
      <c r="QUV235" s="134"/>
      <c r="QUW235" s="134"/>
      <c r="QUX235" s="134"/>
      <c r="QUY235" s="134"/>
      <c r="QUZ235" s="134"/>
      <c r="QVA235" s="134"/>
      <c r="QVB235" s="134"/>
      <c r="QVC235" s="134"/>
      <c r="QVD235" s="134"/>
      <c r="QVE235" s="134"/>
      <c r="QVF235" s="134"/>
      <c r="QVG235" s="134"/>
      <c r="QVH235" s="134"/>
      <c r="QVI235" s="134"/>
      <c r="QVJ235" s="134"/>
      <c r="QVK235" s="134"/>
      <c r="QVL235" s="134"/>
      <c r="QVM235" s="134"/>
      <c r="QVN235" s="134"/>
      <c r="QVO235" s="134"/>
      <c r="QVP235" s="134"/>
      <c r="QVQ235" s="134"/>
      <c r="QVR235" s="134"/>
      <c r="QVS235" s="134"/>
      <c r="QVT235" s="134"/>
      <c r="QVU235" s="134"/>
      <c r="QVV235" s="134"/>
      <c r="QVW235" s="134"/>
      <c r="QVX235" s="134"/>
      <c r="QVY235" s="134"/>
      <c r="QVZ235" s="134"/>
      <c r="QWA235" s="134"/>
      <c r="QWB235" s="134"/>
      <c r="QWC235" s="134"/>
      <c r="QWD235" s="134"/>
      <c r="QWE235" s="134"/>
      <c r="QWF235" s="134"/>
      <c r="QWG235" s="134"/>
      <c r="QWH235" s="134"/>
      <c r="QWI235" s="134"/>
      <c r="QWJ235" s="134"/>
      <c r="QWK235" s="134"/>
      <c r="QWL235" s="134"/>
      <c r="QWM235" s="134"/>
      <c r="QWN235" s="134"/>
      <c r="QWO235" s="134"/>
      <c r="QWP235" s="134"/>
      <c r="QWQ235" s="134"/>
      <c r="QWR235" s="134"/>
      <c r="QWS235" s="134"/>
      <c r="QWT235" s="134"/>
      <c r="QWU235" s="134"/>
      <c r="QWV235" s="134"/>
      <c r="QWW235" s="134"/>
      <c r="QWX235" s="134"/>
      <c r="QWY235" s="134"/>
      <c r="QWZ235" s="134"/>
      <c r="QXA235" s="134"/>
      <c r="QXB235" s="134"/>
      <c r="QXC235" s="134"/>
      <c r="QXD235" s="134"/>
      <c r="QXE235" s="134"/>
      <c r="QXF235" s="134"/>
      <c r="QXG235" s="134"/>
      <c r="QXH235" s="134"/>
      <c r="QXI235" s="134"/>
      <c r="QXJ235" s="134"/>
      <c r="QXK235" s="134"/>
      <c r="QXL235" s="134"/>
      <c r="QXM235" s="134"/>
      <c r="QXN235" s="134"/>
      <c r="QXO235" s="134"/>
      <c r="QXP235" s="134"/>
      <c r="QXQ235" s="134"/>
      <c r="QXR235" s="134"/>
      <c r="QXS235" s="134"/>
      <c r="QXT235" s="134"/>
      <c r="QXU235" s="134"/>
      <c r="QXV235" s="134"/>
      <c r="QXW235" s="134"/>
      <c r="QXX235" s="134"/>
      <c r="QXY235" s="134"/>
      <c r="QXZ235" s="134"/>
      <c r="QYA235" s="134"/>
      <c r="QYB235" s="134"/>
      <c r="QYC235" s="134"/>
      <c r="QYD235" s="134"/>
      <c r="QYE235" s="134"/>
      <c r="QYF235" s="134"/>
      <c r="QYG235" s="134"/>
      <c r="QYH235" s="134"/>
      <c r="QYI235" s="134"/>
      <c r="QYJ235" s="134"/>
      <c r="QYK235" s="134"/>
      <c r="QYL235" s="134"/>
      <c r="QYM235" s="134"/>
      <c r="QYN235" s="134"/>
      <c r="QYO235" s="134"/>
      <c r="QYP235" s="134"/>
      <c r="QYQ235" s="134"/>
      <c r="QYR235" s="134"/>
      <c r="QYS235" s="134"/>
      <c r="QYT235" s="134"/>
      <c r="QYU235" s="134"/>
      <c r="QYV235" s="134"/>
      <c r="QYW235" s="134"/>
      <c r="QYX235" s="134"/>
      <c r="QYY235" s="134"/>
      <c r="QYZ235" s="134"/>
      <c r="QZA235" s="134"/>
      <c r="QZB235" s="134"/>
      <c r="QZC235" s="134"/>
      <c r="QZD235" s="134"/>
      <c r="QZE235" s="134"/>
      <c r="QZF235" s="134"/>
      <c r="QZG235" s="134"/>
      <c r="QZH235" s="134"/>
      <c r="QZI235" s="134"/>
      <c r="QZJ235" s="134"/>
      <c r="QZK235" s="134"/>
      <c r="QZL235" s="134"/>
      <c r="QZM235" s="134"/>
      <c r="QZN235" s="134"/>
      <c r="QZO235" s="134"/>
      <c r="QZP235" s="134"/>
      <c r="QZQ235" s="134"/>
      <c r="QZR235" s="134"/>
      <c r="QZS235" s="134"/>
      <c r="QZT235" s="134"/>
      <c r="QZU235" s="134"/>
      <c r="QZV235" s="134"/>
      <c r="QZW235" s="134"/>
      <c r="QZX235" s="134"/>
      <c r="QZY235" s="134"/>
      <c r="QZZ235" s="134"/>
      <c r="RAA235" s="134"/>
      <c r="RAB235" s="134"/>
      <c r="RAC235" s="134"/>
      <c r="RAD235" s="134"/>
      <c r="RAE235" s="134"/>
      <c r="RAF235" s="134"/>
      <c r="RAG235" s="134"/>
      <c r="RAH235" s="134"/>
      <c r="RAI235" s="134"/>
      <c r="RAJ235" s="134"/>
      <c r="RAK235" s="134"/>
      <c r="RAL235" s="134"/>
      <c r="RAM235" s="134"/>
      <c r="RAN235" s="134"/>
      <c r="RAO235" s="134"/>
      <c r="RAP235" s="134"/>
      <c r="RAQ235" s="134"/>
      <c r="RAR235" s="134"/>
      <c r="RAS235" s="134"/>
      <c r="RAT235" s="134"/>
      <c r="RAU235" s="134"/>
      <c r="RAV235" s="134"/>
      <c r="RAW235" s="134"/>
      <c r="RAX235" s="134"/>
      <c r="RAY235" s="134"/>
      <c r="RAZ235" s="134"/>
      <c r="RBA235" s="134"/>
      <c r="RBB235" s="134"/>
      <c r="RBC235" s="134"/>
      <c r="RBD235" s="134"/>
      <c r="RBE235" s="134"/>
      <c r="RBF235" s="134"/>
      <c r="RBG235" s="134"/>
      <c r="RBH235" s="134"/>
      <c r="RBI235" s="134"/>
      <c r="RBJ235" s="134"/>
      <c r="RBK235" s="134"/>
      <c r="RBL235" s="134"/>
      <c r="RBM235" s="134"/>
      <c r="RBN235" s="134"/>
      <c r="RBO235" s="134"/>
      <c r="RBP235" s="134"/>
      <c r="RBQ235" s="134"/>
      <c r="RBR235" s="134"/>
      <c r="RBS235" s="134"/>
      <c r="RBT235" s="134"/>
      <c r="RBU235" s="134"/>
      <c r="RBV235" s="134"/>
      <c r="RBW235" s="134"/>
      <c r="RBX235" s="134"/>
      <c r="RBY235" s="134"/>
      <c r="RBZ235" s="134"/>
      <c r="RCA235" s="134"/>
      <c r="RCB235" s="134"/>
      <c r="RCC235" s="134"/>
      <c r="RCD235" s="134"/>
      <c r="RCE235" s="134"/>
      <c r="RCF235" s="134"/>
      <c r="RCG235" s="134"/>
      <c r="RCH235" s="134"/>
      <c r="RCI235" s="134"/>
      <c r="RCJ235" s="134"/>
      <c r="RCK235" s="134"/>
      <c r="RCL235" s="134"/>
      <c r="RCM235" s="134"/>
      <c r="RCN235" s="134"/>
      <c r="RCO235" s="134"/>
      <c r="RCP235" s="134"/>
      <c r="RCQ235" s="134"/>
      <c r="RCR235" s="134"/>
      <c r="RCS235" s="134"/>
      <c r="RCT235" s="134"/>
      <c r="RCU235" s="134"/>
      <c r="RCV235" s="134"/>
      <c r="RCW235" s="134"/>
      <c r="RCX235" s="134"/>
      <c r="RCY235" s="134"/>
      <c r="RCZ235" s="134"/>
      <c r="RDA235" s="134"/>
      <c r="RDB235" s="134"/>
      <c r="RDC235" s="134"/>
      <c r="RDD235" s="134"/>
      <c r="RDE235" s="134"/>
      <c r="RDF235" s="134"/>
      <c r="RDG235" s="134"/>
      <c r="RDH235" s="134"/>
      <c r="RDI235" s="134"/>
      <c r="RDJ235" s="134"/>
      <c r="RDK235" s="134"/>
      <c r="RDL235" s="134"/>
      <c r="RDM235" s="134"/>
      <c r="RDN235" s="134"/>
      <c r="RDO235" s="134"/>
      <c r="RDP235" s="134"/>
      <c r="RDQ235" s="134"/>
      <c r="RDR235" s="134"/>
      <c r="RDS235" s="134"/>
      <c r="RDT235" s="134"/>
      <c r="RDU235" s="134"/>
      <c r="RDV235" s="134"/>
      <c r="RDW235" s="134"/>
      <c r="RDX235" s="134"/>
      <c r="RDY235" s="134"/>
      <c r="RDZ235" s="134"/>
      <c r="REA235" s="134"/>
      <c r="REB235" s="134"/>
      <c r="REC235" s="134"/>
      <c r="RED235" s="134"/>
      <c r="REE235" s="134"/>
      <c r="REF235" s="134"/>
      <c r="REG235" s="134"/>
      <c r="REH235" s="134"/>
      <c r="REI235" s="134"/>
      <c r="REJ235" s="134"/>
      <c r="REK235" s="134"/>
      <c r="REL235" s="134"/>
      <c r="REM235" s="134"/>
      <c r="REN235" s="134"/>
      <c r="REO235" s="134"/>
      <c r="REP235" s="134"/>
      <c r="REQ235" s="134"/>
      <c r="RER235" s="134"/>
      <c r="RES235" s="134"/>
      <c r="RET235" s="134"/>
      <c r="REU235" s="134"/>
      <c r="REV235" s="134"/>
      <c r="REW235" s="134"/>
      <c r="REX235" s="134"/>
      <c r="REY235" s="134"/>
      <c r="REZ235" s="134"/>
      <c r="RFA235" s="134"/>
      <c r="RFB235" s="134"/>
      <c r="RFC235" s="134"/>
      <c r="RFD235" s="134"/>
      <c r="RFE235" s="134"/>
      <c r="RFF235" s="134"/>
      <c r="RFG235" s="134"/>
      <c r="RFH235" s="134"/>
      <c r="RFI235" s="134"/>
      <c r="RFJ235" s="134"/>
      <c r="RFK235" s="134"/>
      <c r="RFL235" s="134"/>
      <c r="RFM235" s="134"/>
      <c r="RFN235" s="134"/>
      <c r="RFO235" s="134"/>
      <c r="RFP235" s="134"/>
      <c r="RFQ235" s="134"/>
      <c r="RFR235" s="134"/>
      <c r="RFS235" s="134"/>
      <c r="RFT235" s="134"/>
      <c r="RFU235" s="134"/>
      <c r="RFV235" s="134"/>
      <c r="RFW235" s="134"/>
      <c r="RFX235" s="134"/>
      <c r="RFY235" s="134"/>
      <c r="RFZ235" s="134"/>
      <c r="RGA235" s="134"/>
      <c r="RGB235" s="134"/>
      <c r="RGC235" s="134"/>
      <c r="RGD235" s="134"/>
      <c r="RGE235" s="134"/>
      <c r="RGF235" s="134"/>
      <c r="RGG235" s="134"/>
      <c r="RGH235" s="134"/>
      <c r="RGI235" s="134"/>
      <c r="RGJ235" s="134"/>
      <c r="RGK235" s="134"/>
      <c r="RGL235" s="134"/>
      <c r="RGM235" s="134"/>
      <c r="RGN235" s="134"/>
      <c r="RGO235" s="134"/>
      <c r="RGP235" s="134"/>
      <c r="RGQ235" s="134"/>
      <c r="RGR235" s="134"/>
      <c r="RGS235" s="134"/>
      <c r="RGT235" s="134"/>
      <c r="RGU235" s="134"/>
      <c r="RGV235" s="134"/>
      <c r="RGW235" s="134"/>
      <c r="RGX235" s="134"/>
      <c r="RGY235" s="134"/>
      <c r="RGZ235" s="134"/>
      <c r="RHA235" s="134"/>
      <c r="RHB235" s="134"/>
      <c r="RHC235" s="134"/>
      <c r="RHD235" s="134"/>
      <c r="RHE235" s="134"/>
      <c r="RHF235" s="134"/>
      <c r="RHG235" s="134"/>
      <c r="RHH235" s="134"/>
      <c r="RHI235" s="134"/>
      <c r="RHJ235" s="134"/>
      <c r="RHK235" s="134"/>
      <c r="RHL235" s="134"/>
      <c r="RHM235" s="134"/>
      <c r="RHN235" s="134"/>
      <c r="RHO235" s="134"/>
      <c r="RHP235" s="134"/>
      <c r="RHQ235" s="134"/>
      <c r="RHR235" s="134"/>
      <c r="RHS235" s="134"/>
      <c r="RHT235" s="134"/>
      <c r="RHU235" s="134"/>
      <c r="RHV235" s="134"/>
      <c r="RHW235" s="134"/>
      <c r="RHX235" s="134"/>
      <c r="RHY235" s="134"/>
      <c r="RHZ235" s="134"/>
      <c r="RIA235" s="134"/>
      <c r="RIB235" s="134"/>
      <c r="RIC235" s="134"/>
      <c r="RID235" s="134"/>
      <c r="RIE235" s="134"/>
      <c r="RIF235" s="134"/>
      <c r="RIG235" s="134"/>
      <c r="RIH235" s="134"/>
      <c r="RII235" s="134"/>
      <c r="RIJ235" s="134"/>
      <c r="RIK235" s="134"/>
      <c r="RIL235" s="134"/>
      <c r="RIM235" s="134"/>
      <c r="RIN235" s="134"/>
      <c r="RIO235" s="134"/>
      <c r="RIP235" s="134"/>
      <c r="RIQ235" s="134"/>
      <c r="RIR235" s="134"/>
      <c r="RIS235" s="134"/>
      <c r="RIT235" s="134"/>
      <c r="RIU235" s="134"/>
      <c r="RIV235" s="134"/>
      <c r="RIW235" s="134"/>
      <c r="RIX235" s="134"/>
      <c r="RIY235" s="134"/>
      <c r="RIZ235" s="134"/>
      <c r="RJA235" s="134"/>
      <c r="RJB235" s="134"/>
      <c r="RJC235" s="134"/>
      <c r="RJD235" s="134"/>
      <c r="RJE235" s="134"/>
      <c r="RJF235" s="134"/>
      <c r="RJG235" s="134"/>
      <c r="RJH235" s="134"/>
      <c r="RJI235" s="134"/>
      <c r="RJJ235" s="134"/>
      <c r="RJK235" s="134"/>
      <c r="RJL235" s="134"/>
      <c r="RJM235" s="134"/>
      <c r="RJN235" s="134"/>
      <c r="RJO235" s="134"/>
      <c r="RJP235" s="134"/>
      <c r="RJQ235" s="134"/>
      <c r="RJR235" s="134"/>
      <c r="RJS235" s="134"/>
      <c r="RJT235" s="134"/>
      <c r="RJU235" s="134"/>
      <c r="RJV235" s="134"/>
      <c r="RJW235" s="134"/>
      <c r="RJX235" s="134"/>
      <c r="RJY235" s="134"/>
      <c r="RJZ235" s="134"/>
      <c r="RKA235" s="134"/>
      <c r="RKB235" s="134"/>
      <c r="RKC235" s="134"/>
      <c r="RKD235" s="134"/>
      <c r="RKE235" s="134"/>
      <c r="RKF235" s="134"/>
      <c r="RKG235" s="134"/>
      <c r="RKH235" s="134"/>
      <c r="RKI235" s="134"/>
      <c r="RKJ235" s="134"/>
      <c r="RKK235" s="134"/>
      <c r="RKL235" s="134"/>
      <c r="RKM235" s="134"/>
      <c r="RKN235" s="134"/>
      <c r="RKO235" s="134"/>
      <c r="RKP235" s="134"/>
      <c r="RKQ235" s="134"/>
      <c r="RKR235" s="134"/>
      <c r="RKS235" s="134"/>
      <c r="RKT235" s="134"/>
      <c r="RKU235" s="134"/>
      <c r="RKV235" s="134"/>
      <c r="RKW235" s="134"/>
      <c r="RKX235" s="134"/>
      <c r="RKY235" s="134"/>
      <c r="RKZ235" s="134"/>
      <c r="RLA235" s="134"/>
      <c r="RLB235" s="134"/>
      <c r="RLC235" s="134"/>
      <c r="RLD235" s="134"/>
      <c r="RLE235" s="134"/>
      <c r="RLF235" s="134"/>
      <c r="RLG235" s="134"/>
      <c r="RLH235" s="134"/>
      <c r="RLI235" s="134"/>
      <c r="RLJ235" s="134"/>
      <c r="RLK235" s="134"/>
      <c r="RLL235" s="134"/>
      <c r="RLM235" s="134"/>
      <c r="RLN235" s="134"/>
      <c r="RLO235" s="134"/>
      <c r="RLP235" s="134"/>
      <c r="RLQ235" s="134"/>
      <c r="RLR235" s="134"/>
      <c r="RLS235" s="134"/>
      <c r="RLT235" s="134"/>
      <c r="RLU235" s="134"/>
      <c r="RLV235" s="134"/>
      <c r="RLW235" s="134"/>
      <c r="RLX235" s="134"/>
      <c r="RLY235" s="134"/>
      <c r="RLZ235" s="134"/>
      <c r="RMA235" s="134"/>
      <c r="RMB235" s="134"/>
      <c r="RMC235" s="134"/>
      <c r="RMD235" s="134"/>
      <c r="RME235" s="134"/>
      <c r="RMF235" s="134"/>
      <c r="RMG235" s="134"/>
      <c r="RMH235" s="134"/>
      <c r="RMI235" s="134"/>
      <c r="RMJ235" s="134"/>
      <c r="RMK235" s="134"/>
      <c r="RML235" s="134"/>
      <c r="RMM235" s="134"/>
      <c r="RMN235" s="134"/>
      <c r="RMO235" s="134"/>
      <c r="RMP235" s="134"/>
      <c r="RMQ235" s="134"/>
      <c r="RMR235" s="134"/>
      <c r="RMS235" s="134"/>
      <c r="RMT235" s="134"/>
      <c r="RMU235" s="134"/>
      <c r="RMV235" s="134"/>
      <c r="RMW235" s="134"/>
      <c r="RMX235" s="134"/>
      <c r="RMY235" s="134"/>
      <c r="RMZ235" s="134"/>
      <c r="RNA235" s="134"/>
      <c r="RNB235" s="134"/>
      <c r="RNC235" s="134"/>
      <c r="RND235" s="134"/>
      <c r="RNE235" s="134"/>
      <c r="RNF235" s="134"/>
      <c r="RNG235" s="134"/>
      <c r="RNH235" s="134"/>
      <c r="RNI235" s="134"/>
      <c r="RNJ235" s="134"/>
      <c r="RNK235" s="134"/>
      <c r="RNL235" s="134"/>
      <c r="RNM235" s="134"/>
      <c r="RNN235" s="134"/>
      <c r="RNO235" s="134"/>
      <c r="RNP235" s="134"/>
      <c r="RNQ235" s="134"/>
      <c r="RNR235" s="134"/>
      <c r="RNS235" s="134"/>
      <c r="RNT235" s="134"/>
      <c r="RNU235" s="134"/>
      <c r="RNV235" s="134"/>
      <c r="RNW235" s="134"/>
      <c r="RNX235" s="134"/>
      <c r="RNY235" s="134"/>
      <c r="RNZ235" s="134"/>
      <c r="ROA235" s="134"/>
      <c r="ROB235" s="134"/>
      <c r="ROC235" s="134"/>
      <c r="ROD235" s="134"/>
      <c r="ROE235" s="134"/>
      <c r="ROF235" s="134"/>
      <c r="ROG235" s="134"/>
      <c r="ROH235" s="134"/>
      <c r="ROI235" s="134"/>
      <c r="ROJ235" s="134"/>
      <c r="ROK235" s="134"/>
      <c r="ROL235" s="134"/>
      <c r="ROM235" s="134"/>
      <c r="RON235" s="134"/>
      <c r="ROO235" s="134"/>
      <c r="ROP235" s="134"/>
      <c r="ROQ235" s="134"/>
      <c r="ROR235" s="134"/>
      <c r="ROS235" s="134"/>
      <c r="ROT235" s="134"/>
      <c r="ROU235" s="134"/>
      <c r="ROV235" s="134"/>
      <c r="ROW235" s="134"/>
      <c r="ROX235" s="134"/>
      <c r="ROY235" s="134"/>
      <c r="ROZ235" s="134"/>
      <c r="RPA235" s="134"/>
      <c r="RPB235" s="134"/>
      <c r="RPC235" s="134"/>
      <c r="RPD235" s="134"/>
      <c r="RPE235" s="134"/>
      <c r="RPF235" s="134"/>
      <c r="RPG235" s="134"/>
      <c r="RPH235" s="134"/>
      <c r="RPI235" s="134"/>
      <c r="RPJ235" s="134"/>
      <c r="RPK235" s="134"/>
      <c r="RPL235" s="134"/>
      <c r="RPM235" s="134"/>
      <c r="RPN235" s="134"/>
      <c r="RPO235" s="134"/>
      <c r="RPP235" s="134"/>
      <c r="RPQ235" s="134"/>
      <c r="RPR235" s="134"/>
      <c r="RPS235" s="134"/>
      <c r="RPT235" s="134"/>
      <c r="RPU235" s="134"/>
      <c r="RPV235" s="134"/>
      <c r="RPW235" s="134"/>
      <c r="RPX235" s="134"/>
      <c r="RPY235" s="134"/>
      <c r="RPZ235" s="134"/>
      <c r="RQA235" s="134"/>
      <c r="RQB235" s="134"/>
      <c r="RQC235" s="134"/>
      <c r="RQD235" s="134"/>
      <c r="RQE235" s="134"/>
      <c r="RQF235" s="134"/>
      <c r="RQG235" s="134"/>
      <c r="RQH235" s="134"/>
      <c r="RQI235" s="134"/>
      <c r="RQJ235" s="134"/>
      <c r="RQK235" s="134"/>
      <c r="RQL235" s="134"/>
      <c r="RQM235" s="134"/>
      <c r="RQN235" s="134"/>
      <c r="RQO235" s="134"/>
      <c r="RQP235" s="134"/>
      <c r="RQQ235" s="134"/>
      <c r="RQR235" s="134"/>
      <c r="RQS235" s="134"/>
      <c r="RQT235" s="134"/>
      <c r="RQU235" s="134"/>
      <c r="RQV235" s="134"/>
      <c r="RQW235" s="134"/>
      <c r="RQX235" s="134"/>
      <c r="RQY235" s="134"/>
      <c r="RQZ235" s="134"/>
      <c r="RRA235" s="134"/>
      <c r="RRB235" s="134"/>
      <c r="RRC235" s="134"/>
      <c r="RRD235" s="134"/>
      <c r="RRE235" s="134"/>
      <c r="RRF235" s="134"/>
      <c r="RRG235" s="134"/>
      <c r="RRH235" s="134"/>
      <c r="RRI235" s="134"/>
      <c r="RRJ235" s="134"/>
      <c r="RRK235" s="134"/>
      <c r="RRL235" s="134"/>
      <c r="RRM235" s="134"/>
      <c r="RRN235" s="134"/>
      <c r="RRO235" s="134"/>
      <c r="RRP235" s="134"/>
      <c r="RRQ235" s="134"/>
      <c r="RRR235" s="134"/>
      <c r="RRS235" s="134"/>
      <c r="RRT235" s="134"/>
      <c r="RRU235" s="134"/>
      <c r="RRV235" s="134"/>
      <c r="RRW235" s="134"/>
      <c r="RRX235" s="134"/>
      <c r="RRY235" s="134"/>
      <c r="RRZ235" s="134"/>
      <c r="RSA235" s="134"/>
      <c r="RSB235" s="134"/>
      <c r="RSC235" s="134"/>
      <c r="RSD235" s="134"/>
      <c r="RSE235" s="134"/>
      <c r="RSF235" s="134"/>
      <c r="RSG235" s="134"/>
      <c r="RSH235" s="134"/>
      <c r="RSI235" s="134"/>
      <c r="RSJ235" s="134"/>
      <c r="RSK235" s="134"/>
      <c r="RSL235" s="134"/>
      <c r="RSM235" s="134"/>
      <c r="RSN235" s="134"/>
      <c r="RSO235" s="134"/>
      <c r="RSP235" s="134"/>
      <c r="RSQ235" s="134"/>
      <c r="RSR235" s="134"/>
      <c r="RSS235" s="134"/>
      <c r="RST235" s="134"/>
      <c r="RSU235" s="134"/>
      <c r="RSV235" s="134"/>
      <c r="RSW235" s="134"/>
      <c r="RSX235" s="134"/>
      <c r="RSY235" s="134"/>
      <c r="RSZ235" s="134"/>
      <c r="RTA235" s="134"/>
      <c r="RTB235" s="134"/>
      <c r="RTC235" s="134"/>
      <c r="RTD235" s="134"/>
      <c r="RTE235" s="134"/>
      <c r="RTF235" s="134"/>
      <c r="RTG235" s="134"/>
      <c r="RTH235" s="134"/>
      <c r="RTI235" s="134"/>
      <c r="RTJ235" s="134"/>
      <c r="RTK235" s="134"/>
      <c r="RTL235" s="134"/>
      <c r="RTM235" s="134"/>
      <c r="RTN235" s="134"/>
      <c r="RTO235" s="134"/>
      <c r="RTP235" s="134"/>
      <c r="RTQ235" s="134"/>
      <c r="RTR235" s="134"/>
      <c r="RTS235" s="134"/>
      <c r="RTT235" s="134"/>
      <c r="RTU235" s="134"/>
      <c r="RTV235" s="134"/>
      <c r="RTW235" s="134"/>
      <c r="RTX235" s="134"/>
      <c r="RTY235" s="134"/>
      <c r="RTZ235" s="134"/>
      <c r="RUA235" s="134"/>
      <c r="RUB235" s="134"/>
      <c r="RUC235" s="134"/>
      <c r="RUD235" s="134"/>
      <c r="RUE235" s="134"/>
      <c r="RUF235" s="134"/>
      <c r="RUG235" s="134"/>
      <c r="RUH235" s="134"/>
      <c r="RUI235" s="134"/>
      <c r="RUJ235" s="134"/>
      <c r="RUK235" s="134"/>
      <c r="RUL235" s="134"/>
      <c r="RUM235" s="134"/>
      <c r="RUN235" s="134"/>
      <c r="RUO235" s="134"/>
      <c r="RUP235" s="134"/>
      <c r="RUQ235" s="134"/>
      <c r="RUR235" s="134"/>
      <c r="RUS235" s="134"/>
      <c r="RUT235" s="134"/>
      <c r="RUU235" s="134"/>
      <c r="RUV235" s="134"/>
      <c r="RUW235" s="134"/>
      <c r="RUX235" s="134"/>
      <c r="RUY235" s="134"/>
      <c r="RUZ235" s="134"/>
      <c r="RVA235" s="134"/>
      <c r="RVB235" s="134"/>
      <c r="RVC235" s="134"/>
      <c r="RVD235" s="134"/>
      <c r="RVE235" s="134"/>
      <c r="RVF235" s="134"/>
      <c r="RVG235" s="134"/>
      <c r="RVH235" s="134"/>
      <c r="RVI235" s="134"/>
      <c r="RVJ235" s="134"/>
      <c r="RVK235" s="134"/>
      <c r="RVL235" s="134"/>
      <c r="RVM235" s="134"/>
      <c r="RVN235" s="134"/>
      <c r="RVO235" s="134"/>
      <c r="RVP235" s="134"/>
      <c r="RVQ235" s="134"/>
      <c r="RVR235" s="134"/>
      <c r="RVS235" s="134"/>
      <c r="RVT235" s="134"/>
      <c r="RVU235" s="134"/>
      <c r="RVV235" s="134"/>
      <c r="RVW235" s="134"/>
      <c r="RVX235" s="134"/>
      <c r="RVY235" s="134"/>
      <c r="RVZ235" s="134"/>
      <c r="RWA235" s="134"/>
      <c r="RWB235" s="134"/>
      <c r="RWC235" s="134"/>
      <c r="RWD235" s="134"/>
      <c r="RWE235" s="134"/>
      <c r="RWF235" s="134"/>
      <c r="RWG235" s="134"/>
      <c r="RWH235" s="134"/>
      <c r="RWI235" s="134"/>
      <c r="RWJ235" s="134"/>
      <c r="RWK235" s="134"/>
      <c r="RWL235" s="134"/>
      <c r="RWM235" s="134"/>
      <c r="RWN235" s="134"/>
      <c r="RWO235" s="134"/>
      <c r="RWP235" s="134"/>
      <c r="RWQ235" s="134"/>
      <c r="RWR235" s="134"/>
      <c r="RWS235" s="134"/>
      <c r="RWT235" s="134"/>
      <c r="RWU235" s="134"/>
      <c r="RWV235" s="134"/>
      <c r="RWW235" s="134"/>
      <c r="RWX235" s="134"/>
      <c r="RWY235" s="134"/>
      <c r="RWZ235" s="134"/>
      <c r="RXA235" s="134"/>
      <c r="RXB235" s="134"/>
      <c r="RXC235" s="134"/>
      <c r="RXD235" s="134"/>
      <c r="RXE235" s="134"/>
      <c r="RXF235" s="134"/>
      <c r="RXG235" s="134"/>
      <c r="RXH235" s="134"/>
      <c r="RXI235" s="134"/>
      <c r="RXJ235" s="134"/>
      <c r="RXK235" s="134"/>
      <c r="RXL235" s="134"/>
      <c r="RXM235" s="134"/>
      <c r="RXN235" s="134"/>
      <c r="RXO235" s="134"/>
      <c r="RXP235" s="134"/>
      <c r="RXQ235" s="134"/>
      <c r="RXR235" s="134"/>
      <c r="RXS235" s="134"/>
      <c r="RXT235" s="134"/>
      <c r="RXU235" s="134"/>
      <c r="RXV235" s="134"/>
      <c r="RXW235" s="134"/>
      <c r="RXX235" s="134"/>
      <c r="RXY235" s="134"/>
      <c r="RXZ235" s="134"/>
      <c r="RYA235" s="134"/>
      <c r="RYB235" s="134"/>
      <c r="RYC235" s="134"/>
      <c r="RYD235" s="134"/>
      <c r="RYE235" s="134"/>
      <c r="RYF235" s="134"/>
      <c r="RYG235" s="134"/>
      <c r="RYH235" s="134"/>
      <c r="RYI235" s="134"/>
      <c r="RYJ235" s="134"/>
      <c r="RYK235" s="134"/>
      <c r="RYL235" s="134"/>
      <c r="RYM235" s="134"/>
      <c r="RYN235" s="134"/>
      <c r="RYO235" s="134"/>
      <c r="RYP235" s="134"/>
      <c r="RYQ235" s="134"/>
      <c r="RYR235" s="134"/>
      <c r="RYS235" s="134"/>
      <c r="RYT235" s="134"/>
      <c r="RYU235" s="134"/>
      <c r="RYV235" s="134"/>
      <c r="RYW235" s="134"/>
      <c r="RYX235" s="134"/>
      <c r="RYY235" s="134"/>
      <c r="RYZ235" s="134"/>
      <c r="RZA235" s="134"/>
      <c r="RZB235" s="134"/>
      <c r="RZC235" s="134"/>
      <c r="RZD235" s="134"/>
      <c r="RZE235" s="134"/>
      <c r="RZF235" s="134"/>
      <c r="RZG235" s="134"/>
      <c r="RZH235" s="134"/>
      <c r="RZI235" s="134"/>
      <c r="RZJ235" s="134"/>
      <c r="RZK235" s="134"/>
      <c r="RZL235" s="134"/>
      <c r="RZM235" s="134"/>
      <c r="RZN235" s="134"/>
      <c r="RZO235" s="134"/>
      <c r="RZP235" s="134"/>
      <c r="RZQ235" s="134"/>
      <c r="RZR235" s="134"/>
      <c r="RZS235" s="134"/>
      <c r="RZT235" s="134"/>
      <c r="RZU235" s="134"/>
      <c r="RZV235" s="134"/>
      <c r="RZW235" s="134"/>
      <c r="RZX235" s="134"/>
      <c r="RZY235" s="134"/>
      <c r="RZZ235" s="134"/>
      <c r="SAA235" s="134"/>
      <c r="SAB235" s="134"/>
      <c r="SAC235" s="134"/>
      <c r="SAD235" s="134"/>
      <c r="SAE235" s="134"/>
      <c r="SAF235" s="134"/>
      <c r="SAG235" s="134"/>
      <c r="SAH235" s="134"/>
      <c r="SAI235" s="134"/>
      <c r="SAJ235" s="134"/>
      <c r="SAK235" s="134"/>
      <c r="SAL235" s="134"/>
      <c r="SAM235" s="134"/>
      <c r="SAN235" s="134"/>
      <c r="SAO235" s="134"/>
      <c r="SAP235" s="134"/>
      <c r="SAQ235" s="134"/>
      <c r="SAR235" s="134"/>
      <c r="SAS235" s="134"/>
      <c r="SAT235" s="134"/>
      <c r="SAU235" s="134"/>
      <c r="SAV235" s="134"/>
      <c r="SAW235" s="134"/>
      <c r="SAX235" s="134"/>
      <c r="SAY235" s="134"/>
      <c r="SAZ235" s="134"/>
      <c r="SBA235" s="134"/>
      <c r="SBB235" s="134"/>
      <c r="SBC235" s="134"/>
      <c r="SBD235" s="134"/>
      <c r="SBE235" s="134"/>
      <c r="SBF235" s="134"/>
      <c r="SBG235" s="134"/>
      <c r="SBH235" s="134"/>
      <c r="SBI235" s="134"/>
      <c r="SBJ235" s="134"/>
      <c r="SBK235" s="134"/>
      <c r="SBL235" s="134"/>
      <c r="SBM235" s="134"/>
      <c r="SBN235" s="134"/>
      <c r="SBO235" s="134"/>
      <c r="SBP235" s="134"/>
      <c r="SBQ235" s="134"/>
      <c r="SBR235" s="134"/>
      <c r="SBS235" s="134"/>
      <c r="SBT235" s="134"/>
      <c r="SBU235" s="134"/>
      <c r="SBV235" s="134"/>
      <c r="SBW235" s="134"/>
      <c r="SBX235" s="134"/>
      <c r="SBY235" s="134"/>
      <c r="SBZ235" s="134"/>
      <c r="SCA235" s="134"/>
      <c r="SCB235" s="134"/>
      <c r="SCC235" s="134"/>
      <c r="SCD235" s="134"/>
      <c r="SCE235" s="134"/>
      <c r="SCF235" s="134"/>
      <c r="SCG235" s="134"/>
      <c r="SCH235" s="134"/>
      <c r="SCI235" s="134"/>
      <c r="SCJ235" s="134"/>
      <c r="SCK235" s="134"/>
      <c r="SCL235" s="134"/>
      <c r="SCM235" s="134"/>
      <c r="SCN235" s="134"/>
      <c r="SCO235" s="134"/>
      <c r="SCP235" s="134"/>
      <c r="SCQ235" s="134"/>
      <c r="SCR235" s="134"/>
      <c r="SCS235" s="134"/>
      <c r="SCT235" s="134"/>
      <c r="SCU235" s="134"/>
      <c r="SCV235" s="134"/>
      <c r="SCW235" s="134"/>
      <c r="SCX235" s="134"/>
      <c r="SCY235" s="134"/>
      <c r="SCZ235" s="134"/>
      <c r="SDA235" s="134"/>
      <c r="SDB235" s="134"/>
      <c r="SDC235" s="134"/>
      <c r="SDD235" s="134"/>
      <c r="SDE235" s="134"/>
      <c r="SDF235" s="134"/>
      <c r="SDG235" s="134"/>
      <c r="SDH235" s="134"/>
      <c r="SDI235" s="134"/>
      <c r="SDJ235" s="134"/>
      <c r="SDK235" s="134"/>
      <c r="SDL235" s="134"/>
      <c r="SDM235" s="134"/>
      <c r="SDN235" s="134"/>
      <c r="SDO235" s="134"/>
      <c r="SDP235" s="134"/>
      <c r="SDQ235" s="134"/>
      <c r="SDR235" s="134"/>
      <c r="SDS235" s="134"/>
      <c r="SDT235" s="134"/>
      <c r="SDU235" s="134"/>
      <c r="SDV235" s="134"/>
      <c r="SDW235" s="134"/>
      <c r="SDX235" s="134"/>
      <c r="SDY235" s="134"/>
      <c r="SDZ235" s="134"/>
      <c r="SEA235" s="134"/>
      <c r="SEB235" s="134"/>
      <c r="SEC235" s="134"/>
      <c r="SED235" s="134"/>
      <c r="SEE235" s="134"/>
      <c r="SEF235" s="134"/>
      <c r="SEG235" s="134"/>
      <c r="SEH235" s="134"/>
      <c r="SEI235" s="134"/>
      <c r="SEJ235" s="134"/>
      <c r="SEK235" s="134"/>
      <c r="SEL235" s="134"/>
      <c r="SEM235" s="134"/>
      <c r="SEN235" s="134"/>
      <c r="SEO235" s="134"/>
      <c r="SEP235" s="134"/>
      <c r="SEQ235" s="134"/>
      <c r="SER235" s="134"/>
      <c r="SES235" s="134"/>
      <c r="SET235" s="134"/>
      <c r="SEU235" s="134"/>
      <c r="SEV235" s="134"/>
      <c r="SEW235" s="134"/>
      <c r="SEX235" s="134"/>
      <c r="SEY235" s="134"/>
      <c r="SEZ235" s="134"/>
      <c r="SFA235" s="134"/>
      <c r="SFB235" s="134"/>
      <c r="SFC235" s="134"/>
      <c r="SFD235" s="134"/>
      <c r="SFE235" s="134"/>
      <c r="SFF235" s="134"/>
      <c r="SFG235" s="134"/>
      <c r="SFH235" s="134"/>
      <c r="SFI235" s="134"/>
      <c r="SFJ235" s="134"/>
      <c r="SFK235" s="134"/>
      <c r="SFL235" s="134"/>
      <c r="SFM235" s="134"/>
      <c r="SFN235" s="134"/>
      <c r="SFO235" s="134"/>
      <c r="SFP235" s="134"/>
      <c r="SFQ235" s="134"/>
      <c r="SFR235" s="134"/>
      <c r="SFS235" s="134"/>
      <c r="SFT235" s="134"/>
      <c r="SFU235" s="134"/>
      <c r="SFV235" s="134"/>
      <c r="SFW235" s="134"/>
      <c r="SFX235" s="134"/>
      <c r="SFY235" s="134"/>
      <c r="SFZ235" s="134"/>
      <c r="SGA235" s="134"/>
      <c r="SGB235" s="134"/>
      <c r="SGC235" s="134"/>
      <c r="SGD235" s="134"/>
      <c r="SGE235" s="134"/>
      <c r="SGF235" s="134"/>
      <c r="SGG235" s="134"/>
      <c r="SGH235" s="134"/>
      <c r="SGI235" s="134"/>
      <c r="SGJ235" s="134"/>
      <c r="SGK235" s="134"/>
      <c r="SGL235" s="134"/>
      <c r="SGM235" s="134"/>
      <c r="SGN235" s="134"/>
      <c r="SGO235" s="134"/>
      <c r="SGP235" s="134"/>
      <c r="SGQ235" s="134"/>
      <c r="SGR235" s="134"/>
      <c r="SGS235" s="134"/>
      <c r="SGT235" s="134"/>
      <c r="SGU235" s="134"/>
      <c r="SGV235" s="134"/>
      <c r="SGW235" s="134"/>
      <c r="SGX235" s="134"/>
      <c r="SGY235" s="134"/>
      <c r="SGZ235" s="134"/>
      <c r="SHA235" s="134"/>
      <c r="SHB235" s="134"/>
      <c r="SHC235" s="134"/>
      <c r="SHD235" s="134"/>
      <c r="SHE235" s="134"/>
      <c r="SHF235" s="134"/>
      <c r="SHG235" s="134"/>
      <c r="SHH235" s="134"/>
      <c r="SHI235" s="134"/>
      <c r="SHJ235" s="134"/>
      <c r="SHK235" s="134"/>
      <c r="SHL235" s="134"/>
      <c r="SHM235" s="134"/>
      <c r="SHN235" s="134"/>
      <c r="SHO235" s="134"/>
      <c r="SHP235" s="134"/>
      <c r="SHQ235" s="134"/>
      <c r="SHR235" s="134"/>
      <c r="SHS235" s="134"/>
      <c r="SHT235" s="134"/>
      <c r="SHU235" s="134"/>
      <c r="SHV235" s="134"/>
      <c r="SHW235" s="134"/>
      <c r="SHX235" s="134"/>
      <c r="SHY235" s="134"/>
      <c r="SHZ235" s="134"/>
      <c r="SIA235" s="134"/>
      <c r="SIB235" s="134"/>
      <c r="SIC235" s="134"/>
      <c r="SID235" s="134"/>
      <c r="SIE235" s="134"/>
      <c r="SIF235" s="134"/>
      <c r="SIG235" s="134"/>
      <c r="SIH235" s="134"/>
      <c r="SII235" s="134"/>
      <c r="SIJ235" s="134"/>
      <c r="SIK235" s="134"/>
      <c r="SIL235" s="134"/>
      <c r="SIM235" s="134"/>
      <c r="SIN235" s="134"/>
      <c r="SIO235" s="134"/>
      <c r="SIP235" s="134"/>
      <c r="SIQ235" s="134"/>
      <c r="SIR235" s="134"/>
      <c r="SIS235" s="134"/>
      <c r="SIT235" s="134"/>
      <c r="SIU235" s="134"/>
      <c r="SIV235" s="134"/>
      <c r="SIW235" s="134"/>
      <c r="SIX235" s="134"/>
      <c r="SIY235" s="134"/>
      <c r="SIZ235" s="134"/>
      <c r="SJA235" s="134"/>
      <c r="SJB235" s="134"/>
      <c r="SJC235" s="134"/>
      <c r="SJD235" s="134"/>
      <c r="SJE235" s="134"/>
      <c r="SJF235" s="134"/>
      <c r="SJG235" s="134"/>
      <c r="SJH235" s="134"/>
      <c r="SJI235" s="134"/>
      <c r="SJJ235" s="134"/>
      <c r="SJK235" s="134"/>
      <c r="SJL235" s="134"/>
      <c r="SJM235" s="134"/>
      <c r="SJN235" s="134"/>
      <c r="SJO235" s="134"/>
      <c r="SJP235" s="134"/>
      <c r="SJQ235" s="134"/>
      <c r="SJR235" s="134"/>
      <c r="SJS235" s="134"/>
      <c r="SJT235" s="134"/>
      <c r="SJU235" s="134"/>
      <c r="SJV235" s="134"/>
      <c r="SJW235" s="134"/>
      <c r="SJX235" s="134"/>
      <c r="SJY235" s="134"/>
      <c r="SJZ235" s="134"/>
      <c r="SKA235" s="134"/>
      <c r="SKB235" s="134"/>
      <c r="SKC235" s="134"/>
      <c r="SKD235" s="134"/>
      <c r="SKE235" s="134"/>
      <c r="SKF235" s="134"/>
      <c r="SKG235" s="134"/>
      <c r="SKH235" s="134"/>
      <c r="SKI235" s="134"/>
      <c r="SKJ235" s="134"/>
      <c r="SKK235" s="134"/>
      <c r="SKL235" s="134"/>
      <c r="SKM235" s="134"/>
      <c r="SKN235" s="134"/>
      <c r="SKO235" s="134"/>
      <c r="SKP235" s="134"/>
      <c r="SKQ235" s="134"/>
      <c r="SKR235" s="134"/>
      <c r="SKS235" s="134"/>
      <c r="SKT235" s="134"/>
      <c r="SKU235" s="134"/>
      <c r="SKV235" s="134"/>
      <c r="SKW235" s="134"/>
      <c r="SKX235" s="134"/>
      <c r="SKY235" s="134"/>
      <c r="SKZ235" s="134"/>
      <c r="SLA235" s="134"/>
      <c r="SLB235" s="134"/>
      <c r="SLC235" s="134"/>
      <c r="SLD235" s="134"/>
      <c r="SLE235" s="134"/>
      <c r="SLF235" s="134"/>
      <c r="SLG235" s="134"/>
      <c r="SLH235" s="134"/>
      <c r="SLI235" s="134"/>
      <c r="SLJ235" s="134"/>
      <c r="SLK235" s="134"/>
      <c r="SLL235" s="134"/>
      <c r="SLM235" s="134"/>
      <c r="SLN235" s="134"/>
      <c r="SLO235" s="134"/>
      <c r="SLP235" s="134"/>
      <c r="SLQ235" s="134"/>
      <c r="SLR235" s="134"/>
      <c r="SLS235" s="134"/>
      <c r="SLT235" s="134"/>
      <c r="SLU235" s="134"/>
      <c r="SLV235" s="134"/>
      <c r="SLW235" s="134"/>
      <c r="SLX235" s="134"/>
      <c r="SLY235" s="134"/>
      <c r="SLZ235" s="134"/>
      <c r="SMA235" s="134"/>
      <c r="SMB235" s="134"/>
      <c r="SMC235" s="134"/>
      <c r="SMD235" s="134"/>
      <c r="SME235" s="134"/>
      <c r="SMF235" s="134"/>
      <c r="SMG235" s="134"/>
      <c r="SMH235" s="134"/>
      <c r="SMI235" s="134"/>
      <c r="SMJ235" s="134"/>
      <c r="SMK235" s="134"/>
      <c r="SML235" s="134"/>
      <c r="SMM235" s="134"/>
      <c r="SMN235" s="134"/>
      <c r="SMO235" s="134"/>
      <c r="SMP235" s="134"/>
      <c r="SMQ235" s="134"/>
      <c r="SMR235" s="134"/>
      <c r="SMS235" s="134"/>
      <c r="SMT235" s="134"/>
      <c r="SMU235" s="134"/>
      <c r="SMV235" s="134"/>
      <c r="SMW235" s="134"/>
      <c r="SMX235" s="134"/>
      <c r="SMY235" s="134"/>
      <c r="SMZ235" s="134"/>
      <c r="SNA235" s="134"/>
      <c r="SNB235" s="134"/>
      <c r="SNC235" s="134"/>
      <c r="SND235" s="134"/>
      <c r="SNE235" s="134"/>
      <c r="SNF235" s="134"/>
      <c r="SNG235" s="134"/>
      <c r="SNH235" s="134"/>
      <c r="SNI235" s="134"/>
      <c r="SNJ235" s="134"/>
      <c r="SNK235" s="134"/>
      <c r="SNL235" s="134"/>
      <c r="SNM235" s="134"/>
      <c r="SNN235" s="134"/>
      <c r="SNO235" s="134"/>
      <c r="SNP235" s="134"/>
      <c r="SNQ235" s="134"/>
      <c r="SNR235" s="134"/>
      <c r="SNS235" s="134"/>
      <c r="SNT235" s="134"/>
      <c r="SNU235" s="134"/>
      <c r="SNV235" s="134"/>
      <c r="SNW235" s="134"/>
      <c r="SNX235" s="134"/>
      <c r="SNY235" s="134"/>
      <c r="SNZ235" s="134"/>
      <c r="SOA235" s="134"/>
      <c r="SOB235" s="134"/>
      <c r="SOC235" s="134"/>
      <c r="SOD235" s="134"/>
      <c r="SOE235" s="134"/>
      <c r="SOF235" s="134"/>
      <c r="SOG235" s="134"/>
      <c r="SOH235" s="134"/>
      <c r="SOI235" s="134"/>
      <c r="SOJ235" s="134"/>
      <c r="SOK235" s="134"/>
      <c r="SOL235" s="134"/>
      <c r="SOM235" s="134"/>
      <c r="SON235" s="134"/>
      <c r="SOO235" s="134"/>
      <c r="SOP235" s="134"/>
      <c r="SOQ235" s="134"/>
      <c r="SOR235" s="134"/>
      <c r="SOS235" s="134"/>
      <c r="SOT235" s="134"/>
      <c r="SOU235" s="134"/>
      <c r="SOV235" s="134"/>
      <c r="SOW235" s="134"/>
      <c r="SOX235" s="134"/>
      <c r="SOY235" s="134"/>
      <c r="SOZ235" s="134"/>
      <c r="SPA235" s="134"/>
      <c r="SPB235" s="134"/>
      <c r="SPC235" s="134"/>
      <c r="SPD235" s="134"/>
      <c r="SPE235" s="134"/>
      <c r="SPF235" s="134"/>
      <c r="SPG235" s="134"/>
      <c r="SPH235" s="134"/>
      <c r="SPI235" s="134"/>
      <c r="SPJ235" s="134"/>
      <c r="SPK235" s="134"/>
      <c r="SPL235" s="134"/>
      <c r="SPM235" s="134"/>
      <c r="SPN235" s="134"/>
      <c r="SPO235" s="134"/>
      <c r="SPP235" s="134"/>
      <c r="SPQ235" s="134"/>
      <c r="SPR235" s="134"/>
      <c r="SPS235" s="134"/>
      <c r="SPT235" s="134"/>
      <c r="SPU235" s="134"/>
      <c r="SPV235" s="134"/>
      <c r="SPW235" s="134"/>
      <c r="SPX235" s="134"/>
      <c r="SPY235" s="134"/>
      <c r="SPZ235" s="134"/>
      <c r="SQA235" s="134"/>
      <c r="SQB235" s="134"/>
      <c r="SQC235" s="134"/>
      <c r="SQD235" s="134"/>
      <c r="SQE235" s="134"/>
      <c r="SQF235" s="134"/>
      <c r="SQG235" s="134"/>
      <c r="SQH235" s="134"/>
      <c r="SQI235" s="134"/>
      <c r="SQJ235" s="134"/>
      <c r="SQK235" s="134"/>
      <c r="SQL235" s="134"/>
      <c r="SQM235" s="134"/>
      <c r="SQN235" s="134"/>
      <c r="SQO235" s="134"/>
      <c r="SQP235" s="134"/>
      <c r="SQQ235" s="134"/>
      <c r="SQR235" s="134"/>
      <c r="SQS235" s="134"/>
      <c r="SQT235" s="134"/>
      <c r="SQU235" s="134"/>
      <c r="SQV235" s="134"/>
      <c r="SQW235" s="134"/>
      <c r="SQX235" s="134"/>
      <c r="SQY235" s="134"/>
      <c r="SQZ235" s="134"/>
      <c r="SRA235" s="134"/>
      <c r="SRB235" s="134"/>
      <c r="SRC235" s="134"/>
      <c r="SRD235" s="134"/>
      <c r="SRE235" s="134"/>
      <c r="SRF235" s="134"/>
      <c r="SRG235" s="134"/>
      <c r="SRH235" s="134"/>
      <c r="SRI235" s="134"/>
      <c r="SRJ235" s="134"/>
      <c r="SRK235" s="134"/>
      <c r="SRL235" s="134"/>
      <c r="SRM235" s="134"/>
      <c r="SRN235" s="134"/>
      <c r="SRO235" s="134"/>
      <c r="SRP235" s="134"/>
      <c r="SRQ235" s="134"/>
      <c r="SRR235" s="134"/>
      <c r="SRS235" s="134"/>
      <c r="SRT235" s="134"/>
      <c r="SRU235" s="134"/>
      <c r="SRV235" s="134"/>
      <c r="SRW235" s="134"/>
      <c r="SRX235" s="134"/>
      <c r="SRY235" s="134"/>
      <c r="SRZ235" s="134"/>
      <c r="SSA235" s="134"/>
      <c r="SSB235" s="134"/>
      <c r="SSC235" s="134"/>
      <c r="SSD235" s="134"/>
      <c r="SSE235" s="134"/>
      <c r="SSF235" s="134"/>
      <c r="SSG235" s="134"/>
      <c r="SSH235" s="134"/>
      <c r="SSI235" s="134"/>
      <c r="SSJ235" s="134"/>
      <c r="SSK235" s="134"/>
      <c r="SSL235" s="134"/>
      <c r="SSM235" s="134"/>
      <c r="SSN235" s="134"/>
      <c r="SSO235" s="134"/>
      <c r="SSP235" s="134"/>
      <c r="SSQ235" s="134"/>
      <c r="SSR235" s="134"/>
      <c r="SSS235" s="134"/>
      <c r="SST235" s="134"/>
      <c r="SSU235" s="134"/>
      <c r="SSV235" s="134"/>
      <c r="SSW235" s="134"/>
      <c r="SSX235" s="134"/>
      <c r="SSY235" s="134"/>
      <c r="SSZ235" s="134"/>
      <c r="STA235" s="134"/>
      <c r="STB235" s="134"/>
      <c r="STC235" s="134"/>
      <c r="STD235" s="134"/>
      <c r="STE235" s="134"/>
      <c r="STF235" s="134"/>
      <c r="STG235" s="134"/>
      <c r="STH235" s="134"/>
      <c r="STI235" s="134"/>
      <c r="STJ235" s="134"/>
      <c r="STK235" s="134"/>
      <c r="STL235" s="134"/>
      <c r="STM235" s="134"/>
      <c r="STN235" s="134"/>
      <c r="STO235" s="134"/>
      <c r="STP235" s="134"/>
      <c r="STQ235" s="134"/>
      <c r="STR235" s="134"/>
      <c r="STS235" s="134"/>
      <c r="STT235" s="134"/>
      <c r="STU235" s="134"/>
      <c r="STV235" s="134"/>
      <c r="STW235" s="134"/>
      <c r="STX235" s="134"/>
      <c r="STY235" s="134"/>
      <c r="STZ235" s="134"/>
      <c r="SUA235" s="134"/>
      <c r="SUB235" s="134"/>
      <c r="SUC235" s="134"/>
      <c r="SUD235" s="134"/>
      <c r="SUE235" s="134"/>
      <c r="SUF235" s="134"/>
      <c r="SUG235" s="134"/>
      <c r="SUH235" s="134"/>
      <c r="SUI235" s="134"/>
      <c r="SUJ235" s="134"/>
      <c r="SUK235" s="134"/>
      <c r="SUL235" s="134"/>
      <c r="SUM235" s="134"/>
      <c r="SUN235" s="134"/>
      <c r="SUO235" s="134"/>
      <c r="SUP235" s="134"/>
      <c r="SUQ235" s="134"/>
      <c r="SUR235" s="134"/>
      <c r="SUS235" s="134"/>
      <c r="SUT235" s="134"/>
      <c r="SUU235" s="134"/>
      <c r="SUV235" s="134"/>
      <c r="SUW235" s="134"/>
      <c r="SUX235" s="134"/>
      <c r="SUY235" s="134"/>
      <c r="SUZ235" s="134"/>
      <c r="SVA235" s="134"/>
      <c r="SVB235" s="134"/>
      <c r="SVC235" s="134"/>
      <c r="SVD235" s="134"/>
      <c r="SVE235" s="134"/>
      <c r="SVF235" s="134"/>
      <c r="SVG235" s="134"/>
      <c r="SVH235" s="134"/>
      <c r="SVI235" s="134"/>
      <c r="SVJ235" s="134"/>
      <c r="SVK235" s="134"/>
      <c r="SVL235" s="134"/>
      <c r="SVM235" s="134"/>
      <c r="SVN235" s="134"/>
      <c r="SVO235" s="134"/>
      <c r="SVP235" s="134"/>
      <c r="SVQ235" s="134"/>
      <c r="SVR235" s="134"/>
      <c r="SVS235" s="134"/>
      <c r="SVT235" s="134"/>
      <c r="SVU235" s="134"/>
      <c r="SVV235" s="134"/>
      <c r="SVW235" s="134"/>
      <c r="SVX235" s="134"/>
      <c r="SVY235" s="134"/>
      <c r="SVZ235" s="134"/>
      <c r="SWA235" s="134"/>
      <c r="SWB235" s="134"/>
      <c r="SWC235" s="134"/>
      <c r="SWD235" s="134"/>
      <c r="SWE235" s="134"/>
      <c r="SWF235" s="134"/>
      <c r="SWG235" s="134"/>
      <c r="SWH235" s="134"/>
      <c r="SWI235" s="134"/>
      <c r="SWJ235" s="134"/>
      <c r="SWK235" s="134"/>
      <c r="SWL235" s="134"/>
      <c r="SWM235" s="134"/>
      <c r="SWN235" s="134"/>
      <c r="SWO235" s="134"/>
      <c r="SWP235" s="134"/>
      <c r="SWQ235" s="134"/>
      <c r="SWR235" s="134"/>
      <c r="SWS235" s="134"/>
      <c r="SWT235" s="134"/>
      <c r="SWU235" s="134"/>
      <c r="SWV235" s="134"/>
      <c r="SWW235" s="134"/>
      <c r="SWX235" s="134"/>
      <c r="SWY235" s="134"/>
      <c r="SWZ235" s="134"/>
      <c r="SXA235" s="134"/>
      <c r="SXB235" s="134"/>
      <c r="SXC235" s="134"/>
      <c r="SXD235" s="134"/>
      <c r="SXE235" s="134"/>
      <c r="SXF235" s="134"/>
      <c r="SXG235" s="134"/>
      <c r="SXH235" s="134"/>
      <c r="SXI235" s="134"/>
      <c r="SXJ235" s="134"/>
      <c r="SXK235" s="134"/>
      <c r="SXL235" s="134"/>
      <c r="SXM235" s="134"/>
      <c r="SXN235" s="134"/>
      <c r="SXO235" s="134"/>
      <c r="SXP235" s="134"/>
      <c r="SXQ235" s="134"/>
      <c r="SXR235" s="134"/>
      <c r="SXS235" s="134"/>
      <c r="SXT235" s="134"/>
      <c r="SXU235" s="134"/>
      <c r="SXV235" s="134"/>
      <c r="SXW235" s="134"/>
      <c r="SXX235" s="134"/>
      <c r="SXY235" s="134"/>
      <c r="SXZ235" s="134"/>
      <c r="SYA235" s="134"/>
      <c r="SYB235" s="134"/>
      <c r="SYC235" s="134"/>
      <c r="SYD235" s="134"/>
      <c r="SYE235" s="134"/>
      <c r="SYF235" s="134"/>
      <c r="SYG235" s="134"/>
      <c r="SYH235" s="134"/>
      <c r="SYI235" s="134"/>
      <c r="SYJ235" s="134"/>
      <c r="SYK235" s="134"/>
      <c r="SYL235" s="134"/>
      <c r="SYM235" s="134"/>
      <c r="SYN235" s="134"/>
      <c r="SYO235" s="134"/>
      <c r="SYP235" s="134"/>
      <c r="SYQ235" s="134"/>
      <c r="SYR235" s="134"/>
      <c r="SYS235" s="134"/>
      <c r="SYT235" s="134"/>
      <c r="SYU235" s="134"/>
      <c r="SYV235" s="134"/>
      <c r="SYW235" s="134"/>
      <c r="SYX235" s="134"/>
      <c r="SYY235" s="134"/>
      <c r="SYZ235" s="134"/>
      <c r="SZA235" s="134"/>
      <c r="SZB235" s="134"/>
      <c r="SZC235" s="134"/>
      <c r="SZD235" s="134"/>
      <c r="SZE235" s="134"/>
      <c r="SZF235" s="134"/>
      <c r="SZG235" s="134"/>
      <c r="SZH235" s="134"/>
      <c r="SZI235" s="134"/>
      <c r="SZJ235" s="134"/>
      <c r="SZK235" s="134"/>
      <c r="SZL235" s="134"/>
      <c r="SZM235" s="134"/>
      <c r="SZN235" s="134"/>
      <c r="SZO235" s="134"/>
      <c r="SZP235" s="134"/>
      <c r="SZQ235" s="134"/>
      <c r="SZR235" s="134"/>
      <c r="SZS235" s="134"/>
      <c r="SZT235" s="134"/>
      <c r="SZU235" s="134"/>
      <c r="SZV235" s="134"/>
      <c r="SZW235" s="134"/>
      <c r="SZX235" s="134"/>
      <c r="SZY235" s="134"/>
      <c r="SZZ235" s="134"/>
      <c r="TAA235" s="134"/>
      <c r="TAB235" s="134"/>
      <c r="TAC235" s="134"/>
      <c r="TAD235" s="134"/>
      <c r="TAE235" s="134"/>
      <c r="TAF235" s="134"/>
      <c r="TAG235" s="134"/>
      <c r="TAH235" s="134"/>
      <c r="TAI235" s="134"/>
      <c r="TAJ235" s="134"/>
      <c r="TAK235" s="134"/>
      <c r="TAL235" s="134"/>
      <c r="TAM235" s="134"/>
      <c r="TAN235" s="134"/>
      <c r="TAO235" s="134"/>
      <c r="TAP235" s="134"/>
      <c r="TAQ235" s="134"/>
      <c r="TAR235" s="134"/>
      <c r="TAS235" s="134"/>
      <c r="TAT235" s="134"/>
      <c r="TAU235" s="134"/>
      <c r="TAV235" s="134"/>
      <c r="TAW235" s="134"/>
      <c r="TAX235" s="134"/>
      <c r="TAY235" s="134"/>
      <c r="TAZ235" s="134"/>
      <c r="TBA235" s="134"/>
      <c r="TBB235" s="134"/>
      <c r="TBC235" s="134"/>
      <c r="TBD235" s="134"/>
      <c r="TBE235" s="134"/>
      <c r="TBF235" s="134"/>
      <c r="TBG235" s="134"/>
      <c r="TBH235" s="134"/>
      <c r="TBI235" s="134"/>
      <c r="TBJ235" s="134"/>
      <c r="TBK235" s="134"/>
      <c r="TBL235" s="134"/>
      <c r="TBM235" s="134"/>
      <c r="TBN235" s="134"/>
      <c r="TBO235" s="134"/>
      <c r="TBP235" s="134"/>
      <c r="TBQ235" s="134"/>
      <c r="TBR235" s="134"/>
      <c r="TBS235" s="134"/>
      <c r="TBT235" s="134"/>
      <c r="TBU235" s="134"/>
      <c r="TBV235" s="134"/>
      <c r="TBW235" s="134"/>
      <c r="TBX235" s="134"/>
      <c r="TBY235" s="134"/>
      <c r="TBZ235" s="134"/>
      <c r="TCA235" s="134"/>
      <c r="TCB235" s="134"/>
      <c r="TCC235" s="134"/>
      <c r="TCD235" s="134"/>
      <c r="TCE235" s="134"/>
      <c r="TCF235" s="134"/>
      <c r="TCG235" s="134"/>
      <c r="TCH235" s="134"/>
      <c r="TCI235" s="134"/>
      <c r="TCJ235" s="134"/>
      <c r="TCK235" s="134"/>
      <c r="TCL235" s="134"/>
      <c r="TCM235" s="134"/>
      <c r="TCN235" s="134"/>
      <c r="TCO235" s="134"/>
      <c r="TCP235" s="134"/>
      <c r="TCQ235" s="134"/>
      <c r="TCR235" s="134"/>
      <c r="TCS235" s="134"/>
      <c r="TCT235" s="134"/>
      <c r="TCU235" s="134"/>
      <c r="TCV235" s="134"/>
      <c r="TCW235" s="134"/>
      <c r="TCX235" s="134"/>
      <c r="TCY235" s="134"/>
      <c r="TCZ235" s="134"/>
      <c r="TDA235" s="134"/>
      <c r="TDB235" s="134"/>
      <c r="TDC235" s="134"/>
      <c r="TDD235" s="134"/>
      <c r="TDE235" s="134"/>
      <c r="TDF235" s="134"/>
      <c r="TDG235" s="134"/>
      <c r="TDH235" s="134"/>
      <c r="TDI235" s="134"/>
      <c r="TDJ235" s="134"/>
      <c r="TDK235" s="134"/>
      <c r="TDL235" s="134"/>
      <c r="TDM235" s="134"/>
      <c r="TDN235" s="134"/>
      <c r="TDO235" s="134"/>
      <c r="TDP235" s="134"/>
      <c r="TDQ235" s="134"/>
      <c r="TDR235" s="134"/>
      <c r="TDS235" s="134"/>
      <c r="TDT235" s="134"/>
      <c r="TDU235" s="134"/>
      <c r="TDV235" s="134"/>
      <c r="TDW235" s="134"/>
      <c r="TDX235" s="134"/>
      <c r="TDY235" s="134"/>
      <c r="TDZ235" s="134"/>
      <c r="TEA235" s="134"/>
      <c r="TEB235" s="134"/>
      <c r="TEC235" s="134"/>
      <c r="TED235" s="134"/>
      <c r="TEE235" s="134"/>
      <c r="TEF235" s="134"/>
      <c r="TEG235" s="134"/>
      <c r="TEH235" s="134"/>
      <c r="TEI235" s="134"/>
      <c r="TEJ235" s="134"/>
      <c r="TEK235" s="134"/>
      <c r="TEL235" s="134"/>
      <c r="TEM235" s="134"/>
      <c r="TEN235" s="134"/>
      <c r="TEO235" s="134"/>
      <c r="TEP235" s="134"/>
      <c r="TEQ235" s="134"/>
      <c r="TER235" s="134"/>
      <c r="TES235" s="134"/>
      <c r="TET235" s="134"/>
      <c r="TEU235" s="134"/>
      <c r="TEV235" s="134"/>
      <c r="TEW235" s="134"/>
      <c r="TEX235" s="134"/>
      <c r="TEY235" s="134"/>
      <c r="TEZ235" s="134"/>
      <c r="TFA235" s="134"/>
      <c r="TFB235" s="134"/>
      <c r="TFC235" s="134"/>
      <c r="TFD235" s="134"/>
      <c r="TFE235" s="134"/>
      <c r="TFF235" s="134"/>
      <c r="TFG235" s="134"/>
      <c r="TFH235" s="134"/>
      <c r="TFI235" s="134"/>
      <c r="TFJ235" s="134"/>
      <c r="TFK235" s="134"/>
      <c r="TFL235" s="134"/>
      <c r="TFM235" s="134"/>
      <c r="TFN235" s="134"/>
      <c r="TFO235" s="134"/>
      <c r="TFP235" s="134"/>
      <c r="TFQ235" s="134"/>
      <c r="TFR235" s="134"/>
      <c r="TFS235" s="134"/>
      <c r="TFT235" s="134"/>
      <c r="TFU235" s="134"/>
      <c r="TFV235" s="134"/>
      <c r="TFW235" s="134"/>
      <c r="TFX235" s="134"/>
      <c r="TFY235" s="134"/>
      <c r="TFZ235" s="134"/>
      <c r="TGA235" s="134"/>
      <c r="TGB235" s="134"/>
      <c r="TGC235" s="134"/>
      <c r="TGD235" s="134"/>
      <c r="TGE235" s="134"/>
      <c r="TGF235" s="134"/>
      <c r="TGG235" s="134"/>
      <c r="TGH235" s="134"/>
      <c r="TGI235" s="134"/>
      <c r="TGJ235" s="134"/>
      <c r="TGK235" s="134"/>
      <c r="TGL235" s="134"/>
      <c r="TGM235" s="134"/>
      <c r="TGN235" s="134"/>
      <c r="TGO235" s="134"/>
      <c r="TGP235" s="134"/>
      <c r="TGQ235" s="134"/>
      <c r="TGR235" s="134"/>
      <c r="TGS235" s="134"/>
      <c r="TGT235" s="134"/>
      <c r="TGU235" s="134"/>
      <c r="TGV235" s="134"/>
      <c r="TGW235" s="134"/>
      <c r="TGX235" s="134"/>
      <c r="TGY235" s="134"/>
      <c r="TGZ235" s="134"/>
      <c r="THA235" s="134"/>
      <c r="THB235" s="134"/>
      <c r="THC235" s="134"/>
      <c r="THD235" s="134"/>
      <c r="THE235" s="134"/>
      <c r="THF235" s="134"/>
      <c r="THG235" s="134"/>
      <c r="THH235" s="134"/>
      <c r="THI235" s="134"/>
      <c r="THJ235" s="134"/>
      <c r="THK235" s="134"/>
      <c r="THL235" s="134"/>
      <c r="THM235" s="134"/>
      <c r="THN235" s="134"/>
      <c r="THO235" s="134"/>
      <c r="THP235" s="134"/>
      <c r="THQ235" s="134"/>
      <c r="THR235" s="134"/>
      <c r="THS235" s="134"/>
      <c r="THT235" s="134"/>
      <c r="THU235" s="134"/>
      <c r="THV235" s="134"/>
      <c r="THW235" s="134"/>
      <c r="THX235" s="134"/>
      <c r="THY235" s="134"/>
      <c r="THZ235" s="134"/>
      <c r="TIA235" s="134"/>
      <c r="TIB235" s="134"/>
      <c r="TIC235" s="134"/>
      <c r="TID235" s="134"/>
      <c r="TIE235" s="134"/>
      <c r="TIF235" s="134"/>
      <c r="TIG235" s="134"/>
      <c r="TIH235" s="134"/>
      <c r="TII235" s="134"/>
      <c r="TIJ235" s="134"/>
      <c r="TIK235" s="134"/>
      <c r="TIL235" s="134"/>
      <c r="TIM235" s="134"/>
      <c r="TIN235" s="134"/>
      <c r="TIO235" s="134"/>
      <c r="TIP235" s="134"/>
      <c r="TIQ235" s="134"/>
      <c r="TIR235" s="134"/>
      <c r="TIS235" s="134"/>
      <c r="TIT235" s="134"/>
      <c r="TIU235" s="134"/>
      <c r="TIV235" s="134"/>
      <c r="TIW235" s="134"/>
      <c r="TIX235" s="134"/>
      <c r="TIY235" s="134"/>
      <c r="TIZ235" s="134"/>
      <c r="TJA235" s="134"/>
      <c r="TJB235" s="134"/>
      <c r="TJC235" s="134"/>
      <c r="TJD235" s="134"/>
      <c r="TJE235" s="134"/>
      <c r="TJF235" s="134"/>
      <c r="TJG235" s="134"/>
      <c r="TJH235" s="134"/>
      <c r="TJI235" s="134"/>
      <c r="TJJ235" s="134"/>
      <c r="TJK235" s="134"/>
      <c r="TJL235" s="134"/>
      <c r="TJM235" s="134"/>
      <c r="TJN235" s="134"/>
      <c r="TJO235" s="134"/>
      <c r="TJP235" s="134"/>
      <c r="TJQ235" s="134"/>
      <c r="TJR235" s="134"/>
      <c r="TJS235" s="134"/>
      <c r="TJT235" s="134"/>
      <c r="TJU235" s="134"/>
      <c r="TJV235" s="134"/>
      <c r="TJW235" s="134"/>
      <c r="TJX235" s="134"/>
      <c r="TJY235" s="134"/>
      <c r="TJZ235" s="134"/>
      <c r="TKA235" s="134"/>
      <c r="TKB235" s="134"/>
      <c r="TKC235" s="134"/>
      <c r="TKD235" s="134"/>
      <c r="TKE235" s="134"/>
      <c r="TKF235" s="134"/>
      <c r="TKG235" s="134"/>
      <c r="TKH235" s="134"/>
      <c r="TKI235" s="134"/>
      <c r="TKJ235" s="134"/>
      <c r="TKK235" s="134"/>
      <c r="TKL235" s="134"/>
      <c r="TKM235" s="134"/>
      <c r="TKN235" s="134"/>
      <c r="TKO235" s="134"/>
      <c r="TKP235" s="134"/>
      <c r="TKQ235" s="134"/>
      <c r="TKR235" s="134"/>
      <c r="TKS235" s="134"/>
      <c r="TKT235" s="134"/>
      <c r="TKU235" s="134"/>
      <c r="TKV235" s="134"/>
      <c r="TKW235" s="134"/>
      <c r="TKX235" s="134"/>
      <c r="TKY235" s="134"/>
      <c r="TKZ235" s="134"/>
      <c r="TLA235" s="134"/>
      <c r="TLB235" s="134"/>
      <c r="TLC235" s="134"/>
      <c r="TLD235" s="134"/>
      <c r="TLE235" s="134"/>
      <c r="TLF235" s="134"/>
      <c r="TLG235" s="134"/>
      <c r="TLH235" s="134"/>
      <c r="TLI235" s="134"/>
      <c r="TLJ235" s="134"/>
      <c r="TLK235" s="134"/>
      <c r="TLL235" s="134"/>
      <c r="TLM235" s="134"/>
      <c r="TLN235" s="134"/>
      <c r="TLO235" s="134"/>
      <c r="TLP235" s="134"/>
      <c r="TLQ235" s="134"/>
      <c r="TLR235" s="134"/>
      <c r="TLS235" s="134"/>
      <c r="TLT235" s="134"/>
      <c r="TLU235" s="134"/>
      <c r="TLV235" s="134"/>
      <c r="TLW235" s="134"/>
      <c r="TLX235" s="134"/>
      <c r="TLY235" s="134"/>
      <c r="TLZ235" s="134"/>
      <c r="TMA235" s="134"/>
      <c r="TMB235" s="134"/>
      <c r="TMC235" s="134"/>
      <c r="TMD235" s="134"/>
      <c r="TME235" s="134"/>
      <c r="TMF235" s="134"/>
      <c r="TMG235" s="134"/>
      <c r="TMH235" s="134"/>
      <c r="TMI235" s="134"/>
      <c r="TMJ235" s="134"/>
      <c r="TMK235" s="134"/>
      <c r="TML235" s="134"/>
      <c r="TMM235" s="134"/>
      <c r="TMN235" s="134"/>
      <c r="TMO235" s="134"/>
      <c r="TMP235" s="134"/>
      <c r="TMQ235" s="134"/>
      <c r="TMR235" s="134"/>
      <c r="TMS235" s="134"/>
      <c r="TMT235" s="134"/>
      <c r="TMU235" s="134"/>
      <c r="TMV235" s="134"/>
      <c r="TMW235" s="134"/>
      <c r="TMX235" s="134"/>
      <c r="TMY235" s="134"/>
      <c r="TMZ235" s="134"/>
      <c r="TNA235" s="134"/>
      <c r="TNB235" s="134"/>
      <c r="TNC235" s="134"/>
      <c r="TND235" s="134"/>
      <c r="TNE235" s="134"/>
      <c r="TNF235" s="134"/>
      <c r="TNG235" s="134"/>
      <c r="TNH235" s="134"/>
      <c r="TNI235" s="134"/>
      <c r="TNJ235" s="134"/>
      <c r="TNK235" s="134"/>
      <c r="TNL235" s="134"/>
      <c r="TNM235" s="134"/>
      <c r="TNN235" s="134"/>
      <c r="TNO235" s="134"/>
      <c r="TNP235" s="134"/>
      <c r="TNQ235" s="134"/>
      <c r="TNR235" s="134"/>
      <c r="TNS235" s="134"/>
      <c r="TNT235" s="134"/>
      <c r="TNU235" s="134"/>
      <c r="TNV235" s="134"/>
      <c r="TNW235" s="134"/>
      <c r="TNX235" s="134"/>
      <c r="TNY235" s="134"/>
      <c r="TNZ235" s="134"/>
      <c r="TOA235" s="134"/>
      <c r="TOB235" s="134"/>
      <c r="TOC235" s="134"/>
      <c r="TOD235" s="134"/>
      <c r="TOE235" s="134"/>
      <c r="TOF235" s="134"/>
      <c r="TOG235" s="134"/>
      <c r="TOH235" s="134"/>
      <c r="TOI235" s="134"/>
      <c r="TOJ235" s="134"/>
      <c r="TOK235" s="134"/>
      <c r="TOL235" s="134"/>
      <c r="TOM235" s="134"/>
      <c r="TON235" s="134"/>
      <c r="TOO235" s="134"/>
      <c r="TOP235" s="134"/>
      <c r="TOQ235" s="134"/>
      <c r="TOR235" s="134"/>
      <c r="TOS235" s="134"/>
      <c r="TOT235" s="134"/>
      <c r="TOU235" s="134"/>
      <c r="TOV235" s="134"/>
      <c r="TOW235" s="134"/>
      <c r="TOX235" s="134"/>
      <c r="TOY235" s="134"/>
      <c r="TOZ235" s="134"/>
      <c r="TPA235" s="134"/>
      <c r="TPB235" s="134"/>
      <c r="TPC235" s="134"/>
      <c r="TPD235" s="134"/>
      <c r="TPE235" s="134"/>
      <c r="TPF235" s="134"/>
      <c r="TPG235" s="134"/>
      <c r="TPH235" s="134"/>
      <c r="TPI235" s="134"/>
      <c r="TPJ235" s="134"/>
      <c r="TPK235" s="134"/>
      <c r="TPL235" s="134"/>
      <c r="TPM235" s="134"/>
      <c r="TPN235" s="134"/>
      <c r="TPO235" s="134"/>
      <c r="TPP235" s="134"/>
      <c r="TPQ235" s="134"/>
      <c r="TPR235" s="134"/>
      <c r="TPS235" s="134"/>
      <c r="TPT235" s="134"/>
      <c r="TPU235" s="134"/>
      <c r="TPV235" s="134"/>
      <c r="TPW235" s="134"/>
      <c r="TPX235" s="134"/>
      <c r="TPY235" s="134"/>
      <c r="TPZ235" s="134"/>
      <c r="TQA235" s="134"/>
      <c r="TQB235" s="134"/>
      <c r="TQC235" s="134"/>
      <c r="TQD235" s="134"/>
      <c r="TQE235" s="134"/>
      <c r="TQF235" s="134"/>
      <c r="TQG235" s="134"/>
      <c r="TQH235" s="134"/>
      <c r="TQI235" s="134"/>
      <c r="TQJ235" s="134"/>
      <c r="TQK235" s="134"/>
      <c r="TQL235" s="134"/>
      <c r="TQM235" s="134"/>
      <c r="TQN235" s="134"/>
      <c r="TQO235" s="134"/>
      <c r="TQP235" s="134"/>
      <c r="TQQ235" s="134"/>
      <c r="TQR235" s="134"/>
      <c r="TQS235" s="134"/>
      <c r="TQT235" s="134"/>
      <c r="TQU235" s="134"/>
      <c r="TQV235" s="134"/>
      <c r="TQW235" s="134"/>
      <c r="TQX235" s="134"/>
      <c r="TQY235" s="134"/>
      <c r="TQZ235" s="134"/>
      <c r="TRA235" s="134"/>
      <c r="TRB235" s="134"/>
      <c r="TRC235" s="134"/>
      <c r="TRD235" s="134"/>
      <c r="TRE235" s="134"/>
      <c r="TRF235" s="134"/>
      <c r="TRG235" s="134"/>
      <c r="TRH235" s="134"/>
      <c r="TRI235" s="134"/>
      <c r="TRJ235" s="134"/>
      <c r="TRK235" s="134"/>
      <c r="TRL235" s="134"/>
      <c r="TRM235" s="134"/>
      <c r="TRN235" s="134"/>
      <c r="TRO235" s="134"/>
      <c r="TRP235" s="134"/>
      <c r="TRQ235" s="134"/>
      <c r="TRR235" s="134"/>
      <c r="TRS235" s="134"/>
      <c r="TRT235" s="134"/>
      <c r="TRU235" s="134"/>
      <c r="TRV235" s="134"/>
      <c r="TRW235" s="134"/>
      <c r="TRX235" s="134"/>
      <c r="TRY235" s="134"/>
      <c r="TRZ235" s="134"/>
      <c r="TSA235" s="134"/>
      <c r="TSB235" s="134"/>
      <c r="TSC235" s="134"/>
      <c r="TSD235" s="134"/>
      <c r="TSE235" s="134"/>
      <c r="TSF235" s="134"/>
      <c r="TSG235" s="134"/>
      <c r="TSH235" s="134"/>
      <c r="TSI235" s="134"/>
      <c r="TSJ235" s="134"/>
      <c r="TSK235" s="134"/>
      <c r="TSL235" s="134"/>
      <c r="TSM235" s="134"/>
      <c r="TSN235" s="134"/>
      <c r="TSO235" s="134"/>
      <c r="TSP235" s="134"/>
      <c r="TSQ235" s="134"/>
      <c r="TSR235" s="134"/>
      <c r="TSS235" s="134"/>
      <c r="TST235" s="134"/>
      <c r="TSU235" s="134"/>
      <c r="TSV235" s="134"/>
      <c r="TSW235" s="134"/>
      <c r="TSX235" s="134"/>
      <c r="TSY235" s="134"/>
      <c r="TSZ235" s="134"/>
      <c r="TTA235" s="134"/>
      <c r="TTB235" s="134"/>
      <c r="TTC235" s="134"/>
      <c r="TTD235" s="134"/>
      <c r="TTE235" s="134"/>
      <c r="TTF235" s="134"/>
      <c r="TTG235" s="134"/>
      <c r="TTH235" s="134"/>
      <c r="TTI235" s="134"/>
      <c r="TTJ235" s="134"/>
      <c r="TTK235" s="134"/>
      <c r="TTL235" s="134"/>
      <c r="TTM235" s="134"/>
      <c r="TTN235" s="134"/>
      <c r="TTO235" s="134"/>
      <c r="TTP235" s="134"/>
      <c r="TTQ235" s="134"/>
      <c r="TTR235" s="134"/>
      <c r="TTS235" s="134"/>
      <c r="TTT235" s="134"/>
      <c r="TTU235" s="134"/>
      <c r="TTV235" s="134"/>
      <c r="TTW235" s="134"/>
      <c r="TTX235" s="134"/>
      <c r="TTY235" s="134"/>
      <c r="TTZ235" s="134"/>
      <c r="TUA235" s="134"/>
      <c r="TUB235" s="134"/>
      <c r="TUC235" s="134"/>
      <c r="TUD235" s="134"/>
      <c r="TUE235" s="134"/>
      <c r="TUF235" s="134"/>
      <c r="TUG235" s="134"/>
      <c r="TUH235" s="134"/>
      <c r="TUI235" s="134"/>
      <c r="TUJ235" s="134"/>
      <c r="TUK235" s="134"/>
      <c r="TUL235" s="134"/>
      <c r="TUM235" s="134"/>
      <c r="TUN235" s="134"/>
      <c r="TUO235" s="134"/>
      <c r="TUP235" s="134"/>
      <c r="TUQ235" s="134"/>
      <c r="TUR235" s="134"/>
      <c r="TUS235" s="134"/>
      <c r="TUT235" s="134"/>
      <c r="TUU235" s="134"/>
      <c r="TUV235" s="134"/>
      <c r="TUW235" s="134"/>
      <c r="TUX235" s="134"/>
      <c r="TUY235" s="134"/>
      <c r="TUZ235" s="134"/>
      <c r="TVA235" s="134"/>
      <c r="TVB235" s="134"/>
      <c r="TVC235" s="134"/>
      <c r="TVD235" s="134"/>
      <c r="TVE235" s="134"/>
      <c r="TVF235" s="134"/>
      <c r="TVG235" s="134"/>
      <c r="TVH235" s="134"/>
      <c r="TVI235" s="134"/>
      <c r="TVJ235" s="134"/>
      <c r="TVK235" s="134"/>
      <c r="TVL235" s="134"/>
      <c r="TVM235" s="134"/>
      <c r="TVN235" s="134"/>
      <c r="TVO235" s="134"/>
      <c r="TVP235" s="134"/>
      <c r="TVQ235" s="134"/>
      <c r="TVR235" s="134"/>
      <c r="TVS235" s="134"/>
      <c r="TVT235" s="134"/>
      <c r="TVU235" s="134"/>
      <c r="TVV235" s="134"/>
      <c r="TVW235" s="134"/>
      <c r="TVX235" s="134"/>
      <c r="TVY235" s="134"/>
      <c r="TVZ235" s="134"/>
      <c r="TWA235" s="134"/>
      <c r="TWB235" s="134"/>
      <c r="TWC235" s="134"/>
      <c r="TWD235" s="134"/>
      <c r="TWE235" s="134"/>
      <c r="TWF235" s="134"/>
      <c r="TWG235" s="134"/>
      <c r="TWH235" s="134"/>
      <c r="TWI235" s="134"/>
      <c r="TWJ235" s="134"/>
      <c r="TWK235" s="134"/>
      <c r="TWL235" s="134"/>
      <c r="TWM235" s="134"/>
      <c r="TWN235" s="134"/>
      <c r="TWO235" s="134"/>
      <c r="TWP235" s="134"/>
      <c r="TWQ235" s="134"/>
      <c r="TWR235" s="134"/>
      <c r="TWS235" s="134"/>
      <c r="TWT235" s="134"/>
      <c r="TWU235" s="134"/>
      <c r="TWV235" s="134"/>
      <c r="TWW235" s="134"/>
      <c r="TWX235" s="134"/>
      <c r="TWY235" s="134"/>
      <c r="TWZ235" s="134"/>
      <c r="TXA235" s="134"/>
      <c r="TXB235" s="134"/>
      <c r="TXC235" s="134"/>
      <c r="TXD235" s="134"/>
      <c r="TXE235" s="134"/>
      <c r="TXF235" s="134"/>
      <c r="TXG235" s="134"/>
      <c r="TXH235" s="134"/>
      <c r="TXI235" s="134"/>
      <c r="TXJ235" s="134"/>
      <c r="TXK235" s="134"/>
      <c r="TXL235" s="134"/>
      <c r="TXM235" s="134"/>
      <c r="TXN235" s="134"/>
      <c r="TXO235" s="134"/>
      <c r="TXP235" s="134"/>
      <c r="TXQ235" s="134"/>
      <c r="TXR235" s="134"/>
      <c r="TXS235" s="134"/>
      <c r="TXT235" s="134"/>
      <c r="TXU235" s="134"/>
      <c r="TXV235" s="134"/>
      <c r="TXW235" s="134"/>
      <c r="TXX235" s="134"/>
      <c r="TXY235" s="134"/>
      <c r="TXZ235" s="134"/>
      <c r="TYA235" s="134"/>
      <c r="TYB235" s="134"/>
      <c r="TYC235" s="134"/>
      <c r="TYD235" s="134"/>
      <c r="TYE235" s="134"/>
      <c r="TYF235" s="134"/>
      <c r="TYG235" s="134"/>
      <c r="TYH235" s="134"/>
      <c r="TYI235" s="134"/>
      <c r="TYJ235" s="134"/>
      <c r="TYK235" s="134"/>
      <c r="TYL235" s="134"/>
      <c r="TYM235" s="134"/>
      <c r="TYN235" s="134"/>
      <c r="TYO235" s="134"/>
      <c r="TYP235" s="134"/>
      <c r="TYQ235" s="134"/>
      <c r="TYR235" s="134"/>
      <c r="TYS235" s="134"/>
      <c r="TYT235" s="134"/>
      <c r="TYU235" s="134"/>
      <c r="TYV235" s="134"/>
      <c r="TYW235" s="134"/>
      <c r="TYX235" s="134"/>
      <c r="TYY235" s="134"/>
      <c r="TYZ235" s="134"/>
      <c r="TZA235" s="134"/>
      <c r="TZB235" s="134"/>
      <c r="TZC235" s="134"/>
      <c r="TZD235" s="134"/>
      <c r="TZE235" s="134"/>
      <c r="TZF235" s="134"/>
      <c r="TZG235" s="134"/>
      <c r="TZH235" s="134"/>
      <c r="TZI235" s="134"/>
      <c r="TZJ235" s="134"/>
      <c r="TZK235" s="134"/>
      <c r="TZL235" s="134"/>
      <c r="TZM235" s="134"/>
      <c r="TZN235" s="134"/>
      <c r="TZO235" s="134"/>
      <c r="TZP235" s="134"/>
      <c r="TZQ235" s="134"/>
      <c r="TZR235" s="134"/>
      <c r="TZS235" s="134"/>
      <c r="TZT235" s="134"/>
      <c r="TZU235" s="134"/>
      <c r="TZV235" s="134"/>
      <c r="TZW235" s="134"/>
      <c r="TZX235" s="134"/>
      <c r="TZY235" s="134"/>
      <c r="TZZ235" s="134"/>
      <c r="UAA235" s="134"/>
      <c r="UAB235" s="134"/>
      <c r="UAC235" s="134"/>
      <c r="UAD235" s="134"/>
      <c r="UAE235" s="134"/>
      <c r="UAF235" s="134"/>
      <c r="UAG235" s="134"/>
      <c r="UAH235" s="134"/>
      <c r="UAI235" s="134"/>
      <c r="UAJ235" s="134"/>
      <c r="UAK235" s="134"/>
      <c r="UAL235" s="134"/>
      <c r="UAM235" s="134"/>
      <c r="UAN235" s="134"/>
      <c r="UAO235" s="134"/>
      <c r="UAP235" s="134"/>
      <c r="UAQ235" s="134"/>
      <c r="UAR235" s="134"/>
      <c r="UAS235" s="134"/>
      <c r="UAT235" s="134"/>
      <c r="UAU235" s="134"/>
      <c r="UAV235" s="134"/>
      <c r="UAW235" s="134"/>
      <c r="UAX235" s="134"/>
      <c r="UAY235" s="134"/>
      <c r="UAZ235" s="134"/>
      <c r="UBA235" s="134"/>
      <c r="UBB235" s="134"/>
      <c r="UBC235" s="134"/>
      <c r="UBD235" s="134"/>
      <c r="UBE235" s="134"/>
      <c r="UBF235" s="134"/>
      <c r="UBG235" s="134"/>
      <c r="UBH235" s="134"/>
      <c r="UBI235" s="134"/>
      <c r="UBJ235" s="134"/>
      <c r="UBK235" s="134"/>
      <c r="UBL235" s="134"/>
      <c r="UBM235" s="134"/>
      <c r="UBN235" s="134"/>
      <c r="UBO235" s="134"/>
      <c r="UBP235" s="134"/>
      <c r="UBQ235" s="134"/>
      <c r="UBR235" s="134"/>
      <c r="UBS235" s="134"/>
      <c r="UBT235" s="134"/>
      <c r="UBU235" s="134"/>
      <c r="UBV235" s="134"/>
      <c r="UBW235" s="134"/>
      <c r="UBX235" s="134"/>
      <c r="UBY235" s="134"/>
      <c r="UBZ235" s="134"/>
      <c r="UCA235" s="134"/>
      <c r="UCB235" s="134"/>
      <c r="UCC235" s="134"/>
      <c r="UCD235" s="134"/>
      <c r="UCE235" s="134"/>
      <c r="UCF235" s="134"/>
      <c r="UCG235" s="134"/>
      <c r="UCH235" s="134"/>
      <c r="UCI235" s="134"/>
      <c r="UCJ235" s="134"/>
      <c r="UCK235" s="134"/>
      <c r="UCL235" s="134"/>
      <c r="UCM235" s="134"/>
      <c r="UCN235" s="134"/>
      <c r="UCO235" s="134"/>
      <c r="UCP235" s="134"/>
      <c r="UCQ235" s="134"/>
      <c r="UCR235" s="134"/>
      <c r="UCS235" s="134"/>
      <c r="UCT235" s="134"/>
      <c r="UCU235" s="134"/>
      <c r="UCV235" s="134"/>
      <c r="UCW235" s="134"/>
      <c r="UCX235" s="134"/>
      <c r="UCY235" s="134"/>
      <c r="UCZ235" s="134"/>
      <c r="UDA235" s="134"/>
      <c r="UDB235" s="134"/>
      <c r="UDC235" s="134"/>
      <c r="UDD235" s="134"/>
      <c r="UDE235" s="134"/>
      <c r="UDF235" s="134"/>
      <c r="UDG235" s="134"/>
      <c r="UDH235" s="134"/>
      <c r="UDI235" s="134"/>
      <c r="UDJ235" s="134"/>
      <c r="UDK235" s="134"/>
      <c r="UDL235" s="134"/>
      <c r="UDM235" s="134"/>
      <c r="UDN235" s="134"/>
      <c r="UDO235" s="134"/>
      <c r="UDP235" s="134"/>
      <c r="UDQ235" s="134"/>
      <c r="UDR235" s="134"/>
      <c r="UDS235" s="134"/>
      <c r="UDT235" s="134"/>
      <c r="UDU235" s="134"/>
      <c r="UDV235" s="134"/>
      <c r="UDW235" s="134"/>
      <c r="UDX235" s="134"/>
      <c r="UDY235" s="134"/>
      <c r="UDZ235" s="134"/>
      <c r="UEA235" s="134"/>
      <c r="UEB235" s="134"/>
      <c r="UEC235" s="134"/>
      <c r="UED235" s="134"/>
      <c r="UEE235" s="134"/>
      <c r="UEF235" s="134"/>
      <c r="UEG235" s="134"/>
      <c r="UEH235" s="134"/>
      <c r="UEI235" s="134"/>
      <c r="UEJ235" s="134"/>
      <c r="UEK235" s="134"/>
      <c r="UEL235" s="134"/>
      <c r="UEM235" s="134"/>
      <c r="UEN235" s="134"/>
      <c r="UEO235" s="134"/>
      <c r="UEP235" s="134"/>
      <c r="UEQ235" s="134"/>
      <c r="UER235" s="134"/>
      <c r="UES235" s="134"/>
      <c r="UET235" s="134"/>
      <c r="UEU235" s="134"/>
      <c r="UEV235" s="134"/>
      <c r="UEW235" s="134"/>
      <c r="UEX235" s="134"/>
      <c r="UEY235" s="134"/>
      <c r="UEZ235" s="134"/>
      <c r="UFA235" s="134"/>
      <c r="UFB235" s="134"/>
      <c r="UFC235" s="134"/>
      <c r="UFD235" s="134"/>
      <c r="UFE235" s="134"/>
      <c r="UFF235" s="134"/>
      <c r="UFG235" s="134"/>
      <c r="UFH235" s="134"/>
      <c r="UFI235" s="134"/>
      <c r="UFJ235" s="134"/>
      <c r="UFK235" s="134"/>
      <c r="UFL235" s="134"/>
      <c r="UFM235" s="134"/>
      <c r="UFN235" s="134"/>
      <c r="UFO235" s="134"/>
      <c r="UFP235" s="134"/>
      <c r="UFQ235" s="134"/>
      <c r="UFR235" s="134"/>
      <c r="UFS235" s="134"/>
      <c r="UFT235" s="134"/>
      <c r="UFU235" s="134"/>
      <c r="UFV235" s="134"/>
      <c r="UFW235" s="134"/>
      <c r="UFX235" s="134"/>
      <c r="UFY235" s="134"/>
      <c r="UFZ235" s="134"/>
      <c r="UGA235" s="134"/>
      <c r="UGB235" s="134"/>
      <c r="UGC235" s="134"/>
      <c r="UGD235" s="134"/>
      <c r="UGE235" s="134"/>
      <c r="UGF235" s="134"/>
      <c r="UGG235" s="134"/>
      <c r="UGH235" s="134"/>
      <c r="UGI235" s="134"/>
      <c r="UGJ235" s="134"/>
      <c r="UGK235" s="134"/>
      <c r="UGL235" s="134"/>
      <c r="UGM235" s="134"/>
      <c r="UGN235" s="134"/>
      <c r="UGO235" s="134"/>
      <c r="UGP235" s="134"/>
      <c r="UGQ235" s="134"/>
      <c r="UGR235" s="134"/>
      <c r="UGS235" s="134"/>
      <c r="UGT235" s="134"/>
      <c r="UGU235" s="134"/>
      <c r="UGV235" s="134"/>
      <c r="UGW235" s="134"/>
      <c r="UGX235" s="134"/>
      <c r="UGY235" s="134"/>
      <c r="UGZ235" s="134"/>
      <c r="UHA235" s="134"/>
      <c r="UHB235" s="134"/>
      <c r="UHC235" s="134"/>
      <c r="UHD235" s="134"/>
      <c r="UHE235" s="134"/>
      <c r="UHF235" s="134"/>
      <c r="UHG235" s="134"/>
      <c r="UHH235" s="134"/>
      <c r="UHI235" s="134"/>
      <c r="UHJ235" s="134"/>
      <c r="UHK235" s="134"/>
      <c r="UHL235" s="134"/>
      <c r="UHM235" s="134"/>
      <c r="UHN235" s="134"/>
      <c r="UHO235" s="134"/>
      <c r="UHP235" s="134"/>
      <c r="UHQ235" s="134"/>
      <c r="UHR235" s="134"/>
      <c r="UHS235" s="134"/>
      <c r="UHT235" s="134"/>
      <c r="UHU235" s="134"/>
      <c r="UHV235" s="134"/>
      <c r="UHW235" s="134"/>
      <c r="UHX235" s="134"/>
      <c r="UHY235" s="134"/>
      <c r="UHZ235" s="134"/>
      <c r="UIA235" s="134"/>
      <c r="UIB235" s="134"/>
      <c r="UIC235" s="134"/>
      <c r="UID235" s="134"/>
      <c r="UIE235" s="134"/>
      <c r="UIF235" s="134"/>
      <c r="UIG235" s="134"/>
      <c r="UIH235" s="134"/>
      <c r="UII235" s="134"/>
      <c r="UIJ235" s="134"/>
      <c r="UIK235" s="134"/>
      <c r="UIL235" s="134"/>
      <c r="UIM235" s="134"/>
      <c r="UIN235" s="134"/>
      <c r="UIO235" s="134"/>
      <c r="UIP235" s="134"/>
      <c r="UIQ235" s="134"/>
      <c r="UIR235" s="134"/>
      <c r="UIS235" s="134"/>
      <c r="UIT235" s="134"/>
      <c r="UIU235" s="134"/>
      <c r="UIV235" s="134"/>
      <c r="UIW235" s="134"/>
      <c r="UIX235" s="134"/>
      <c r="UIY235" s="134"/>
      <c r="UIZ235" s="134"/>
      <c r="UJA235" s="134"/>
      <c r="UJB235" s="134"/>
      <c r="UJC235" s="134"/>
      <c r="UJD235" s="134"/>
      <c r="UJE235" s="134"/>
      <c r="UJF235" s="134"/>
      <c r="UJG235" s="134"/>
      <c r="UJH235" s="134"/>
      <c r="UJI235" s="134"/>
      <c r="UJJ235" s="134"/>
      <c r="UJK235" s="134"/>
      <c r="UJL235" s="134"/>
      <c r="UJM235" s="134"/>
      <c r="UJN235" s="134"/>
      <c r="UJO235" s="134"/>
      <c r="UJP235" s="134"/>
      <c r="UJQ235" s="134"/>
      <c r="UJR235" s="134"/>
      <c r="UJS235" s="134"/>
      <c r="UJT235" s="134"/>
      <c r="UJU235" s="134"/>
      <c r="UJV235" s="134"/>
      <c r="UJW235" s="134"/>
      <c r="UJX235" s="134"/>
      <c r="UJY235" s="134"/>
      <c r="UJZ235" s="134"/>
      <c r="UKA235" s="134"/>
      <c r="UKB235" s="134"/>
      <c r="UKC235" s="134"/>
      <c r="UKD235" s="134"/>
      <c r="UKE235" s="134"/>
      <c r="UKF235" s="134"/>
      <c r="UKG235" s="134"/>
      <c r="UKH235" s="134"/>
      <c r="UKI235" s="134"/>
      <c r="UKJ235" s="134"/>
      <c r="UKK235" s="134"/>
      <c r="UKL235" s="134"/>
      <c r="UKM235" s="134"/>
      <c r="UKN235" s="134"/>
      <c r="UKO235" s="134"/>
      <c r="UKP235" s="134"/>
      <c r="UKQ235" s="134"/>
      <c r="UKR235" s="134"/>
      <c r="UKS235" s="134"/>
      <c r="UKT235" s="134"/>
      <c r="UKU235" s="134"/>
      <c r="UKV235" s="134"/>
      <c r="UKW235" s="134"/>
      <c r="UKX235" s="134"/>
      <c r="UKY235" s="134"/>
      <c r="UKZ235" s="134"/>
      <c r="ULA235" s="134"/>
      <c r="ULB235" s="134"/>
      <c r="ULC235" s="134"/>
      <c r="ULD235" s="134"/>
      <c r="ULE235" s="134"/>
      <c r="ULF235" s="134"/>
      <c r="ULG235" s="134"/>
      <c r="ULH235" s="134"/>
      <c r="ULI235" s="134"/>
      <c r="ULJ235" s="134"/>
      <c r="ULK235" s="134"/>
      <c r="ULL235" s="134"/>
      <c r="ULM235" s="134"/>
      <c r="ULN235" s="134"/>
      <c r="ULO235" s="134"/>
      <c r="ULP235" s="134"/>
      <c r="ULQ235" s="134"/>
      <c r="ULR235" s="134"/>
      <c r="ULS235" s="134"/>
      <c r="ULT235" s="134"/>
      <c r="ULU235" s="134"/>
      <c r="ULV235" s="134"/>
      <c r="ULW235" s="134"/>
      <c r="ULX235" s="134"/>
      <c r="ULY235" s="134"/>
      <c r="ULZ235" s="134"/>
      <c r="UMA235" s="134"/>
      <c r="UMB235" s="134"/>
      <c r="UMC235" s="134"/>
      <c r="UMD235" s="134"/>
      <c r="UME235" s="134"/>
      <c r="UMF235" s="134"/>
      <c r="UMG235" s="134"/>
      <c r="UMH235" s="134"/>
      <c r="UMI235" s="134"/>
      <c r="UMJ235" s="134"/>
      <c r="UMK235" s="134"/>
      <c r="UML235" s="134"/>
      <c r="UMM235" s="134"/>
      <c r="UMN235" s="134"/>
      <c r="UMO235" s="134"/>
      <c r="UMP235" s="134"/>
      <c r="UMQ235" s="134"/>
      <c r="UMR235" s="134"/>
      <c r="UMS235" s="134"/>
      <c r="UMT235" s="134"/>
      <c r="UMU235" s="134"/>
      <c r="UMV235" s="134"/>
      <c r="UMW235" s="134"/>
      <c r="UMX235" s="134"/>
      <c r="UMY235" s="134"/>
      <c r="UMZ235" s="134"/>
      <c r="UNA235" s="134"/>
      <c r="UNB235" s="134"/>
      <c r="UNC235" s="134"/>
      <c r="UND235" s="134"/>
      <c r="UNE235" s="134"/>
      <c r="UNF235" s="134"/>
      <c r="UNG235" s="134"/>
      <c r="UNH235" s="134"/>
      <c r="UNI235" s="134"/>
      <c r="UNJ235" s="134"/>
      <c r="UNK235" s="134"/>
      <c r="UNL235" s="134"/>
      <c r="UNM235" s="134"/>
      <c r="UNN235" s="134"/>
      <c r="UNO235" s="134"/>
      <c r="UNP235" s="134"/>
      <c r="UNQ235" s="134"/>
      <c r="UNR235" s="134"/>
      <c r="UNS235" s="134"/>
      <c r="UNT235" s="134"/>
      <c r="UNU235" s="134"/>
      <c r="UNV235" s="134"/>
      <c r="UNW235" s="134"/>
      <c r="UNX235" s="134"/>
      <c r="UNY235" s="134"/>
      <c r="UNZ235" s="134"/>
      <c r="UOA235" s="134"/>
      <c r="UOB235" s="134"/>
      <c r="UOC235" s="134"/>
      <c r="UOD235" s="134"/>
      <c r="UOE235" s="134"/>
      <c r="UOF235" s="134"/>
      <c r="UOG235" s="134"/>
      <c r="UOH235" s="134"/>
      <c r="UOI235" s="134"/>
      <c r="UOJ235" s="134"/>
      <c r="UOK235" s="134"/>
      <c r="UOL235" s="134"/>
      <c r="UOM235" s="134"/>
      <c r="UON235" s="134"/>
      <c r="UOO235" s="134"/>
      <c r="UOP235" s="134"/>
      <c r="UOQ235" s="134"/>
      <c r="UOR235" s="134"/>
      <c r="UOS235" s="134"/>
      <c r="UOT235" s="134"/>
      <c r="UOU235" s="134"/>
      <c r="UOV235" s="134"/>
      <c r="UOW235" s="134"/>
      <c r="UOX235" s="134"/>
      <c r="UOY235" s="134"/>
      <c r="UOZ235" s="134"/>
      <c r="UPA235" s="134"/>
      <c r="UPB235" s="134"/>
      <c r="UPC235" s="134"/>
      <c r="UPD235" s="134"/>
      <c r="UPE235" s="134"/>
      <c r="UPF235" s="134"/>
      <c r="UPG235" s="134"/>
      <c r="UPH235" s="134"/>
      <c r="UPI235" s="134"/>
      <c r="UPJ235" s="134"/>
      <c r="UPK235" s="134"/>
      <c r="UPL235" s="134"/>
      <c r="UPM235" s="134"/>
      <c r="UPN235" s="134"/>
      <c r="UPO235" s="134"/>
      <c r="UPP235" s="134"/>
      <c r="UPQ235" s="134"/>
      <c r="UPR235" s="134"/>
      <c r="UPS235" s="134"/>
      <c r="UPT235" s="134"/>
      <c r="UPU235" s="134"/>
      <c r="UPV235" s="134"/>
      <c r="UPW235" s="134"/>
      <c r="UPX235" s="134"/>
      <c r="UPY235" s="134"/>
      <c r="UPZ235" s="134"/>
      <c r="UQA235" s="134"/>
      <c r="UQB235" s="134"/>
      <c r="UQC235" s="134"/>
      <c r="UQD235" s="134"/>
      <c r="UQE235" s="134"/>
      <c r="UQF235" s="134"/>
      <c r="UQG235" s="134"/>
      <c r="UQH235" s="134"/>
      <c r="UQI235" s="134"/>
      <c r="UQJ235" s="134"/>
      <c r="UQK235" s="134"/>
      <c r="UQL235" s="134"/>
      <c r="UQM235" s="134"/>
      <c r="UQN235" s="134"/>
      <c r="UQO235" s="134"/>
      <c r="UQP235" s="134"/>
      <c r="UQQ235" s="134"/>
      <c r="UQR235" s="134"/>
      <c r="UQS235" s="134"/>
      <c r="UQT235" s="134"/>
      <c r="UQU235" s="134"/>
      <c r="UQV235" s="134"/>
      <c r="UQW235" s="134"/>
      <c r="UQX235" s="134"/>
      <c r="UQY235" s="134"/>
      <c r="UQZ235" s="134"/>
      <c r="URA235" s="134"/>
      <c r="URB235" s="134"/>
      <c r="URC235" s="134"/>
      <c r="URD235" s="134"/>
      <c r="URE235" s="134"/>
      <c r="URF235" s="134"/>
      <c r="URG235" s="134"/>
      <c r="URH235" s="134"/>
      <c r="URI235" s="134"/>
      <c r="URJ235" s="134"/>
      <c r="URK235" s="134"/>
      <c r="URL235" s="134"/>
      <c r="URM235" s="134"/>
      <c r="URN235" s="134"/>
      <c r="URO235" s="134"/>
      <c r="URP235" s="134"/>
      <c r="URQ235" s="134"/>
      <c r="URR235" s="134"/>
      <c r="URS235" s="134"/>
      <c r="URT235" s="134"/>
      <c r="URU235" s="134"/>
      <c r="URV235" s="134"/>
      <c r="URW235" s="134"/>
      <c r="URX235" s="134"/>
      <c r="URY235" s="134"/>
      <c r="URZ235" s="134"/>
      <c r="USA235" s="134"/>
      <c r="USB235" s="134"/>
      <c r="USC235" s="134"/>
      <c r="USD235" s="134"/>
      <c r="USE235" s="134"/>
      <c r="USF235" s="134"/>
      <c r="USG235" s="134"/>
      <c r="USH235" s="134"/>
      <c r="USI235" s="134"/>
      <c r="USJ235" s="134"/>
      <c r="USK235" s="134"/>
      <c r="USL235" s="134"/>
      <c r="USM235" s="134"/>
      <c r="USN235" s="134"/>
      <c r="USO235" s="134"/>
      <c r="USP235" s="134"/>
      <c r="USQ235" s="134"/>
      <c r="USR235" s="134"/>
      <c r="USS235" s="134"/>
      <c r="UST235" s="134"/>
      <c r="USU235" s="134"/>
      <c r="USV235" s="134"/>
      <c r="USW235" s="134"/>
      <c r="USX235" s="134"/>
      <c r="USY235" s="134"/>
      <c r="USZ235" s="134"/>
      <c r="UTA235" s="134"/>
      <c r="UTB235" s="134"/>
      <c r="UTC235" s="134"/>
      <c r="UTD235" s="134"/>
      <c r="UTE235" s="134"/>
      <c r="UTF235" s="134"/>
      <c r="UTG235" s="134"/>
      <c r="UTH235" s="134"/>
      <c r="UTI235" s="134"/>
      <c r="UTJ235" s="134"/>
      <c r="UTK235" s="134"/>
      <c r="UTL235" s="134"/>
      <c r="UTM235" s="134"/>
      <c r="UTN235" s="134"/>
      <c r="UTO235" s="134"/>
      <c r="UTP235" s="134"/>
      <c r="UTQ235" s="134"/>
      <c r="UTR235" s="134"/>
      <c r="UTS235" s="134"/>
      <c r="UTT235" s="134"/>
      <c r="UTU235" s="134"/>
      <c r="UTV235" s="134"/>
      <c r="UTW235" s="134"/>
      <c r="UTX235" s="134"/>
      <c r="UTY235" s="134"/>
      <c r="UTZ235" s="134"/>
      <c r="UUA235" s="134"/>
      <c r="UUB235" s="134"/>
      <c r="UUC235" s="134"/>
      <c r="UUD235" s="134"/>
      <c r="UUE235" s="134"/>
      <c r="UUF235" s="134"/>
      <c r="UUG235" s="134"/>
      <c r="UUH235" s="134"/>
      <c r="UUI235" s="134"/>
      <c r="UUJ235" s="134"/>
      <c r="UUK235" s="134"/>
      <c r="UUL235" s="134"/>
      <c r="UUM235" s="134"/>
      <c r="UUN235" s="134"/>
      <c r="UUO235" s="134"/>
      <c r="UUP235" s="134"/>
      <c r="UUQ235" s="134"/>
      <c r="UUR235" s="134"/>
      <c r="UUS235" s="134"/>
      <c r="UUT235" s="134"/>
      <c r="UUU235" s="134"/>
      <c r="UUV235" s="134"/>
      <c r="UUW235" s="134"/>
      <c r="UUX235" s="134"/>
      <c r="UUY235" s="134"/>
      <c r="UUZ235" s="134"/>
      <c r="UVA235" s="134"/>
      <c r="UVB235" s="134"/>
      <c r="UVC235" s="134"/>
      <c r="UVD235" s="134"/>
      <c r="UVE235" s="134"/>
      <c r="UVF235" s="134"/>
      <c r="UVG235" s="134"/>
      <c r="UVH235" s="134"/>
      <c r="UVI235" s="134"/>
      <c r="UVJ235" s="134"/>
      <c r="UVK235" s="134"/>
      <c r="UVL235" s="134"/>
      <c r="UVM235" s="134"/>
      <c r="UVN235" s="134"/>
      <c r="UVO235" s="134"/>
      <c r="UVP235" s="134"/>
      <c r="UVQ235" s="134"/>
      <c r="UVR235" s="134"/>
      <c r="UVS235" s="134"/>
      <c r="UVT235" s="134"/>
      <c r="UVU235" s="134"/>
      <c r="UVV235" s="134"/>
      <c r="UVW235" s="134"/>
      <c r="UVX235" s="134"/>
      <c r="UVY235" s="134"/>
      <c r="UVZ235" s="134"/>
      <c r="UWA235" s="134"/>
      <c r="UWB235" s="134"/>
      <c r="UWC235" s="134"/>
      <c r="UWD235" s="134"/>
      <c r="UWE235" s="134"/>
      <c r="UWF235" s="134"/>
      <c r="UWG235" s="134"/>
      <c r="UWH235" s="134"/>
      <c r="UWI235" s="134"/>
      <c r="UWJ235" s="134"/>
      <c r="UWK235" s="134"/>
      <c r="UWL235" s="134"/>
      <c r="UWM235" s="134"/>
      <c r="UWN235" s="134"/>
      <c r="UWO235" s="134"/>
      <c r="UWP235" s="134"/>
      <c r="UWQ235" s="134"/>
      <c r="UWR235" s="134"/>
      <c r="UWS235" s="134"/>
      <c r="UWT235" s="134"/>
      <c r="UWU235" s="134"/>
      <c r="UWV235" s="134"/>
      <c r="UWW235" s="134"/>
      <c r="UWX235" s="134"/>
      <c r="UWY235" s="134"/>
      <c r="UWZ235" s="134"/>
      <c r="UXA235" s="134"/>
      <c r="UXB235" s="134"/>
      <c r="UXC235" s="134"/>
      <c r="UXD235" s="134"/>
      <c r="UXE235" s="134"/>
      <c r="UXF235" s="134"/>
      <c r="UXG235" s="134"/>
      <c r="UXH235" s="134"/>
      <c r="UXI235" s="134"/>
      <c r="UXJ235" s="134"/>
      <c r="UXK235" s="134"/>
      <c r="UXL235" s="134"/>
      <c r="UXM235" s="134"/>
      <c r="UXN235" s="134"/>
      <c r="UXO235" s="134"/>
      <c r="UXP235" s="134"/>
      <c r="UXQ235" s="134"/>
      <c r="UXR235" s="134"/>
      <c r="UXS235" s="134"/>
      <c r="UXT235" s="134"/>
      <c r="UXU235" s="134"/>
      <c r="UXV235" s="134"/>
      <c r="UXW235" s="134"/>
      <c r="UXX235" s="134"/>
      <c r="UXY235" s="134"/>
      <c r="UXZ235" s="134"/>
      <c r="UYA235" s="134"/>
      <c r="UYB235" s="134"/>
      <c r="UYC235" s="134"/>
      <c r="UYD235" s="134"/>
      <c r="UYE235" s="134"/>
      <c r="UYF235" s="134"/>
      <c r="UYG235" s="134"/>
      <c r="UYH235" s="134"/>
      <c r="UYI235" s="134"/>
      <c r="UYJ235" s="134"/>
      <c r="UYK235" s="134"/>
      <c r="UYL235" s="134"/>
      <c r="UYM235" s="134"/>
      <c r="UYN235" s="134"/>
      <c r="UYO235" s="134"/>
      <c r="UYP235" s="134"/>
      <c r="UYQ235" s="134"/>
      <c r="UYR235" s="134"/>
      <c r="UYS235" s="134"/>
      <c r="UYT235" s="134"/>
      <c r="UYU235" s="134"/>
      <c r="UYV235" s="134"/>
      <c r="UYW235" s="134"/>
      <c r="UYX235" s="134"/>
      <c r="UYY235" s="134"/>
      <c r="UYZ235" s="134"/>
      <c r="UZA235" s="134"/>
      <c r="UZB235" s="134"/>
      <c r="UZC235" s="134"/>
      <c r="UZD235" s="134"/>
      <c r="UZE235" s="134"/>
      <c r="UZF235" s="134"/>
      <c r="UZG235" s="134"/>
      <c r="UZH235" s="134"/>
      <c r="UZI235" s="134"/>
      <c r="UZJ235" s="134"/>
      <c r="UZK235" s="134"/>
      <c r="UZL235" s="134"/>
      <c r="UZM235" s="134"/>
      <c r="UZN235" s="134"/>
      <c r="UZO235" s="134"/>
      <c r="UZP235" s="134"/>
      <c r="UZQ235" s="134"/>
      <c r="UZR235" s="134"/>
      <c r="UZS235" s="134"/>
      <c r="UZT235" s="134"/>
      <c r="UZU235" s="134"/>
      <c r="UZV235" s="134"/>
      <c r="UZW235" s="134"/>
      <c r="UZX235" s="134"/>
      <c r="UZY235" s="134"/>
      <c r="UZZ235" s="134"/>
      <c r="VAA235" s="134"/>
      <c r="VAB235" s="134"/>
      <c r="VAC235" s="134"/>
      <c r="VAD235" s="134"/>
      <c r="VAE235" s="134"/>
      <c r="VAF235" s="134"/>
      <c r="VAG235" s="134"/>
      <c r="VAH235" s="134"/>
      <c r="VAI235" s="134"/>
      <c r="VAJ235" s="134"/>
      <c r="VAK235" s="134"/>
      <c r="VAL235" s="134"/>
      <c r="VAM235" s="134"/>
      <c r="VAN235" s="134"/>
      <c r="VAO235" s="134"/>
      <c r="VAP235" s="134"/>
      <c r="VAQ235" s="134"/>
      <c r="VAR235" s="134"/>
      <c r="VAS235" s="134"/>
      <c r="VAT235" s="134"/>
      <c r="VAU235" s="134"/>
      <c r="VAV235" s="134"/>
      <c r="VAW235" s="134"/>
      <c r="VAX235" s="134"/>
      <c r="VAY235" s="134"/>
      <c r="VAZ235" s="134"/>
      <c r="VBA235" s="134"/>
      <c r="VBB235" s="134"/>
      <c r="VBC235" s="134"/>
      <c r="VBD235" s="134"/>
      <c r="VBE235" s="134"/>
      <c r="VBF235" s="134"/>
      <c r="VBG235" s="134"/>
      <c r="VBH235" s="134"/>
      <c r="VBI235" s="134"/>
      <c r="VBJ235" s="134"/>
      <c r="VBK235" s="134"/>
      <c r="VBL235" s="134"/>
      <c r="VBM235" s="134"/>
      <c r="VBN235" s="134"/>
      <c r="VBO235" s="134"/>
      <c r="VBP235" s="134"/>
      <c r="VBQ235" s="134"/>
      <c r="VBR235" s="134"/>
      <c r="VBS235" s="134"/>
      <c r="VBT235" s="134"/>
      <c r="VBU235" s="134"/>
      <c r="VBV235" s="134"/>
      <c r="VBW235" s="134"/>
      <c r="VBX235" s="134"/>
      <c r="VBY235" s="134"/>
      <c r="VBZ235" s="134"/>
      <c r="VCA235" s="134"/>
      <c r="VCB235" s="134"/>
      <c r="VCC235" s="134"/>
      <c r="VCD235" s="134"/>
      <c r="VCE235" s="134"/>
      <c r="VCF235" s="134"/>
      <c r="VCG235" s="134"/>
      <c r="VCH235" s="134"/>
      <c r="VCI235" s="134"/>
      <c r="VCJ235" s="134"/>
      <c r="VCK235" s="134"/>
      <c r="VCL235" s="134"/>
      <c r="VCM235" s="134"/>
      <c r="VCN235" s="134"/>
      <c r="VCO235" s="134"/>
      <c r="VCP235" s="134"/>
      <c r="VCQ235" s="134"/>
      <c r="VCR235" s="134"/>
      <c r="VCS235" s="134"/>
      <c r="VCT235" s="134"/>
      <c r="VCU235" s="134"/>
      <c r="VCV235" s="134"/>
      <c r="VCW235" s="134"/>
      <c r="VCX235" s="134"/>
      <c r="VCY235" s="134"/>
      <c r="VCZ235" s="134"/>
      <c r="VDA235" s="134"/>
      <c r="VDB235" s="134"/>
      <c r="VDC235" s="134"/>
      <c r="VDD235" s="134"/>
      <c r="VDE235" s="134"/>
      <c r="VDF235" s="134"/>
      <c r="VDG235" s="134"/>
      <c r="VDH235" s="134"/>
      <c r="VDI235" s="134"/>
      <c r="VDJ235" s="134"/>
      <c r="VDK235" s="134"/>
      <c r="VDL235" s="134"/>
      <c r="VDM235" s="134"/>
      <c r="VDN235" s="134"/>
      <c r="VDO235" s="134"/>
      <c r="VDP235" s="134"/>
      <c r="VDQ235" s="134"/>
      <c r="VDR235" s="134"/>
      <c r="VDS235" s="134"/>
      <c r="VDT235" s="134"/>
      <c r="VDU235" s="134"/>
      <c r="VDV235" s="134"/>
      <c r="VDW235" s="134"/>
      <c r="VDX235" s="134"/>
      <c r="VDY235" s="134"/>
      <c r="VDZ235" s="134"/>
      <c r="VEA235" s="134"/>
      <c r="VEB235" s="134"/>
      <c r="VEC235" s="134"/>
      <c r="VED235" s="134"/>
      <c r="VEE235" s="134"/>
      <c r="VEF235" s="134"/>
      <c r="VEG235" s="134"/>
      <c r="VEH235" s="134"/>
      <c r="VEI235" s="134"/>
      <c r="VEJ235" s="134"/>
      <c r="VEK235" s="134"/>
      <c r="VEL235" s="134"/>
      <c r="VEM235" s="134"/>
      <c r="VEN235" s="134"/>
      <c r="VEO235" s="134"/>
      <c r="VEP235" s="134"/>
      <c r="VEQ235" s="134"/>
      <c r="VER235" s="134"/>
      <c r="VES235" s="134"/>
      <c r="VET235" s="134"/>
      <c r="VEU235" s="134"/>
      <c r="VEV235" s="134"/>
      <c r="VEW235" s="134"/>
      <c r="VEX235" s="134"/>
      <c r="VEY235" s="134"/>
      <c r="VEZ235" s="134"/>
      <c r="VFA235" s="134"/>
      <c r="VFB235" s="134"/>
      <c r="VFC235" s="134"/>
      <c r="VFD235" s="134"/>
      <c r="VFE235" s="134"/>
      <c r="VFF235" s="134"/>
      <c r="VFG235" s="134"/>
      <c r="VFH235" s="134"/>
      <c r="VFI235" s="134"/>
      <c r="VFJ235" s="134"/>
      <c r="VFK235" s="134"/>
      <c r="VFL235" s="134"/>
      <c r="VFM235" s="134"/>
      <c r="VFN235" s="134"/>
      <c r="VFO235" s="134"/>
      <c r="VFP235" s="134"/>
      <c r="VFQ235" s="134"/>
      <c r="VFR235" s="134"/>
      <c r="VFS235" s="134"/>
      <c r="VFT235" s="134"/>
      <c r="VFU235" s="134"/>
      <c r="VFV235" s="134"/>
      <c r="VFW235" s="134"/>
      <c r="VFX235" s="134"/>
      <c r="VFY235" s="134"/>
      <c r="VFZ235" s="134"/>
      <c r="VGA235" s="134"/>
      <c r="VGB235" s="134"/>
      <c r="VGC235" s="134"/>
      <c r="VGD235" s="134"/>
      <c r="VGE235" s="134"/>
      <c r="VGF235" s="134"/>
      <c r="VGG235" s="134"/>
      <c r="VGH235" s="134"/>
      <c r="VGI235" s="134"/>
      <c r="VGJ235" s="134"/>
      <c r="VGK235" s="134"/>
      <c r="VGL235" s="134"/>
      <c r="VGM235" s="134"/>
      <c r="VGN235" s="134"/>
      <c r="VGO235" s="134"/>
      <c r="VGP235" s="134"/>
      <c r="VGQ235" s="134"/>
      <c r="VGR235" s="134"/>
      <c r="VGS235" s="134"/>
      <c r="VGT235" s="134"/>
      <c r="VGU235" s="134"/>
      <c r="VGV235" s="134"/>
      <c r="VGW235" s="134"/>
      <c r="VGX235" s="134"/>
      <c r="VGY235" s="134"/>
      <c r="VGZ235" s="134"/>
      <c r="VHA235" s="134"/>
      <c r="VHB235" s="134"/>
      <c r="VHC235" s="134"/>
      <c r="VHD235" s="134"/>
      <c r="VHE235" s="134"/>
      <c r="VHF235" s="134"/>
      <c r="VHG235" s="134"/>
      <c r="VHH235" s="134"/>
      <c r="VHI235" s="134"/>
      <c r="VHJ235" s="134"/>
      <c r="VHK235" s="134"/>
      <c r="VHL235" s="134"/>
      <c r="VHM235" s="134"/>
      <c r="VHN235" s="134"/>
      <c r="VHO235" s="134"/>
      <c r="VHP235" s="134"/>
      <c r="VHQ235" s="134"/>
      <c r="VHR235" s="134"/>
      <c r="VHS235" s="134"/>
      <c r="VHT235" s="134"/>
      <c r="VHU235" s="134"/>
      <c r="VHV235" s="134"/>
      <c r="VHW235" s="134"/>
      <c r="VHX235" s="134"/>
      <c r="VHY235" s="134"/>
      <c r="VHZ235" s="134"/>
      <c r="VIA235" s="134"/>
      <c r="VIB235" s="134"/>
      <c r="VIC235" s="134"/>
      <c r="VID235" s="134"/>
      <c r="VIE235" s="134"/>
      <c r="VIF235" s="134"/>
      <c r="VIG235" s="134"/>
      <c r="VIH235" s="134"/>
      <c r="VII235" s="134"/>
      <c r="VIJ235" s="134"/>
      <c r="VIK235" s="134"/>
      <c r="VIL235" s="134"/>
      <c r="VIM235" s="134"/>
      <c r="VIN235" s="134"/>
      <c r="VIO235" s="134"/>
      <c r="VIP235" s="134"/>
      <c r="VIQ235" s="134"/>
      <c r="VIR235" s="134"/>
      <c r="VIS235" s="134"/>
      <c r="VIT235" s="134"/>
      <c r="VIU235" s="134"/>
      <c r="VIV235" s="134"/>
      <c r="VIW235" s="134"/>
      <c r="VIX235" s="134"/>
      <c r="VIY235" s="134"/>
      <c r="VIZ235" s="134"/>
      <c r="VJA235" s="134"/>
      <c r="VJB235" s="134"/>
      <c r="VJC235" s="134"/>
      <c r="VJD235" s="134"/>
      <c r="VJE235" s="134"/>
      <c r="VJF235" s="134"/>
      <c r="VJG235" s="134"/>
      <c r="VJH235" s="134"/>
      <c r="VJI235" s="134"/>
      <c r="VJJ235" s="134"/>
      <c r="VJK235" s="134"/>
      <c r="VJL235" s="134"/>
      <c r="VJM235" s="134"/>
      <c r="VJN235" s="134"/>
      <c r="VJO235" s="134"/>
      <c r="VJP235" s="134"/>
      <c r="VJQ235" s="134"/>
      <c r="VJR235" s="134"/>
      <c r="VJS235" s="134"/>
      <c r="VJT235" s="134"/>
      <c r="VJU235" s="134"/>
      <c r="VJV235" s="134"/>
      <c r="VJW235" s="134"/>
      <c r="VJX235" s="134"/>
      <c r="VJY235" s="134"/>
      <c r="VJZ235" s="134"/>
      <c r="VKA235" s="134"/>
      <c r="VKB235" s="134"/>
      <c r="VKC235" s="134"/>
      <c r="VKD235" s="134"/>
      <c r="VKE235" s="134"/>
      <c r="VKF235" s="134"/>
      <c r="VKG235" s="134"/>
      <c r="VKH235" s="134"/>
      <c r="VKI235" s="134"/>
      <c r="VKJ235" s="134"/>
      <c r="VKK235" s="134"/>
      <c r="VKL235" s="134"/>
      <c r="VKM235" s="134"/>
      <c r="VKN235" s="134"/>
      <c r="VKO235" s="134"/>
      <c r="VKP235" s="134"/>
      <c r="VKQ235" s="134"/>
      <c r="VKR235" s="134"/>
      <c r="VKS235" s="134"/>
      <c r="VKT235" s="134"/>
      <c r="VKU235" s="134"/>
      <c r="VKV235" s="134"/>
      <c r="VKW235" s="134"/>
      <c r="VKX235" s="134"/>
      <c r="VKY235" s="134"/>
      <c r="VKZ235" s="134"/>
      <c r="VLA235" s="134"/>
      <c r="VLB235" s="134"/>
      <c r="VLC235" s="134"/>
      <c r="VLD235" s="134"/>
      <c r="VLE235" s="134"/>
      <c r="VLF235" s="134"/>
      <c r="VLG235" s="134"/>
      <c r="VLH235" s="134"/>
      <c r="VLI235" s="134"/>
      <c r="VLJ235" s="134"/>
      <c r="VLK235" s="134"/>
      <c r="VLL235" s="134"/>
      <c r="VLM235" s="134"/>
      <c r="VLN235" s="134"/>
      <c r="VLO235" s="134"/>
      <c r="VLP235" s="134"/>
      <c r="VLQ235" s="134"/>
      <c r="VLR235" s="134"/>
      <c r="VLS235" s="134"/>
      <c r="VLT235" s="134"/>
      <c r="VLU235" s="134"/>
      <c r="VLV235" s="134"/>
      <c r="VLW235" s="134"/>
      <c r="VLX235" s="134"/>
      <c r="VLY235" s="134"/>
      <c r="VLZ235" s="134"/>
      <c r="VMA235" s="134"/>
      <c r="VMB235" s="134"/>
      <c r="VMC235" s="134"/>
      <c r="VMD235" s="134"/>
      <c r="VME235" s="134"/>
      <c r="VMF235" s="134"/>
      <c r="VMG235" s="134"/>
      <c r="VMH235" s="134"/>
      <c r="VMI235" s="134"/>
      <c r="VMJ235" s="134"/>
      <c r="VMK235" s="134"/>
      <c r="VML235" s="134"/>
      <c r="VMM235" s="134"/>
      <c r="VMN235" s="134"/>
      <c r="VMO235" s="134"/>
      <c r="VMP235" s="134"/>
      <c r="VMQ235" s="134"/>
      <c r="VMR235" s="134"/>
      <c r="VMS235" s="134"/>
      <c r="VMT235" s="134"/>
      <c r="VMU235" s="134"/>
      <c r="VMV235" s="134"/>
      <c r="VMW235" s="134"/>
      <c r="VMX235" s="134"/>
      <c r="VMY235" s="134"/>
      <c r="VMZ235" s="134"/>
      <c r="VNA235" s="134"/>
      <c r="VNB235" s="134"/>
      <c r="VNC235" s="134"/>
      <c r="VND235" s="134"/>
      <c r="VNE235" s="134"/>
      <c r="VNF235" s="134"/>
      <c r="VNG235" s="134"/>
      <c r="VNH235" s="134"/>
      <c r="VNI235" s="134"/>
      <c r="VNJ235" s="134"/>
      <c r="VNK235" s="134"/>
      <c r="VNL235" s="134"/>
      <c r="VNM235" s="134"/>
      <c r="VNN235" s="134"/>
      <c r="VNO235" s="134"/>
      <c r="VNP235" s="134"/>
      <c r="VNQ235" s="134"/>
      <c r="VNR235" s="134"/>
      <c r="VNS235" s="134"/>
      <c r="VNT235" s="134"/>
      <c r="VNU235" s="134"/>
      <c r="VNV235" s="134"/>
      <c r="VNW235" s="134"/>
      <c r="VNX235" s="134"/>
      <c r="VNY235" s="134"/>
      <c r="VNZ235" s="134"/>
      <c r="VOA235" s="134"/>
      <c r="VOB235" s="134"/>
      <c r="VOC235" s="134"/>
      <c r="VOD235" s="134"/>
      <c r="VOE235" s="134"/>
      <c r="VOF235" s="134"/>
      <c r="VOG235" s="134"/>
      <c r="VOH235" s="134"/>
      <c r="VOI235" s="134"/>
      <c r="VOJ235" s="134"/>
      <c r="VOK235" s="134"/>
      <c r="VOL235" s="134"/>
      <c r="VOM235" s="134"/>
      <c r="VON235" s="134"/>
      <c r="VOO235" s="134"/>
      <c r="VOP235" s="134"/>
      <c r="VOQ235" s="134"/>
      <c r="VOR235" s="134"/>
      <c r="VOS235" s="134"/>
      <c r="VOT235" s="134"/>
      <c r="VOU235" s="134"/>
      <c r="VOV235" s="134"/>
      <c r="VOW235" s="134"/>
      <c r="VOX235" s="134"/>
      <c r="VOY235" s="134"/>
      <c r="VOZ235" s="134"/>
      <c r="VPA235" s="134"/>
      <c r="VPB235" s="134"/>
      <c r="VPC235" s="134"/>
      <c r="VPD235" s="134"/>
      <c r="VPE235" s="134"/>
      <c r="VPF235" s="134"/>
      <c r="VPG235" s="134"/>
      <c r="VPH235" s="134"/>
      <c r="VPI235" s="134"/>
      <c r="VPJ235" s="134"/>
      <c r="VPK235" s="134"/>
      <c r="VPL235" s="134"/>
      <c r="VPM235" s="134"/>
      <c r="VPN235" s="134"/>
      <c r="VPO235" s="134"/>
      <c r="VPP235" s="134"/>
      <c r="VPQ235" s="134"/>
      <c r="VPR235" s="134"/>
      <c r="VPS235" s="134"/>
      <c r="VPT235" s="134"/>
      <c r="VPU235" s="134"/>
      <c r="VPV235" s="134"/>
      <c r="VPW235" s="134"/>
      <c r="VPX235" s="134"/>
      <c r="VPY235" s="134"/>
      <c r="VPZ235" s="134"/>
      <c r="VQA235" s="134"/>
      <c r="VQB235" s="134"/>
      <c r="VQC235" s="134"/>
      <c r="VQD235" s="134"/>
      <c r="VQE235" s="134"/>
      <c r="VQF235" s="134"/>
      <c r="VQG235" s="134"/>
      <c r="VQH235" s="134"/>
      <c r="VQI235" s="134"/>
      <c r="VQJ235" s="134"/>
      <c r="VQK235" s="134"/>
      <c r="VQL235" s="134"/>
      <c r="VQM235" s="134"/>
      <c r="VQN235" s="134"/>
      <c r="VQO235" s="134"/>
      <c r="VQP235" s="134"/>
      <c r="VQQ235" s="134"/>
      <c r="VQR235" s="134"/>
      <c r="VQS235" s="134"/>
      <c r="VQT235" s="134"/>
      <c r="VQU235" s="134"/>
      <c r="VQV235" s="134"/>
      <c r="VQW235" s="134"/>
      <c r="VQX235" s="134"/>
      <c r="VQY235" s="134"/>
      <c r="VQZ235" s="134"/>
      <c r="VRA235" s="134"/>
      <c r="VRB235" s="134"/>
      <c r="VRC235" s="134"/>
      <c r="VRD235" s="134"/>
      <c r="VRE235" s="134"/>
      <c r="VRF235" s="134"/>
      <c r="VRG235" s="134"/>
      <c r="VRH235" s="134"/>
      <c r="VRI235" s="134"/>
      <c r="VRJ235" s="134"/>
      <c r="VRK235" s="134"/>
      <c r="VRL235" s="134"/>
      <c r="VRM235" s="134"/>
      <c r="VRN235" s="134"/>
      <c r="VRO235" s="134"/>
      <c r="VRP235" s="134"/>
      <c r="VRQ235" s="134"/>
      <c r="VRR235" s="134"/>
      <c r="VRS235" s="134"/>
      <c r="VRT235" s="134"/>
      <c r="VRU235" s="134"/>
      <c r="VRV235" s="134"/>
      <c r="VRW235" s="134"/>
      <c r="VRX235" s="134"/>
      <c r="VRY235" s="134"/>
      <c r="VRZ235" s="134"/>
      <c r="VSA235" s="134"/>
      <c r="VSB235" s="134"/>
      <c r="VSC235" s="134"/>
      <c r="VSD235" s="134"/>
      <c r="VSE235" s="134"/>
      <c r="VSF235" s="134"/>
      <c r="VSG235" s="134"/>
      <c r="VSH235" s="134"/>
      <c r="VSI235" s="134"/>
      <c r="VSJ235" s="134"/>
      <c r="VSK235" s="134"/>
      <c r="VSL235" s="134"/>
      <c r="VSM235" s="134"/>
      <c r="VSN235" s="134"/>
      <c r="VSO235" s="134"/>
      <c r="VSP235" s="134"/>
      <c r="VSQ235" s="134"/>
      <c r="VSR235" s="134"/>
      <c r="VSS235" s="134"/>
      <c r="VST235" s="134"/>
      <c r="VSU235" s="134"/>
      <c r="VSV235" s="134"/>
      <c r="VSW235" s="134"/>
      <c r="VSX235" s="134"/>
      <c r="VSY235" s="134"/>
      <c r="VSZ235" s="134"/>
      <c r="VTA235" s="134"/>
      <c r="VTB235" s="134"/>
      <c r="VTC235" s="134"/>
      <c r="VTD235" s="134"/>
      <c r="VTE235" s="134"/>
      <c r="VTF235" s="134"/>
      <c r="VTG235" s="134"/>
      <c r="VTH235" s="134"/>
      <c r="VTI235" s="134"/>
      <c r="VTJ235" s="134"/>
      <c r="VTK235" s="134"/>
      <c r="VTL235" s="134"/>
      <c r="VTM235" s="134"/>
      <c r="VTN235" s="134"/>
      <c r="VTO235" s="134"/>
      <c r="VTP235" s="134"/>
      <c r="VTQ235" s="134"/>
      <c r="VTR235" s="134"/>
      <c r="VTS235" s="134"/>
      <c r="VTT235" s="134"/>
      <c r="VTU235" s="134"/>
      <c r="VTV235" s="134"/>
      <c r="VTW235" s="134"/>
      <c r="VTX235" s="134"/>
      <c r="VTY235" s="134"/>
      <c r="VTZ235" s="134"/>
      <c r="VUA235" s="134"/>
      <c r="VUB235" s="134"/>
      <c r="VUC235" s="134"/>
      <c r="VUD235" s="134"/>
      <c r="VUE235" s="134"/>
      <c r="VUF235" s="134"/>
      <c r="VUG235" s="134"/>
      <c r="VUH235" s="134"/>
      <c r="VUI235" s="134"/>
      <c r="VUJ235" s="134"/>
      <c r="VUK235" s="134"/>
      <c r="VUL235" s="134"/>
      <c r="VUM235" s="134"/>
      <c r="VUN235" s="134"/>
      <c r="VUO235" s="134"/>
      <c r="VUP235" s="134"/>
      <c r="VUQ235" s="134"/>
      <c r="VUR235" s="134"/>
      <c r="VUS235" s="134"/>
      <c r="VUT235" s="134"/>
      <c r="VUU235" s="134"/>
      <c r="VUV235" s="134"/>
      <c r="VUW235" s="134"/>
      <c r="VUX235" s="134"/>
      <c r="VUY235" s="134"/>
      <c r="VUZ235" s="134"/>
      <c r="VVA235" s="134"/>
      <c r="VVB235" s="134"/>
      <c r="VVC235" s="134"/>
      <c r="VVD235" s="134"/>
      <c r="VVE235" s="134"/>
      <c r="VVF235" s="134"/>
      <c r="VVG235" s="134"/>
      <c r="VVH235" s="134"/>
      <c r="VVI235" s="134"/>
      <c r="VVJ235" s="134"/>
      <c r="VVK235" s="134"/>
      <c r="VVL235" s="134"/>
      <c r="VVM235" s="134"/>
      <c r="VVN235" s="134"/>
      <c r="VVO235" s="134"/>
      <c r="VVP235" s="134"/>
      <c r="VVQ235" s="134"/>
      <c r="VVR235" s="134"/>
      <c r="VVS235" s="134"/>
      <c r="VVT235" s="134"/>
      <c r="VVU235" s="134"/>
      <c r="VVV235" s="134"/>
      <c r="VVW235" s="134"/>
      <c r="VVX235" s="134"/>
      <c r="VVY235" s="134"/>
      <c r="VVZ235" s="134"/>
      <c r="VWA235" s="134"/>
      <c r="VWB235" s="134"/>
      <c r="VWC235" s="134"/>
      <c r="VWD235" s="134"/>
      <c r="VWE235" s="134"/>
      <c r="VWF235" s="134"/>
      <c r="VWG235" s="134"/>
      <c r="VWH235" s="134"/>
      <c r="VWI235" s="134"/>
      <c r="VWJ235" s="134"/>
      <c r="VWK235" s="134"/>
      <c r="VWL235" s="134"/>
      <c r="VWM235" s="134"/>
      <c r="VWN235" s="134"/>
      <c r="VWO235" s="134"/>
      <c r="VWP235" s="134"/>
      <c r="VWQ235" s="134"/>
      <c r="VWR235" s="134"/>
      <c r="VWS235" s="134"/>
      <c r="VWT235" s="134"/>
      <c r="VWU235" s="134"/>
      <c r="VWV235" s="134"/>
      <c r="VWW235" s="134"/>
      <c r="VWX235" s="134"/>
      <c r="VWY235" s="134"/>
      <c r="VWZ235" s="134"/>
      <c r="VXA235" s="134"/>
      <c r="VXB235" s="134"/>
      <c r="VXC235" s="134"/>
      <c r="VXD235" s="134"/>
      <c r="VXE235" s="134"/>
      <c r="VXF235" s="134"/>
      <c r="VXG235" s="134"/>
      <c r="VXH235" s="134"/>
      <c r="VXI235" s="134"/>
      <c r="VXJ235" s="134"/>
      <c r="VXK235" s="134"/>
      <c r="VXL235" s="134"/>
      <c r="VXM235" s="134"/>
      <c r="VXN235" s="134"/>
      <c r="VXO235" s="134"/>
      <c r="VXP235" s="134"/>
      <c r="VXQ235" s="134"/>
      <c r="VXR235" s="134"/>
      <c r="VXS235" s="134"/>
      <c r="VXT235" s="134"/>
      <c r="VXU235" s="134"/>
      <c r="VXV235" s="134"/>
      <c r="VXW235" s="134"/>
      <c r="VXX235" s="134"/>
      <c r="VXY235" s="134"/>
      <c r="VXZ235" s="134"/>
      <c r="VYA235" s="134"/>
      <c r="VYB235" s="134"/>
      <c r="VYC235" s="134"/>
      <c r="VYD235" s="134"/>
      <c r="VYE235" s="134"/>
      <c r="VYF235" s="134"/>
      <c r="VYG235" s="134"/>
      <c r="VYH235" s="134"/>
      <c r="VYI235" s="134"/>
      <c r="VYJ235" s="134"/>
      <c r="VYK235" s="134"/>
      <c r="VYL235" s="134"/>
      <c r="VYM235" s="134"/>
      <c r="VYN235" s="134"/>
      <c r="VYO235" s="134"/>
      <c r="VYP235" s="134"/>
      <c r="VYQ235" s="134"/>
      <c r="VYR235" s="134"/>
      <c r="VYS235" s="134"/>
      <c r="VYT235" s="134"/>
      <c r="VYU235" s="134"/>
      <c r="VYV235" s="134"/>
      <c r="VYW235" s="134"/>
      <c r="VYX235" s="134"/>
      <c r="VYY235" s="134"/>
      <c r="VYZ235" s="134"/>
      <c r="VZA235" s="134"/>
      <c r="VZB235" s="134"/>
      <c r="VZC235" s="134"/>
      <c r="VZD235" s="134"/>
      <c r="VZE235" s="134"/>
      <c r="VZF235" s="134"/>
      <c r="VZG235" s="134"/>
      <c r="VZH235" s="134"/>
      <c r="VZI235" s="134"/>
      <c r="VZJ235" s="134"/>
      <c r="VZK235" s="134"/>
      <c r="VZL235" s="134"/>
      <c r="VZM235" s="134"/>
      <c r="VZN235" s="134"/>
      <c r="VZO235" s="134"/>
      <c r="VZP235" s="134"/>
      <c r="VZQ235" s="134"/>
      <c r="VZR235" s="134"/>
      <c r="VZS235" s="134"/>
      <c r="VZT235" s="134"/>
      <c r="VZU235" s="134"/>
      <c r="VZV235" s="134"/>
      <c r="VZW235" s="134"/>
      <c r="VZX235" s="134"/>
      <c r="VZY235" s="134"/>
      <c r="VZZ235" s="134"/>
      <c r="WAA235" s="134"/>
      <c r="WAB235" s="134"/>
      <c r="WAC235" s="134"/>
      <c r="WAD235" s="134"/>
      <c r="WAE235" s="134"/>
      <c r="WAF235" s="134"/>
      <c r="WAG235" s="134"/>
      <c r="WAH235" s="134"/>
      <c r="WAI235" s="134"/>
      <c r="WAJ235" s="134"/>
      <c r="WAK235" s="134"/>
      <c r="WAL235" s="134"/>
      <c r="WAM235" s="134"/>
      <c r="WAN235" s="134"/>
      <c r="WAO235" s="134"/>
      <c r="WAP235" s="134"/>
      <c r="WAQ235" s="134"/>
      <c r="WAR235" s="134"/>
      <c r="WAS235" s="134"/>
      <c r="WAT235" s="134"/>
      <c r="WAU235" s="134"/>
      <c r="WAV235" s="134"/>
      <c r="WAW235" s="134"/>
      <c r="WAX235" s="134"/>
      <c r="WAY235" s="134"/>
      <c r="WAZ235" s="134"/>
      <c r="WBA235" s="134"/>
      <c r="WBB235" s="134"/>
      <c r="WBC235" s="134"/>
      <c r="WBD235" s="134"/>
      <c r="WBE235" s="134"/>
      <c r="WBF235" s="134"/>
      <c r="WBG235" s="134"/>
      <c r="WBH235" s="134"/>
      <c r="WBI235" s="134"/>
      <c r="WBJ235" s="134"/>
      <c r="WBK235" s="134"/>
      <c r="WBL235" s="134"/>
      <c r="WBM235" s="134"/>
      <c r="WBN235" s="134"/>
      <c r="WBO235" s="134"/>
      <c r="WBP235" s="134"/>
      <c r="WBQ235" s="134"/>
      <c r="WBR235" s="134"/>
      <c r="WBS235" s="134"/>
      <c r="WBT235" s="134"/>
      <c r="WBU235" s="134"/>
      <c r="WBV235" s="134"/>
      <c r="WBW235" s="134"/>
      <c r="WBX235" s="134"/>
      <c r="WBY235" s="134"/>
      <c r="WBZ235" s="134"/>
      <c r="WCA235" s="134"/>
      <c r="WCB235" s="134"/>
      <c r="WCC235" s="134"/>
      <c r="WCD235" s="134"/>
      <c r="WCE235" s="134"/>
      <c r="WCF235" s="134"/>
      <c r="WCG235" s="134"/>
      <c r="WCH235" s="134"/>
      <c r="WCI235" s="134"/>
      <c r="WCJ235" s="134"/>
      <c r="WCK235" s="134"/>
      <c r="WCL235" s="134"/>
      <c r="WCM235" s="134"/>
      <c r="WCN235" s="134"/>
      <c r="WCO235" s="134"/>
      <c r="WCP235" s="134"/>
      <c r="WCQ235" s="134"/>
      <c r="WCR235" s="134"/>
      <c r="WCS235" s="134"/>
      <c r="WCT235" s="134"/>
      <c r="WCU235" s="134"/>
      <c r="WCV235" s="134"/>
      <c r="WCW235" s="134"/>
      <c r="WCX235" s="134"/>
      <c r="WCY235" s="134"/>
      <c r="WCZ235" s="134"/>
      <c r="WDA235" s="134"/>
      <c r="WDB235" s="134"/>
      <c r="WDC235" s="134"/>
      <c r="WDD235" s="134"/>
      <c r="WDE235" s="134"/>
      <c r="WDF235" s="134"/>
      <c r="WDG235" s="134"/>
      <c r="WDH235" s="134"/>
      <c r="WDI235" s="134"/>
      <c r="WDJ235" s="134"/>
      <c r="WDK235" s="134"/>
      <c r="WDL235" s="134"/>
      <c r="WDM235" s="134"/>
      <c r="WDN235" s="134"/>
      <c r="WDO235" s="134"/>
      <c r="WDP235" s="134"/>
      <c r="WDQ235" s="134"/>
      <c r="WDR235" s="134"/>
      <c r="WDS235" s="134"/>
      <c r="WDT235" s="134"/>
      <c r="WDU235" s="134"/>
      <c r="WDV235" s="134"/>
      <c r="WDW235" s="134"/>
      <c r="WDX235" s="134"/>
      <c r="WDY235" s="134"/>
      <c r="WDZ235" s="134"/>
      <c r="WEA235" s="134"/>
      <c r="WEB235" s="134"/>
      <c r="WEC235" s="134"/>
      <c r="WED235" s="134"/>
      <c r="WEE235" s="134"/>
      <c r="WEF235" s="134"/>
      <c r="WEG235" s="134"/>
      <c r="WEH235" s="134"/>
      <c r="WEI235" s="134"/>
      <c r="WEJ235" s="134"/>
      <c r="WEK235" s="134"/>
      <c r="WEL235" s="134"/>
      <c r="WEM235" s="134"/>
      <c r="WEN235" s="134"/>
      <c r="WEO235" s="134"/>
      <c r="WEP235" s="134"/>
      <c r="WEQ235" s="134"/>
      <c r="WER235" s="134"/>
      <c r="WES235" s="134"/>
      <c r="WET235" s="134"/>
      <c r="WEU235" s="134"/>
      <c r="WEV235" s="134"/>
      <c r="WEW235" s="134"/>
      <c r="WEX235" s="134"/>
      <c r="WEY235" s="134"/>
      <c r="WEZ235" s="134"/>
      <c r="WFA235" s="134"/>
      <c r="WFB235" s="134"/>
      <c r="WFC235" s="134"/>
      <c r="WFD235" s="134"/>
      <c r="WFE235" s="134"/>
      <c r="WFF235" s="134"/>
      <c r="WFG235" s="134"/>
      <c r="WFH235" s="134"/>
      <c r="WFI235" s="134"/>
      <c r="WFJ235" s="134"/>
      <c r="WFK235" s="134"/>
      <c r="WFL235" s="134"/>
      <c r="WFM235" s="134"/>
      <c r="WFN235" s="134"/>
      <c r="WFO235" s="134"/>
      <c r="WFP235" s="134"/>
      <c r="WFQ235" s="134"/>
      <c r="WFR235" s="134"/>
      <c r="WFS235" s="134"/>
      <c r="WFT235" s="134"/>
      <c r="WFU235" s="134"/>
      <c r="WFV235" s="134"/>
      <c r="WFW235" s="134"/>
      <c r="WFX235" s="134"/>
      <c r="WFY235" s="134"/>
      <c r="WFZ235" s="134"/>
      <c r="WGA235" s="134"/>
      <c r="WGB235" s="134"/>
      <c r="WGC235" s="134"/>
      <c r="WGD235" s="134"/>
      <c r="WGE235" s="134"/>
      <c r="WGF235" s="134"/>
      <c r="WGG235" s="134"/>
      <c r="WGH235" s="134"/>
      <c r="WGI235" s="134"/>
      <c r="WGJ235" s="134"/>
      <c r="WGK235" s="134"/>
      <c r="WGL235" s="134"/>
      <c r="WGM235" s="134"/>
      <c r="WGN235" s="134"/>
      <c r="WGO235" s="134"/>
      <c r="WGP235" s="134"/>
      <c r="WGQ235" s="134"/>
      <c r="WGR235" s="134"/>
      <c r="WGS235" s="134"/>
      <c r="WGT235" s="134"/>
      <c r="WGU235" s="134"/>
      <c r="WGV235" s="134"/>
      <c r="WGW235" s="134"/>
      <c r="WGX235" s="134"/>
      <c r="WGY235" s="134"/>
      <c r="WGZ235" s="134"/>
      <c r="WHA235" s="134"/>
      <c r="WHB235" s="134"/>
      <c r="WHC235" s="134"/>
      <c r="WHD235" s="134"/>
      <c r="WHE235" s="134"/>
      <c r="WHF235" s="134"/>
      <c r="WHG235" s="134"/>
      <c r="WHH235" s="134"/>
      <c r="WHI235" s="134"/>
      <c r="WHJ235" s="134"/>
      <c r="WHK235" s="134"/>
      <c r="WHL235" s="134"/>
      <c r="WHM235" s="134"/>
      <c r="WHN235" s="134"/>
      <c r="WHO235" s="134"/>
      <c r="WHP235" s="134"/>
      <c r="WHQ235" s="134"/>
      <c r="WHR235" s="134"/>
      <c r="WHS235" s="134"/>
      <c r="WHT235" s="134"/>
      <c r="WHU235" s="134"/>
      <c r="WHV235" s="134"/>
      <c r="WHW235" s="134"/>
      <c r="WHX235" s="134"/>
      <c r="WHY235" s="134"/>
      <c r="WHZ235" s="134"/>
      <c r="WIA235" s="134"/>
      <c r="WIB235" s="134"/>
      <c r="WIC235" s="134"/>
      <c r="WID235" s="134"/>
      <c r="WIE235" s="134"/>
      <c r="WIF235" s="134"/>
      <c r="WIG235" s="134"/>
      <c r="WIH235" s="134"/>
      <c r="WII235" s="134"/>
      <c r="WIJ235" s="134"/>
      <c r="WIK235" s="134"/>
      <c r="WIL235" s="134"/>
      <c r="WIM235" s="134"/>
      <c r="WIN235" s="134"/>
      <c r="WIO235" s="134"/>
      <c r="WIP235" s="134"/>
      <c r="WIQ235" s="134"/>
      <c r="WIR235" s="134"/>
      <c r="WIS235" s="134"/>
      <c r="WIT235" s="134"/>
      <c r="WIU235" s="134"/>
      <c r="WIV235" s="134"/>
      <c r="WIW235" s="134"/>
      <c r="WIX235" s="134"/>
      <c r="WIY235" s="134"/>
      <c r="WIZ235" s="134"/>
      <c r="WJA235" s="134"/>
      <c r="WJB235" s="134"/>
      <c r="WJC235" s="134"/>
      <c r="WJD235" s="134"/>
      <c r="WJE235" s="134"/>
      <c r="WJF235" s="134"/>
      <c r="WJG235" s="134"/>
      <c r="WJH235" s="134"/>
      <c r="WJI235" s="134"/>
      <c r="WJJ235" s="134"/>
      <c r="WJK235" s="134"/>
      <c r="WJL235" s="134"/>
      <c r="WJM235" s="134"/>
      <c r="WJN235" s="134"/>
      <c r="WJO235" s="134"/>
      <c r="WJP235" s="134"/>
      <c r="WJQ235" s="134"/>
      <c r="WJR235" s="134"/>
      <c r="WJS235" s="134"/>
      <c r="WJT235" s="134"/>
      <c r="WJU235" s="134"/>
      <c r="WJV235" s="134"/>
      <c r="WJW235" s="134"/>
      <c r="WJX235" s="134"/>
      <c r="WJY235" s="134"/>
      <c r="WJZ235" s="134"/>
      <c r="WKA235" s="134"/>
      <c r="WKB235" s="134"/>
      <c r="WKC235" s="134"/>
      <c r="WKD235" s="134"/>
      <c r="WKE235" s="134"/>
      <c r="WKF235" s="134"/>
      <c r="WKG235" s="134"/>
      <c r="WKH235" s="134"/>
      <c r="WKI235" s="134"/>
      <c r="WKJ235" s="134"/>
      <c r="WKK235" s="134"/>
      <c r="WKL235" s="134"/>
      <c r="WKM235" s="134"/>
      <c r="WKN235" s="134"/>
      <c r="WKO235" s="134"/>
      <c r="WKP235" s="134"/>
      <c r="WKQ235" s="134"/>
      <c r="WKR235" s="134"/>
      <c r="WKS235" s="134"/>
      <c r="WKT235" s="134"/>
      <c r="WKU235" s="134"/>
      <c r="WKV235" s="134"/>
      <c r="WKW235" s="134"/>
      <c r="WKX235" s="134"/>
      <c r="WKY235" s="134"/>
      <c r="WKZ235" s="134"/>
      <c r="WLA235" s="134"/>
      <c r="WLB235" s="134"/>
      <c r="WLC235" s="134"/>
      <c r="WLD235" s="134"/>
      <c r="WLE235" s="134"/>
      <c r="WLF235" s="134"/>
      <c r="WLG235" s="134"/>
      <c r="WLH235" s="134"/>
      <c r="WLI235" s="134"/>
      <c r="WLJ235" s="134"/>
      <c r="WLK235" s="134"/>
      <c r="WLL235" s="134"/>
      <c r="WLM235" s="134"/>
      <c r="WLN235" s="134"/>
      <c r="WLO235" s="134"/>
      <c r="WLP235" s="134"/>
      <c r="WLQ235" s="134"/>
      <c r="WLR235" s="134"/>
      <c r="WLS235" s="134"/>
      <c r="WLT235" s="134"/>
      <c r="WLU235" s="134"/>
      <c r="WLV235" s="134"/>
      <c r="WLW235" s="134"/>
      <c r="WLX235" s="134"/>
      <c r="WLY235" s="134"/>
      <c r="WLZ235" s="134"/>
      <c r="WMA235" s="134"/>
      <c r="WMB235" s="134"/>
      <c r="WMC235" s="134"/>
      <c r="WMD235" s="134"/>
      <c r="WME235" s="134"/>
      <c r="WMF235" s="134"/>
      <c r="WMG235" s="134"/>
      <c r="WMH235" s="134"/>
      <c r="WMI235" s="134"/>
      <c r="WMJ235" s="134"/>
      <c r="WMK235" s="134"/>
      <c r="WML235" s="134"/>
      <c r="WMM235" s="134"/>
      <c r="WMN235" s="134"/>
      <c r="WMO235" s="134"/>
      <c r="WMP235" s="134"/>
      <c r="WMQ235" s="134"/>
      <c r="WMR235" s="134"/>
      <c r="WMS235" s="134"/>
      <c r="WMT235" s="134"/>
      <c r="WMU235" s="134"/>
      <c r="WMV235" s="134"/>
      <c r="WMW235" s="134"/>
      <c r="WMX235" s="134"/>
      <c r="WMY235" s="134"/>
      <c r="WMZ235" s="134"/>
      <c r="WNA235" s="134"/>
      <c r="WNB235" s="134"/>
      <c r="WNC235" s="134"/>
      <c r="WND235" s="134"/>
      <c r="WNE235" s="134"/>
      <c r="WNF235" s="134"/>
      <c r="WNG235" s="134"/>
      <c r="WNH235" s="134"/>
      <c r="WNI235" s="134"/>
      <c r="WNJ235" s="134"/>
      <c r="WNK235" s="134"/>
      <c r="WNL235" s="134"/>
      <c r="WNM235" s="134"/>
      <c r="WNN235" s="134"/>
      <c r="WNO235" s="134"/>
      <c r="WNP235" s="134"/>
      <c r="WNQ235" s="134"/>
      <c r="WNR235" s="134"/>
      <c r="WNS235" s="134"/>
      <c r="WNT235" s="134"/>
      <c r="WNU235" s="134"/>
      <c r="WNV235" s="134"/>
      <c r="WNW235" s="134"/>
      <c r="WNX235" s="134"/>
      <c r="WNY235" s="134"/>
      <c r="WNZ235" s="134"/>
      <c r="WOA235" s="134"/>
      <c r="WOB235" s="134"/>
      <c r="WOC235" s="134"/>
      <c r="WOD235" s="134"/>
      <c r="WOE235" s="134"/>
      <c r="WOF235" s="134"/>
      <c r="WOG235" s="134"/>
      <c r="WOH235" s="134"/>
      <c r="WOI235" s="134"/>
      <c r="WOJ235" s="134"/>
      <c r="WOK235" s="134"/>
      <c r="WOL235" s="134"/>
      <c r="WOM235" s="134"/>
      <c r="WON235" s="134"/>
      <c r="WOO235" s="134"/>
      <c r="WOP235" s="134"/>
      <c r="WOQ235" s="134"/>
      <c r="WOR235" s="134"/>
      <c r="WOS235" s="134"/>
      <c r="WOT235" s="134"/>
      <c r="WOU235" s="134"/>
      <c r="WOV235" s="134"/>
      <c r="WOW235" s="134"/>
      <c r="WOX235" s="134"/>
      <c r="WOY235" s="134"/>
      <c r="WOZ235" s="134"/>
      <c r="WPA235" s="134"/>
      <c r="WPB235" s="134"/>
      <c r="WPC235" s="134"/>
      <c r="WPD235" s="134"/>
      <c r="WPE235" s="134"/>
      <c r="WPF235" s="134"/>
      <c r="WPG235" s="134"/>
      <c r="WPH235" s="134"/>
      <c r="WPI235" s="134"/>
      <c r="WPJ235" s="134"/>
      <c r="WPK235" s="134"/>
      <c r="WPL235" s="134"/>
      <c r="WPM235" s="134"/>
      <c r="WPN235" s="134"/>
      <c r="WPO235" s="134"/>
      <c r="WPP235" s="134"/>
      <c r="WPQ235" s="134"/>
      <c r="WPR235" s="134"/>
      <c r="WPS235" s="134"/>
      <c r="WPT235" s="134"/>
      <c r="WPU235" s="134"/>
      <c r="WPV235" s="134"/>
      <c r="WPW235" s="134"/>
      <c r="WPX235" s="134"/>
      <c r="WPY235" s="134"/>
      <c r="WPZ235" s="134"/>
      <c r="WQA235" s="134"/>
      <c r="WQB235" s="134"/>
      <c r="WQC235" s="134"/>
      <c r="WQD235" s="134"/>
      <c r="WQE235" s="134"/>
      <c r="WQF235" s="134"/>
      <c r="WQG235" s="134"/>
      <c r="WQH235" s="134"/>
      <c r="WQI235" s="134"/>
      <c r="WQJ235" s="134"/>
      <c r="WQK235" s="134"/>
      <c r="WQL235" s="134"/>
      <c r="WQM235" s="134"/>
      <c r="WQN235" s="134"/>
      <c r="WQO235" s="134"/>
      <c r="WQP235" s="134"/>
      <c r="WQQ235" s="134"/>
      <c r="WQR235" s="134"/>
      <c r="WQS235" s="134"/>
      <c r="WQT235" s="134"/>
      <c r="WQU235" s="134"/>
      <c r="WQV235" s="134"/>
      <c r="WQW235" s="134"/>
      <c r="WQX235" s="134"/>
      <c r="WQY235" s="134"/>
      <c r="WQZ235" s="134"/>
      <c r="WRA235" s="134"/>
      <c r="WRB235" s="134"/>
      <c r="WRC235" s="134"/>
      <c r="WRD235" s="134"/>
      <c r="WRE235" s="134"/>
      <c r="WRF235" s="134"/>
      <c r="WRG235" s="134"/>
      <c r="WRH235" s="134"/>
      <c r="WRI235" s="134"/>
      <c r="WRJ235" s="134"/>
      <c r="WRK235" s="134"/>
      <c r="WRL235" s="134"/>
      <c r="WRM235" s="134"/>
      <c r="WRN235" s="134"/>
      <c r="WRO235" s="134"/>
      <c r="WRP235" s="134"/>
      <c r="WRQ235" s="134"/>
      <c r="WRR235" s="134"/>
      <c r="WRS235" s="134"/>
      <c r="WRT235" s="134"/>
      <c r="WRU235" s="134"/>
      <c r="WRV235" s="134"/>
      <c r="WRW235" s="134"/>
      <c r="WRX235" s="134"/>
      <c r="WRY235" s="134"/>
      <c r="WRZ235" s="134"/>
      <c r="WSA235" s="134"/>
      <c r="WSB235" s="134"/>
      <c r="WSC235" s="134"/>
      <c r="WSD235" s="134"/>
      <c r="WSE235" s="134"/>
      <c r="WSF235" s="134"/>
      <c r="WSG235" s="134"/>
      <c r="WSH235" s="134"/>
      <c r="WSI235" s="134"/>
      <c r="WSJ235" s="134"/>
      <c r="WSK235" s="134"/>
      <c r="WSL235" s="134"/>
      <c r="WSM235" s="134"/>
      <c r="WSN235" s="134"/>
      <c r="WSO235" s="134"/>
      <c r="WSP235" s="134"/>
      <c r="WSQ235" s="134"/>
      <c r="WSR235" s="134"/>
      <c r="WSS235" s="134"/>
      <c r="WST235" s="134"/>
      <c r="WSU235" s="134"/>
      <c r="WSV235" s="134"/>
      <c r="WSW235" s="134"/>
      <c r="WSX235" s="134"/>
      <c r="WSY235" s="134"/>
      <c r="WSZ235" s="134"/>
      <c r="WTA235" s="134"/>
      <c r="WTB235" s="134"/>
      <c r="WTC235" s="134"/>
      <c r="WTD235" s="134"/>
      <c r="WTE235" s="134"/>
      <c r="WTF235" s="134"/>
      <c r="WTG235" s="134"/>
      <c r="WTH235" s="134"/>
      <c r="WTI235" s="134"/>
      <c r="WTJ235" s="134"/>
      <c r="WTK235" s="134"/>
      <c r="WTL235" s="134"/>
      <c r="WTM235" s="134"/>
      <c r="WTN235" s="134"/>
      <c r="WTO235" s="134"/>
      <c r="WTP235" s="134"/>
      <c r="WTQ235" s="134"/>
      <c r="WTR235" s="134"/>
      <c r="WTS235" s="134"/>
      <c r="WTT235" s="134"/>
      <c r="WTU235" s="134"/>
      <c r="WTV235" s="134"/>
      <c r="WTW235" s="134"/>
      <c r="WTX235" s="134"/>
      <c r="WTY235" s="134"/>
      <c r="WTZ235" s="134"/>
      <c r="WUA235" s="134"/>
      <c r="WUB235" s="134"/>
      <c r="WUC235" s="134"/>
      <c r="WUD235" s="134"/>
      <c r="WUE235" s="134"/>
      <c r="WUF235" s="134"/>
      <c r="WUG235" s="134"/>
      <c r="WUH235" s="134"/>
      <c r="WUI235" s="134"/>
      <c r="WUJ235" s="134"/>
      <c r="WUK235" s="134"/>
      <c r="WUL235" s="134"/>
      <c r="WUM235" s="134"/>
      <c r="WUN235" s="134"/>
      <c r="WUO235" s="134"/>
      <c r="WUP235" s="134"/>
      <c r="WUQ235" s="134"/>
      <c r="WUR235" s="134"/>
      <c r="WUS235" s="134"/>
      <c r="WUT235" s="134"/>
      <c r="WUU235" s="134"/>
      <c r="WUV235" s="134"/>
      <c r="WUW235" s="134"/>
      <c r="WUX235" s="134"/>
      <c r="WUY235" s="134"/>
      <c r="WUZ235" s="134"/>
      <c r="WVA235" s="134"/>
      <c r="WVB235" s="134"/>
      <c r="WVC235" s="134"/>
      <c r="WVD235" s="134"/>
      <c r="WVE235" s="134"/>
      <c r="WVF235" s="134"/>
      <c r="WVG235" s="134"/>
      <c r="WVH235" s="134"/>
      <c r="WVI235" s="134"/>
      <c r="WVJ235" s="134"/>
      <c r="WVK235" s="134"/>
      <c r="WVL235" s="134"/>
      <c r="WVM235" s="134"/>
      <c r="WVN235" s="134"/>
      <c r="WVO235" s="134"/>
      <c r="WVP235" s="134"/>
      <c r="WVQ235" s="134"/>
      <c r="WVR235" s="134"/>
      <c r="WVS235" s="134"/>
      <c r="WVT235" s="134"/>
      <c r="WVU235" s="134"/>
      <c r="WVV235" s="134"/>
      <c r="WVW235" s="134"/>
      <c r="WVX235" s="134"/>
      <c r="WVY235" s="134"/>
      <c r="WVZ235" s="134"/>
      <c r="WWA235" s="134"/>
      <c r="WWB235" s="134"/>
      <c r="WWC235" s="134"/>
      <c r="WWD235" s="134"/>
      <c r="WWE235" s="134"/>
      <c r="WWF235" s="134"/>
      <c r="WWG235" s="134"/>
      <c r="WWH235" s="134"/>
      <c r="WWI235" s="134"/>
      <c r="WWJ235" s="134"/>
      <c r="WWK235" s="134"/>
      <c r="WWL235" s="134"/>
      <c r="WWM235" s="134"/>
      <c r="WWN235" s="134"/>
      <c r="WWO235" s="134"/>
      <c r="WWP235" s="134"/>
      <c r="WWQ235" s="134"/>
      <c r="WWR235" s="134"/>
      <c r="WWS235" s="134"/>
      <c r="WWT235" s="134"/>
      <c r="WWU235" s="134"/>
      <c r="WWV235" s="134"/>
      <c r="WWW235" s="134"/>
      <c r="WWX235" s="134"/>
      <c r="WWY235" s="134"/>
      <c r="WWZ235" s="134"/>
      <c r="WXA235" s="134"/>
      <c r="WXB235" s="134"/>
      <c r="WXC235" s="134"/>
      <c r="WXD235" s="134"/>
      <c r="WXE235" s="134"/>
      <c r="WXF235" s="134"/>
      <c r="WXG235" s="134"/>
      <c r="WXH235" s="134"/>
      <c r="WXI235" s="134"/>
      <c r="WXJ235" s="134"/>
      <c r="WXK235" s="134"/>
      <c r="WXL235" s="134"/>
      <c r="WXM235" s="134"/>
      <c r="WXN235" s="134"/>
      <c r="WXO235" s="134"/>
      <c r="WXP235" s="134"/>
      <c r="WXQ235" s="134"/>
      <c r="WXR235" s="134"/>
      <c r="WXS235" s="134"/>
      <c r="WXT235" s="134"/>
      <c r="WXU235" s="134"/>
      <c r="WXV235" s="134"/>
      <c r="WXW235" s="134"/>
      <c r="WXX235" s="134"/>
      <c r="WXY235" s="134"/>
      <c r="WXZ235" s="134"/>
      <c r="WYA235" s="134"/>
      <c r="WYB235" s="134"/>
      <c r="WYC235" s="134"/>
      <c r="WYD235" s="134"/>
      <c r="WYE235" s="134"/>
      <c r="WYF235" s="134"/>
      <c r="WYG235" s="134"/>
      <c r="WYH235" s="134"/>
      <c r="WYI235" s="134"/>
      <c r="WYJ235" s="134"/>
      <c r="WYK235" s="134"/>
      <c r="WYL235" s="134"/>
      <c r="WYM235" s="134"/>
      <c r="WYN235" s="134"/>
      <c r="WYO235" s="134"/>
      <c r="WYP235" s="134"/>
      <c r="WYQ235" s="134"/>
      <c r="WYR235" s="134"/>
      <c r="WYS235" s="134"/>
      <c r="WYT235" s="134"/>
      <c r="WYU235" s="134"/>
      <c r="WYV235" s="134"/>
      <c r="WYW235" s="134"/>
      <c r="WYX235" s="134"/>
      <c r="WYY235" s="134"/>
      <c r="WYZ235" s="134"/>
      <c r="WZA235" s="134"/>
      <c r="WZB235" s="134"/>
      <c r="WZC235" s="134"/>
      <c r="WZD235" s="134"/>
      <c r="WZE235" s="134"/>
      <c r="WZF235" s="134"/>
      <c r="WZG235" s="134"/>
      <c r="WZH235" s="134"/>
      <c r="WZI235" s="134"/>
      <c r="WZJ235" s="134"/>
      <c r="WZK235" s="134"/>
      <c r="WZL235" s="134"/>
      <c r="WZM235" s="134"/>
      <c r="WZN235" s="134"/>
      <c r="WZO235" s="134"/>
      <c r="WZP235" s="134"/>
      <c r="WZQ235" s="134"/>
      <c r="WZR235" s="134"/>
      <c r="WZS235" s="134"/>
      <c r="WZT235" s="134"/>
      <c r="WZU235" s="134"/>
      <c r="WZV235" s="134"/>
      <c r="WZW235" s="134"/>
      <c r="WZX235" s="134"/>
      <c r="WZY235" s="134"/>
      <c r="WZZ235" s="134"/>
      <c r="XAA235" s="134"/>
      <c r="XAB235" s="134"/>
      <c r="XAC235" s="134"/>
      <c r="XAD235" s="134"/>
      <c r="XAE235" s="134"/>
      <c r="XAF235" s="134"/>
      <c r="XAG235" s="134"/>
      <c r="XAH235" s="134"/>
      <c r="XAI235" s="134"/>
      <c r="XAJ235" s="134"/>
      <c r="XAK235" s="134"/>
      <c r="XAL235" s="134"/>
      <c r="XAM235" s="134"/>
      <c r="XAN235" s="134"/>
      <c r="XAO235" s="134"/>
      <c r="XAP235" s="134"/>
      <c r="XAQ235" s="134"/>
      <c r="XAR235" s="134"/>
      <c r="XAS235" s="134"/>
      <c r="XAT235" s="134"/>
      <c r="XAU235" s="134"/>
      <c r="XAV235" s="134"/>
      <c r="XAW235" s="134"/>
      <c r="XAX235" s="134"/>
      <c r="XAY235" s="134"/>
      <c r="XAZ235" s="134"/>
      <c r="XBA235" s="134"/>
      <c r="XBB235" s="134"/>
      <c r="XBC235" s="134"/>
      <c r="XBD235" s="134"/>
      <c r="XBE235" s="134"/>
      <c r="XBF235" s="134"/>
      <c r="XBG235" s="134"/>
      <c r="XBH235" s="134"/>
      <c r="XBI235" s="134"/>
      <c r="XBJ235" s="134"/>
      <c r="XBK235" s="134"/>
      <c r="XBL235" s="134"/>
      <c r="XBM235" s="134"/>
      <c r="XBN235" s="134"/>
      <c r="XBO235" s="134"/>
      <c r="XBP235" s="134"/>
      <c r="XBQ235" s="134"/>
      <c r="XBR235" s="134"/>
      <c r="XBS235" s="134"/>
      <c r="XBT235" s="134"/>
      <c r="XBU235" s="134"/>
      <c r="XBV235" s="134"/>
      <c r="XBW235" s="134"/>
      <c r="XBX235" s="134"/>
      <c r="XBY235" s="134"/>
      <c r="XBZ235" s="134"/>
      <c r="XCA235" s="134"/>
      <c r="XCB235" s="134"/>
      <c r="XCC235" s="134"/>
      <c r="XCD235" s="134"/>
      <c r="XCE235" s="134"/>
      <c r="XCF235" s="134"/>
      <c r="XCG235" s="134"/>
      <c r="XCH235" s="134"/>
      <c r="XCI235" s="134"/>
      <c r="XCJ235" s="134"/>
      <c r="XCK235" s="134"/>
      <c r="XCL235" s="134"/>
      <c r="XCM235" s="134"/>
      <c r="XCN235" s="134"/>
      <c r="XCO235" s="134"/>
    </row>
    <row r="236" spans="1:16317" s="128" customFormat="1" ht="28.5" x14ac:dyDescent="0.25">
      <c r="A236" s="45"/>
      <c r="B236" s="2"/>
      <c r="C236" s="209" t="s">
        <v>2932</v>
      </c>
      <c r="D236" s="48" t="s">
        <v>2933</v>
      </c>
      <c r="E236" s="8" t="s">
        <v>3258</v>
      </c>
      <c r="F236" s="55" t="s">
        <v>85</v>
      </c>
      <c r="G236" s="121" t="s">
        <v>54</v>
      </c>
      <c r="H236" s="212">
        <v>38740</v>
      </c>
      <c r="I236" s="55" t="s">
        <v>2804</v>
      </c>
      <c r="J236" s="120">
        <v>43566</v>
      </c>
      <c r="K236" s="211">
        <f t="shared" si="92"/>
        <v>43571</v>
      </c>
      <c r="L236" s="211">
        <f t="shared" si="96"/>
        <v>43578</v>
      </c>
      <c r="M236" s="211">
        <f t="shared" si="96"/>
        <v>43585</v>
      </c>
      <c r="N236" s="211">
        <f t="shared" si="93"/>
        <v>43592</v>
      </c>
      <c r="O236" s="211" t="s">
        <v>91</v>
      </c>
      <c r="P236" s="211" t="s">
        <v>91</v>
      </c>
      <c r="Q236" s="211" t="s">
        <v>91</v>
      </c>
      <c r="R236" s="211">
        <f t="shared" si="94"/>
        <v>43599</v>
      </c>
      <c r="S236" s="211">
        <f t="shared" si="95"/>
        <v>43606</v>
      </c>
      <c r="U236" s="45"/>
    </row>
    <row r="237" spans="1:16317" s="128" customFormat="1" ht="28.5" x14ac:dyDescent="0.25">
      <c r="A237" s="45"/>
      <c r="B237" s="2"/>
      <c r="C237" s="209" t="s">
        <v>3715</v>
      </c>
      <c r="D237" s="48" t="s">
        <v>2934</v>
      </c>
      <c r="E237" s="8" t="s">
        <v>3258</v>
      </c>
      <c r="F237" s="55" t="s">
        <v>85</v>
      </c>
      <c r="G237" s="121" t="s">
        <v>54</v>
      </c>
      <c r="H237" s="212">
        <v>380</v>
      </c>
      <c r="I237" s="55" t="s">
        <v>2804</v>
      </c>
      <c r="J237" s="120">
        <v>43647</v>
      </c>
      <c r="K237" s="211">
        <f t="shared" si="92"/>
        <v>43652</v>
      </c>
      <c r="L237" s="211">
        <f t="shared" si="96"/>
        <v>43659</v>
      </c>
      <c r="M237" s="211">
        <f t="shared" si="96"/>
        <v>43666</v>
      </c>
      <c r="N237" s="211">
        <f t="shared" si="93"/>
        <v>43673</v>
      </c>
      <c r="O237" s="211" t="s">
        <v>91</v>
      </c>
      <c r="P237" s="211" t="s">
        <v>91</v>
      </c>
      <c r="Q237" s="211" t="s">
        <v>91</v>
      </c>
      <c r="R237" s="211">
        <f t="shared" si="94"/>
        <v>43680</v>
      </c>
      <c r="S237" s="211">
        <f t="shared" si="95"/>
        <v>43687</v>
      </c>
      <c r="U237" s="45"/>
    </row>
    <row r="238" spans="1:16317" s="128" customFormat="1" x14ac:dyDescent="0.25">
      <c r="A238" s="45"/>
      <c r="B238" s="2"/>
      <c r="C238" s="209" t="s">
        <v>2935</v>
      </c>
      <c r="D238" s="48" t="s">
        <v>2936</v>
      </c>
      <c r="E238" s="8" t="s">
        <v>3258</v>
      </c>
      <c r="F238" s="55" t="s">
        <v>85</v>
      </c>
      <c r="G238" s="121" t="s">
        <v>54</v>
      </c>
      <c r="H238" s="212">
        <v>4000</v>
      </c>
      <c r="I238" s="55" t="s">
        <v>2804</v>
      </c>
      <c r="J238" s="120">
        <v>43647</v>
      </c>
      <c r="K238" s="211">
        <f t="shared" si="92"/>
        <v>43652</v>
      </c>
      <c r="L238" s="211">
        <f t="shared" si="96"/>
        <v>43659</v>
      </c>
      <c r="M238" s="211">
        <f t="shared" si="96"/>
        <v>43666</v>
      </c>
      <c r="N238" s="211">
        <f t="shared" si="93"/>
        <v>43673</v>
      </c>
      <c r="O238" s="211" t="s">
        <v>91</v>
      </c>
      <c r="P238" s="211" t="s">
        <v>91</v>
      </c>
      <c r="Q238" s="211" t="s">
        <v>91</v>
      </c>
      <c r="R238" s="211">
        <f t="shared" si="94"/>
        <v>43680</v>
      </c>
      <c r="S238" s="211">
        <f t="shared" si="95"/>
        <v>43687</v>
      </c>
      <c r="U238" s="45"/>
    </row>
    <row r="239" spans="1:16317" s="128" customFormat="1" ht="26.25" customHeight="1" x14ac:dyDescent="0.25">
      <c r="A239" s="45"/>
      <c r="B239" s="2"/>
      <c r="C239" s="209" t="s">
        <v>2937</v>
      </c>
      <c r="D239" s="48" t="s">
        <v>2938</v>
      </c>
      <c r="E239" s="8" t="s">
        <v>3258</v>
      </c>
      <c r="F239" s="55" t="s">
        <v>85</v>
      </c>
      <c r="G239" s="121" t="s">
        <v>54</v>
      </c>
      <c r="H239" s="212">
        <v>100000</v>
      </c>
      <c r="I239" s="55" t="s">
        <v>2804</v>
      </c>
      <c r="J239" s="120">
        <v>43377</v>
      </c>
      <c r="K239" s="211">
        <f t="shared" si="92"/>
        <v>43382</v>
      </c>
      <c r="L239" s="211">
        <f t="shared" si="96"/>
        <v>43389</v>
      </c>
      <c r="M239" s="211">
        <f t="shared" si="96"/>
        <v>43396</v>
      </c>
      <c r="N239" s="211">
        <f t="shared" si="93"/>
        <v>43403</v>
      </c>
      <c r="O239" s="211" t="s">
        <v>91</v>
      </c>
      <c r="P239" s="211" t="s">
        <v>91</v>
      </c>
      <c r="Q239" s="211" t="s">
        <v>91</v>
      </c>
      <c r="R239" s="211">
        <f t="shared" si="94"/>
        <v>43410</v>
      </c>
      <c r="S239" s="211">
        <f t="shared" si="95"/>
        <v>43417</v>
      </c>
      <c r="U239" s="45"/>
    </row>
    <row r="240" spans="1:16317" s="128" customFormat="1" x14ac:dyDescent="0.25">
      <c r="A240" s="45"/>
      <c r="B240" s="2"/>
      <c r="C240" s="209" t="s">
        <v>2939</v>
      </c>
      <c r="D240" s="48" t="s">
        <v>2940</v>
      </c>
      <c r="E240" s="8" t="s">
        <v>3258</v>
      </c>
      <c r="F240" s="55" t="s">
        <v>85</v>
      </c>
      <c r="G240" s="121" t="s">
        <v>54</v>
      </c>
      <c r="H240" s="212">
        <v>162</v>
      </c>
      <c r="I240" s="55" t="s">
        <v>2804</v>
      </c>
      <c r="J240" s="120">
        <v>43466</v>
      </c>
      <c r="K240" s="211">
        <f t="shared" si="92"/>
        <v>43471</v>
      </c>
      <c r="L240" s="211">
        <f t="shared" si="96"/>
        <v>43478</v>
      </c>
      <c r="M240" s="211">
        <f t="shared" si="96"/>
        <v>43485</v>
      </c>
      <c r="N240" s="211">
        <f t="shared" si="93"/>
        <v>43492</v>
      </c>
      <c r="O240" s="211" t="s">
        <v>91</v>
      </c>
      <c r="P240" s="211" t="s">
        <v>91</v>
      </c>
      <c r="Q240" s="211" t="s">
        <v>91</v>
      </c>
      <c r="R240" s="211">
        <f t="shared" si="94"/>
        <v>43499</v>
      </c>
      <c r="S240" s="211">
        <f t="shared" si="95"/>
        <v>43506</v>
      </c>
      <c r="U240" s="45"/>
    </row>
    <row r="241" spans="1:21" s="128" customFormat="1" ht="28.5" x14ac:dyDescent="0.25">
      <c r="A241" s="45"/>
      <c r="B241" s="2"/>
      <c r="C241" s="229" t="s">
        <v>2941</v>
      </c>
      <c r="D241" s="48" t="s">
        <v>2942</v>
      </c>
      <c r="E241" s="8" t="s">
        <v>3258</v>
      </c>
      <c r="F241" s="55" t="s">
        <v>85</v>
      </c>
      <c r="G241" s="121" t="s">
        <v>54</v>
      </c>
      <c r="H241" s="212">
        <v>555</v>
      </c>
      <c r="I241" s="55" t="s">
        <v>2804</v>
      </c>
      <c r="J241" s="211">
        <v>43525</v>
      </c>
      <c r="K241" s="211">
        <f t="shared" si="92"/>
        <v>43530</v>
      </c>
      <c r="L241" s="211">
        <f t="shared" si="96"/>
        <v>43537</v>
      </c>
      <c r="M241" s="211">
        <f t="shared" si="96"/>
        <v>43544</v>
      </c>
      <c r="N241" s="211">
        <f t="shared" si="93"/>
        <v>43551</v>
      </c>
      <c r="O241" s="211" t="s">
        <v>91</v>
      </c>
      <c r="P241" s="211" t="s">
        <v>91</v>
      </c>
      <c r="Q241" s="211" t="s">
        <v>91</v>
      </c>
      <c r="R241" s="211">
        <f t="shared" si="94"/>
        <v>43558</v>
      </c>
      <c r="S241" s="211">
        <f t="shared" si="95"/>
        <v>43565</v>
      </c>
      <c r="U241" s="45"/>
    </row>
    <row r="242" spans="1:21" s="128" customFormat="1" ht="35.25" customHeight="1" x14ac:dyDescent="0.25">
      <c r="A242" s="45"/>
      <c r="B242" s="2"/>
      <c r="C242" s="229" t="s">
        <v>2943</v>
      </c>
      <c r="D242" s="48" t="s">
        <v>2944</v>
      </c>
      <c r="E242" s="8" t="s">
        <v>3258</v>
      </c>
      <c r="F242" s="55" t="s">
        <v>85</v>
      </c>
      <c r="G242" s="121" t="s">
        <v>54</v>
      </c>
      <c r="H242" s="212">
        <v>600</v>
      </c>
      <c r="I242" s="110" t="s">
        <v>2804</v>
      </c>
      <c r="J242" s="211">
        <v>43525</v>
      </c>
      <c r="K242" s="211">
        <f t="shared" si="92"/>
        <v>43530</v>
      </c>
      <c r="L242" s="211">
        <f t="shared" si="96"/>
        <v>43537</v>
      </c>
      <c r="M242" s="211">
        <f t="shared" si="96"/>
        <v>43544</v>
      </c>
      <c r="N242" s="211">
        <f t="shared" si="93"/>
        <v>43551</v>
      </c>
      <c r="O242" s="211" t="s">
        <v>91</v>
      </c>
      <c r="P242" s="211" t="s">
        <v>91</v>
      </c>
      <c r="Q242" s="211" t="s">
        <v>91</v>
      </c>
      <c r="R242" s="211">
        <f t="shared" si="94"/>
        <v>43558</v>
      </c>
      <c r="S242" s="211">
        <f t="shared" si="95"/>
        <v>43565</v>
      </c>
      <c r="U242" s="45"/>
    </row>
    <row r="243" spans="1:21" s="128" customFormat="1" ht="27.75" customHeight="1" x14ac:dyDescent="0.25">
      <c r="A243" s="45"/>
      <c r="B243" s="2"/>
      <c r="C243" s="229" t="s">
        <v>2945</v>
      </c>
      <c r="D243" s="48" t="s">
        <v>2946</v>
      </c>
      <c r="E243" s="8" t="s">
        <v>3258</v>
      </c>
      <c r="F243" s="55" t="s">
        <v>85</v>
      </c>
      <c r="G243" s="121" t="s">
        <v>54</v>
      </c>
      <c r="H243" s="212">
        <v>35000</v>
      </c>
      <c r="I243" s="110" t="s">
        <v>2804</v>
      </c>
      <c r="J243" s="120">
        <v>43593</v>
      </c>
      <c r="K243" s="120">
        <f t="shared" si="92"/>
        <v>43598</v>
      </c>
      <c r="L243" s="120">
        <f t="shared" ref="L243:L244" si="97">K243+30</f>
        <v>43628</v>
      </c>
      <c r="M243" s="120">
        <f t="shared" ref="M243:M244" si="98">L243+21</f>
        <v>43649</v>
      </c>
      <c r="N243" s="120">
        <f t="shared" si="93"/>
        <v>43656</v>
      </c>
      <c r="O243" s="120" t="s">
        <v>91</v>
      </c>
      <c r="P243" s="120" t="s">
        <v>91</v>
      </c>
      <c r="Q243" s="120" t="s">
        <v>91</v>
      </c>
      <c r="R243" s="120">
        <f t="shared" si="94"/>
        <v>43663</v>
      </c>
      <c r="S243" s="211">
        <f t="shared" si="95"/>
        <v>43670</v>
      </c>
      <c r="U243" s="45"/>
    </row>
    <row r="244" spans="1:21" s="128" customFormat="1" ht="34.5" customHeight="1" x14ac:dyDescent="0.25">
      <c r="A244" s="45"/>
      <c r="B244" s="2"/>
      <c r="C244" s="229" t="s">
        <v>2947</v>
      </c>
      <c r="D244" s="48" t="s">
        <v>2948</v>
      </c>
      <c r="E244" s="8" t="s">
        <v>3258</v>
      </c>
      <c r="F244" s="55" t="s">
        <v>85</v>
      </c>
      <c r="G244" s="121" t="s">
        <v>54</v>
      </c>
      <c r="H244" s="212">
        <v>6600</v>
      </c>
      <c r="I244" s="110" t="s">
        <v>2804</v>
      </c>
      <c r="J244" s="120">
        <v>43564</v>
      </c>
      <c r="K244" s="120">
        <f t="shared" si="92"/>
        <v>43569</v>
      </c>
      <c r="L244" s="120">
        <f t="shared" si="97"/>
        <v>43599</v>
      </c>
      <c r="M244" s="120">
        <f t="shared" si="98"/>
        <v>43620</v>
      </c>
      <c r="N244" s="120">
        <f t="shared" si="93"/>
        <v>43627</v>
      </c>
      <c r="O244" s="120" t="s">
        <v>91</v>
      </c>
      <c r="P244" s="120" t="s">
        <v>91</v>
      </c>
      <c r="Q244" s="120" t="s">
        <v>91</v>
      </c>
      <c r="R244" s="120">
        <f t="shared" si="94"/>
        <v>43634</v>
      </c>
      <c r="S244" s="211">
        <f t="shared" si="95"/>
        <v>43641</v>
      </c>
      <c r="U244" s="45"/>
    </row>
    <row r="245" spans="1:21" s="128" customFormat="1" x14ac:dyDescent="0.25">
      <c r="A245" s="45"/>
      <c r="B245" s="2"/>
      <c r="C245" s="251" t="s">
        <v>3040</v>
      </c>
      <c r="D245" s="216" t="s">
        <v>3041</v>
      </c>
      <c r="E245" s="8" t="s">
        <v>3258</v>
      </c>
      <c r="F245" s="107" t="s">
        <v>85</v>
      </c>
      <c r="G245" s="121" t="s">
        <v>54</v>
      </c>
      <c r="H245" s="181">
        <v>300</v>
      </c>
      <c r="I245" s="107" t="s">
        <v>1831</v>
      </c>
      <c r="J245" s="120">
        <v>43526</v>
      </c>
      <c r="K245" s="120">
        <f t="shared" si="92"/>
        <v>43531</v>
      </c>
      <c r="L245" s="120">
        <f t="shared" ref="L245:M247" si="99">K245+7</f>
        <v>43538</v>
      </c>
      <c r="M245" s="120">
        <f t="shared" si="99"/>
        <v>43545</v>
      </c>
      <c r="N245" s="120">
        <f t="shared" si="93"/>
        <v>43552</v>
      </c>
      <c r="O245" s="120" t="s">
        <v>91</v>
      </c>
      <c r="P245" s="120" t="s">
        <v>91</v>
      </c>
      <c r="Q245" s="120" t="s">
        <v>91</v>
      </c>
      <c r="R245" s="120">
        <f t="shared" si="94"/>
        <v>43559</v>
      </c>
      <c r="S245" s="120">
        <f t="shared" si="95"/>
        <v>43566</v>
      </c>
      <c r="U245" s="45"/>
    </row>
    <row r="246" spans="1:21" s="128" customFormat="1" ht="42.75" x14ac:dyDescent="0.25">
      <c r="A246" s="45"/>
      <c r="B246" s="2"/>
      <c r="C246" s="251" t="s">
        <v>3042</v>
      </c>
      <c r="D246" s="216" t="s">
        <v>3043</v>
      </c>
      <c r="E246" s="8" t="s">
        <v>3258</v>
      </c>
      <c r="F246" s="107" t="s">
        <v>85</v>
      </c>
      <c r="G246" s="121" t="s">
        <v>54</v>
      </c>
      <c r="H246" s="181">
        <f>6000+10000+6000+1000+4000+1000+1200</f>
        <v>29200</v>
      </c>
      <c r="I246" s="107" t="s">
        <v>1831</v>
      </c>
      <c r="J246" s="120">
        <v>43558</v>
      </c>
      <c r="K246" s="120">
        <f t="shared" si="92"/>
        <v>43563</v>
      </c>
      <c r="L246" s="120">
        <f t="shared" si="99"/>
        <v>43570</v>
      </c>
      <c r="M246" s="120">
        <f t="shared" si="99"/>
        <v>43577</v>
      </c>
      <c r="N246" s="120">
        <f t="shared" si="93"/>
        <v>43584</v>
      </c>
      <c r="O246" s="120" t="s">
        <v>91</v>
      </c>
      <c r="P246" s="120" t="s">
        <v>91</v>
      </c>
      <c r="Q246" s="120" t="s">
        <v>91</v>
      </c>
      <c r="R246" s="120">
        <f t="shared" si="94"/>
        <v>43591</v>
      </c>
      <c r="S246" s="120">
        <f t="shared" si="95"/>
        <v>43598</v>
      </c>
      <c r="U246" s="45"/>
    </row>
    <row r="247" spans="1:21" s="128" customFormat="1" x14ac:dyDescent="0.25">
      <c r="A247" s="45"/>
      <c r="B247" s="2"/>
      <c r="C247" s="251" t="s">
        <v>3044</v>
      </c>
      <c r="D247" s="48" t="s">
        <v>3045</v>
      </c>
      <c r="E247" s="8" t="s">
        <v>3258</v>
      </c>
      <c r="F247" s="107" t="s">
        <v>85</v>
      </c>
      <c r="G247" s="121" t="s">
        <v>54</v>
      </c>
      <c r="H247" s="181">
        <v>1000</v>
      </c>
      <c r="I247" s="107" t="s">
        <v>1831</v>
      </c>
      <c r="J247" s="120">
        <v>43595</v>
      </c>
      <c r="K247" s="120">
        <f t="shared" si="92"/>
        <v>43600</v>
      </c>
      <c r="L247" s="120">
        <f t="shared" si="99"/>
        <v>43607</v>
      </c>
      <c r="M247" s="120">
        <f t="shared" si="99"/>
        <v>43614</v>
      </c>
      <c r="N247" s="120">
        <f t="shared" si="93"/>
        <v>43621</v>
      </c>
      <c r="O247" s="120" t="s">
        <v>91</v>
      </c>
      <c r="P247" s="120" t="s">
        <v>91</v>
      </c>
      <c r="Q247" s="120" t="s">
        <v>91</v>
      </c>
      <c r="R247" s="120">
        <f t="shared" si="94"/>
        <v>43628</v>
      </c>
      <c r="S247" s="120">
        <f t="shared" si="95"/>
        <v>43635</v>
      </c>
      <c r="U247" s="45"/>
    </row>
    <row r="248" spans="1:21" x14ac:dyDescent="0.25">
      <c r="A248" s="45"/>
      <c r="C248" s="319" t="s">
        <v>1439</v>
      </c>
      <c r="D248" s="3" t="s">
        <v>1440</v>
      </c>
      <c r="E248" s="8" t="s">
        <v>3258</v>
      </c>
      <c r="F248" s="7" t="s">
        <v>101</v>
      </c>
      <c r="G248" s="7" t="s">
        <v>53</v>
      </c>
      <c r="H248" s="174">
        <v>300000</v>
      </c>
      <c r="I248" s="40" t="s">
        <v>1407</v>
      </c>
      <c r="J248" s="39">
        <v>43530</v>
      </c>
      <c r="K248" s="39">
        <f>J248+5</f>
        <v>43535</v>
      </c>
      <c r="L248" s="39">
        <f>K248+30</f>
        <v>43565</v>
      </c>
      <c r="M248" s="39">
        <f>L248+21</f>
        <v>43586</v>
      </c>
      <c r="N248" s="39">
        <f>M248+7</f>
        <v>43593</v>
      </c>
      <c r="O248" s="39" t="s">
        <v>91</v>
      </c>
      <c r="P248" s="39" t="s">
        <v>91</v>
      </c>
      <c r="Q248" s="39" t="s">
        <v>91</v>
      </c>
      <c r="R248" s="39">
        <f>N248+7</f>
        <v>43600</v>
      </c>
      <c r="S248" s="50">
        <f>R248+7</f>
        <v>43607</v>
      </c>
      <c r="T248" s="114"/>
      <c r="U248" s="45"/>
    </row>
    <row r="249" spans="1:21" ht="28.5" x14ac:dyDescent="0.25">
      <c r="A249" s="45"/>
      <c r="C249" s="214" t="s">
        <v>3721</v>
      </c>
      <c r="D249" s="3" t="s">
        <v>1441</v>
      </c>
      <c r="E249" s="8" t="s">
        <v>3258</v>
      </c>
      <c r="F249" s="8" t="s">
        <v>85</v>
      </c>
      <c r="G249" s="30" t="s">
        <v>54</v>
      </c>
      <c r="H249" s="174">
        <v>700000</v>
      </c>
      <c r="I249" s="40" t="s">
        <v>3722</v>
      </c>
      <c r="J249" s="39">
        <v>43631</v>
      </c>
      <c r="K249" s="39">
        <v>43636</v>
      </c>
      <c r="L249" s="39">
        <v>43666</v>
      </c>
      <c r="M249" s="39">
        <v>43687</v>
      </c>
      <c r="N249" s="39">
        <v>43694</v>
      </c>
      <c r="O249" s="39" t="s">
        <v>91</v>
      </c>
      <c r="P249" s="39" t="s">
        <v>91</v>
      </c>
      <c r="Q249" s="39" t="s">
        <v>91</v>
      </c>
      <c r="R249" s="39">
        <v>43701</v>
      </c>
      <c r="S249" s="50">
        <v>43708</v>
      </c>
      <c r="T249" s="115"/>
      <c r="U249" s="45"/>
    </row>
    <row r="250" spans="1:21" ht="28.5" x14ac:dyDescent="0.25">
      <c r="A250" s="45"/>
      <c r="C250" s="4" t="s">
        <v>1442</v>
      </c>
      <c r="D250" s="3" t="s">
        <v>1443</v>
      </c>
      <c r="E250" s="8" t="s">
        <v>3258</v>
      </c>
      <c r="F250" s="8" t="s">
        <v>101</v>
      </c>
      <c r="G250" s="8" t="s">
        <v>54</v>
      </c>
      <c r="H250" s="174">
        <v>400000</v>
      </c>
      <c r="I250" s="40" t="s">
        <v>1407</v>
      </c>
      <c r="J250" s="39">
        <v>43593</v>
      </c>
      <c r="K250" s="39">
        <f t="shared" ref="K250" si="100">J250+5</f>
        <v>43598</v>
      </c>
      <c r="L250" s="39">
        <f t="shared" ref="L250" si="101">K250+30</f>
        <v>43628</v>
      </c>
      <c r="M250" s="39">
        <f t="shared" ref="M250" si="102">L250+21</f>
        <v>43649</v>
      </c>
      <c r="N250" s="39">
        <f t="shared" ref="N250" si="103">M250+7</f>
        <v>43656</v>
      </c>
      <c r="O250" s="39" t="s">
        <v>91</v>
      </c>
      <c r="P250" s="39" t="s">
        <v>91</v>
      </c>
      <c r="Q250" s="39" t="s">
        <v>91</v>
      </c>
      <c r="R250" s="39">
        <f t="shared" ref="R250" si="104">N250+7</f>
        <v>43663</v>
      </c>
      <c r="S250" s="50">
        <f t="shared" ref="S250" si="105">R250+7</f>
        <v>43670</v>
      </c>
      <c r="T250" s="115"/>
      <c r="U250" s="45"/>
    </row>
    <row r="251" spans="1:21" x14ac:dyDescent="0.25">
      <c r="A251" s="45"/>
      <c r="C251" s="4" t="s">
        <v>1444</v>
      </c>
      <c r="D251" s="3" t="s">
        <v>1445</v>
      </c>
      <c r="E251" s="8" t="s">
        <v>3258</v>
      </c>
      <c r="F251" s="7" t="s">
        <v>85</v>
      </c>
      <c r="G251" s="7" t="s">
        <v>53</v>
      </c>
      <c r="H251" s="174">
        <v>400000</v>
      </c>
      <c r="I251" s="9" t="s">
        <v>1413</v>
      </c>
      <c r="J251" s="39">
        <v>43601</v>
      </c>
      <c r="K251" s="39">
        <f>J251+5</f>
        <v>43606</v>
      </c>
      <c r="L251" s="39">
        <f>K251+30</f>
        <v>43636</v>
      </c>
      <c r="M251" s="39">
        <f>L251+21</f>
        <v>43657</v>
      </c>
      <c r="N251" s="39">
        <f>M251+7</f>
        <v>43664</v>
      </c>
      <c r="O251" s="39" t="s">
        <v>91</v>
      </c>
      <c r="P251" s="39" t="s">
        <v>91</v>
      </c>
      <c r="Q251" s="39" t="s">
        <v>91</v>
      </c>
      <c r="R251" s="39">
        <f>N251+7</f>
        <v>43671</v>
      </c>
      <c r="S251" s="50">
        <f>R251+7</f>
        <v>43678</v>
      </c>
      <c r="T251" s="114"/>
      <c r="U251" s="45"/>
    </row>
    <row r="252" spans="1:21" x14ac:dyDescent="0.25">
      <c r="A252" s="45"/>
      <c r="C252" s="44" t="s">
        <v>1446</v>
      </c>
      <c r="D252" s="3" t="s">
        <v>1447</v>
      </c>
      <c r="E252" s="8" t="s">
        <v>3258</v>
      </c>
      <c r="F252" s="7" t="s">
        <v>85</v>
      </c>
      <c r="G252" s="7" t="s">
        <v>53</v>
      </c>
      <c r="H252" s="174">
        <v>300000</v>
      </c>
      <c r="I252" s="40" t="s">
        <v>1436</v>
      </c>
      <c r="J252" s="39">
        <v>43566</v>
      </c>
      <c r="K252" s="39">
        <f>J252+5</f>
        <v>43571</v>
      </c>
      <c r="L252" s="39">
        <f>K252+30</f>
        <v>43601</v>
      </c>
      <c r="M252" s="39">
        <f>L252+21</f>
        <v>43622</v>
      </c>
      <c r="N252" s="39">
        <f>M252+7</f>
        <v>43629</v>
      </c>
      <c r="O252" s="39" t="s">
        <v>91</v>
      </c>
      <c r="P252" s="39" t="s">
        <v>91</v>
      </c>
      <c r="Q252" s="39" t="s">
        <v>91</v>
      </c>
      <c r="R252" s="39">
        <f>N252+7</f>
        <v>43636</v>
      </c>
      <c r="S252" s="50">
        <f>R252+7</f>
        <v>43643</v>
      </c>
      <c r="T252" s="114"/>
      <c r="U252" s="45"/>
    </row>
    <row r="253" spans="1:21" x14ac:dyDescent="0.25">
      <c r="A253" s="45"/>
      <c r="C253" s="44" t="s">
        <v>1448</v>
      </c>
      <c r="D253" s="3" t="s">
        <v>1449</v>
      </c>
      <c r="E253" s="8" t="s">
        <v>3258</v>
      </c>
      <c r="F253" s="7" t="s">
        <v>85</v>
      </c>
      <c r="G253" s="7" t="s">
        <v>53</v>
      </c>
      <c r="H253" s="174">
        <v>200000</v>
      </c>
      <c r="I253" s="40" t="s">
        <v>1436</v>
      </c>
      <c r="J253" s="39">
        <v>43647</v>
      </c>
      <c r="K253" s="39">
        <f>J253+5</f>
        <v>43652</v>
      </c>
      <c r="L253" s="39">
        <f>K253+30</f>
        <v>43682</v>
      </c>
      <c r="M253" s="39">
        <f>L253+21</f>
        <v>43703</v>
      </c>
      <c r="N253" s="39">
        <f>M253+7</f>
        <v>43710</v>
      </c>
      <c r="O253" s="39" t="s">
        <v>91</v>
      </c>
      <c r="P253" s="39" t="s">
        <v>91</v>
      </c>
      <c r="Q253" s="39" t="s">
        <v>91</v>
      </c>
      <c r="R253" s="39">
        <f>N253+7</f>
        <v>43717</v>
      </c>
      <c r="S253" s="50">
        <f>R253+7</f>
        <v>43724</v>
      </c>
      <c r="T253" s="114"/>
      <c r="U253" s="45"/>
    </row>
    <row r="254" spans="1:21" x14ac:dyDescent="0.25">
      <c r="A254" s="45"/>
      <c r="C254" s="44" t="s">
        <v>1450</v>
      </c>
      <c r="D254" s="3" t="s">
        <v>1451</v>
      </c>
      <c r="E254" s="8" t="s">
        <v>3258</v>
      </c>
      <c r="F254" s="7" t="s">
        <v>85</v>
      </c>
      <c r="G254" s="7" t="s">
        <v>54</v>
      </c>
      <c r="H254" s="174">
        <v>11000</v>
      </c>
      <c r="I254" s="9" t="s">
        <v>321</v>
      </c>
      <c r="J254" s="39">
        <v>43647</v>
      </c>
      <c r="K254" s="39">
        <f>J254+5</f>
        <v>43652</v>
      </c>
      <c r="L254" s="39">
        <f>K254+30</f>
        <v>43682</v>
      </c>
      <c r="M254" s="39">
        <f>L254+21</f>
        <v>43703</v>
      </c>
      <c r="N254" s="39">
        <f>M254+7</f>
        <v>43710</v>
      </c>
      <c r="O254" s="39" t="s">
        <v>91</v>
      </c>
      <c r="P254" s="39" t="s">
        <v>91</v>
      </c>
      <c r="Q254" s="39" t="s">
        <v>91</v>
      </c>
      <c r="R254" s="39">
        <f>N254+7</f>
        <v>43717</v>
      </c>
      <c r="S254" s="50">
        <f>R254+7</f>
        <v>43724</v>
      </c>
      <c r="T254" s="114"/>
      <c r="U254" s="45"/>
    </row>
    <row r="255" spans="1:21" ht="28.5" x14ac:dyDescent="0.25">
      <c r="A255" s="45"/>
      <c r="C255" s="44" t="s">
        <v>3723</v>
      </c>
      <c r="D255" s="3" t="s">
        <v>3724</v>
      </c>
      <c r="E255" s="8" t="s">
        <v>3258</v>
      </c>
      <c r="F255" s="7" t="s">
        <v>324</v>
      </c>
      <c r="G255" s="7" t="s">
        <v>53</v>
      </c>
      <c r="H255" s="174">
        <v>100000</v>
      </c>
      <c r="I255" s="40" t="s">
        <v>321</v>
      </c>
      <c r="J255" s="39">
        <v>43647</v>
      </c>
      <c r="K255" s="39">
        <v>43652</v>
      </c>
      <c r="L255" s="39">
        <v>43682</v>
      </c>
      <c r="M255" s="39">
        <v>43703</v>
      </c>
      <c r="N255" s="39">
        <v>43710</v>
      </c>
      <c r="O255" s="39" t="s">
        <v>91</v>
      </c>
      <c r="P255" s="39" t="s">
        <v>91</v>
      </c>
      <c r="Q255" s="39" t="s">
        <v>91</v>
      </c>
      <c r="R255" s="39">
        <v>43717</v>
      </c>
      <c r="S255" s="50">
        <v>43724</v>
      </c>
      <c r="T255" s="114"/>
      <c r="U255" s="45"/>
    </row>
    <row r="256" spans="1:21" x14ac:dyDescent="0.25">
      <c r="A256" s="45"/>
      <c r="C256" s="44" t="s">
        <v>3725</v>
      </c>
      <c r="D256" s="3" t="s">
        <v>3726</v>
      </c>
      <c r="E256" s="8" t="s">
        <v>3258</v>
      </c>
      <c r="F256" s="7" t="s">
        <v>324</v>
      </c>
      <c r="G256" s="7" t="s">
        <v>53</v>
      </c>
      <c r="H256" s="174">
        <v>300000</v>
      </c>
      <c r="I256" s="9" t="s">
        <v>321</v>
      </c>
      <c r="J256" s="39">
        <v>43647</v>
      </c>
      <c r="K256" s="39">
        <v>43652</v>
      </c>
      <c r="L256" s="39">
        <v>43682</v>
      </c>
      <c r="M256" s="39">
        <v>43703</v>
      </c>
      <c r="N256" s="39">
        <v>43710</v>
      </c>
      <c r="O256" s="39" t="s">
        <v>91</v>
      </c>
      <c r="P256" s="39" t="s">
        <v>91</v>
      </c>
      <c r="Q256" s="39" t="s">
        <v>91</v>
      </c>
      <c r="R256" s="39">
        <v>43717</v>
      </c>
      <c r="S256" s="50">
        <v>43724</v>
      </c>
      <c r="T256" s="114"/>
      <c r="U256" s="45"/>
    </row>
    <row r="257" spans="1:21" s="123" customFormat="1" x14ac:dyDescent="0.25">
      <c r="A257" s="122"/>
      <c r="B257" s="60"/>
      <c r="C257" s="170" t="s">
        <v>1469</v>
      </c>
      <c r="D257" s="48" t="s">
        <v>1470</v>
      </c>
      <c r="E257" s="8" t="s">
        <v>3258</v>
      </c>
      <c r="F257" s="116" t="s">
        <v>85</v>
      </c>
      <c r="G257" s="116" t="s">
        <v>53</v>
      </c>
      <c r="H257" s="386">
        <v>370903.18</v>
      </c>
      <c r="I257" s="7" t="s">
        <v>1454</v>
      </c>
      <c r="J257" s="39">
        <v>43377</v>
      </c>
      <c r="K257" s="39">
        <f t="shared" ref="K257:K260" si="106">J257+5</f>
        <v>43382</v>
      </c>
      <c r="L257" s="39">
        <f t="shared" ref="L257" si="107">K257+30</f>
        <v>43412</v>
      </c>
      <c r="M257" s="39">
        <f t="shared" ref="M257:M259" si="108">L257+21</f>
        <v>43433</v>
      </c>
      <c r="N257" s="39">
        <f t="shared" ref="N257:N260" si="109">M257+7</f>
        <v>43440</v>
      </c>
      <c r="O257" s="39" t="s">
        <v>91</v>
      </c>
      <c r="P257" s="39" t="s">
        <v>91</v>
      </c>
      <c r="Q257" s="39" t="s">
        <v>91</v>
      </c>
      <c r="R257" s="39">
        <f t="shared" ref="R257:R260" si="110">N257+7</f>
        <v>43447</v>
      </c>
      <c r="S257" s="39">
        <f t="shared" ref="S257:S260" si="111">R257+7</f>
        <v>43454</v>
      </c>
      <c r="U257" s="122"/>
    </row>
    <row r="258" spans="1:21" s="123" customFormat="1" x14ac:dyDescent="0.25">
      <c r="A258" s="122"/>
      <c r="B258" s="60"/>
      <c r="C258" s="170" t="s">
        <v>1471</v>
      </c>
      <c r="D258" s="48" t="s">
        <v>1472</v>
      </c>
      <c r="E258" s="8" t="s">
        <v>3258</v>
      </c>
      <c r="F258" s="116" t="s">
        <v>85</v>
      </c>
      <c r="G258" s="116" t="s">
        <v>53</v>
      </c>
      <c r="H258" s="386">
        <v>84576.44</v>
      </c>
      <c r="I258" s="7" t="s">
        <v>1454</v>
      </c>
      <c r="J258" s="39">
        <v>43466</v>
      </c>
      <c r="K258" s="39">
        <f t="shared" si="106"/>
        <v>43471</v>
      </c>
      <c r="L258" s="39">
        <f>K258+7</f>
        <v>43478</v>
      </c>
      <c r="M258" s="39">
        <f t="shared" si="108"/>
        <v>43499</v>
      </c>
      <c r="N258" s="39">
        <f t="shared" si="109"/>
        <v>43506</v>
      </c>
      <c r="O258" s="39" t="s">
        <v>91</v>
      </c>
      <c r="P258" s="39" t="s">
        <v>91</v>
      </c>
      <c r="Q258" s="39" t="s">
        <v>91</v>
      </c>
      <c r="R258" s="39">
        <f t="shared" si="110"/>
        <v>43513</v>
      </c>
      <c r="S258" s="39">
        <f t="shared" si="111"/>
        <v>43520</v>
      </c>
      <c r="U258" s="122"/>
    </row>
    <row r="259" spans="1:21" s="123" customFormat="1" ht="28.5" x14ac:dyDescent="0.25">
      <c r="A259" s="122"/>
      <c r="B259" s="60"/>
      <c r="C259" s="164" t="s">
        <v>1473</v>
      </c>
      <c r="D259" s="48" t="s">
        <v>1474</v>
      </c>
      <c r="E259" s="8" t="s">
        <v>3258</v>
      </c>
      <c r="F259" s="116" t="s">
        <v>85</v>
      </c>
      <c r="G259" s="116" t="s">
        <v>53</v>
      </c>
      <c r="H259" s="387">
        <v>891456.01</v>
      </c>
      <c r="I259" s="7" t="s">
        <v>1454</v>
      </c>
      <c r="J259" s="39">
        <v>43498</v>
      </c>
      <c r="K259" s="39">
        <f t="shared" si="106"/>
        <v>43503</v>
      </c>
      <c r="L259" s="39">
        <f>K259+21</f>
        <v>43524</v>
      </c>
      <c r="M259" s="39">
        <f t="shared" si="108"/>
        <v>43545</v>
      </c>
      <c r="N259" s="39">
        <f t="shared" si="109"/>
        <v>43552</v>
      </c>
      <c r="O259" s="39" t="s">
        <v>91</v>
      </c>
      <c r="P259" s="39" t="s">
        <v>91</v>
      </c>
      <c r="Q259" s="39" t="s">
        <v>91</v>
      </c>
      <c r="R259" s="39">
        <f t="shared" si="110"/>
        <v>43559</v>
      </c>
      <c r="S259" s="39">
        <f t="shared" si="111"/>
        <v>43566</v>
      </c>
      <c r="U259" s="122"/>
    </row>
    <row r="260" spans="1:21" s="123" customFormat="1" ht="15.75" x14ac:dyDescent="0.25">
      <c r="A260" s="122"/>
      <c r="B260" s="60"/>
      <c r="C260" s="388" t="s">
        <v>1475</v>
      </c>
      <c r="D260" s="48" t="s">
        <v>1476</v>
      </c>
      <c r="E260" s="8" t="s">
        <v>3258</v>
      </c>
      <c r="F260" s="116" t="s">
        <v>85</v>
      </c>
      <c r="G260" s="116" t="s">
        <v>53</v>
      </c>
      <c r="H260" s="389">
        <v>150000</v>
      </c>
      <c r="I260" s="7" t="s">
        <v>1454</v>
      </c>
      <c r="J260" s="39">
        <v>43498</v>
      </c>
      <c r="K260" s="39">
        <f t="shared" si="106"/>
        <v>43503</v>
      </c>
      <c r="L260" s="39">
        <f>K260+7</f>
        <v>43510</v>
      </c>
      <c r="M260" s="39">
        <f>L260+7</f>
        <v>43517</v>
      </c>
      <c r="N260" s="39">
        <f t="shared" si="109"/>
        <v>43524</v>
      </c>
      <c r="O260" s="39" t="s">
        <v>91</v>
      </c>
      <c r="P260" s="39" t="s">
        <v>91</v>
      </c>
      <c r="Q260" s="39" t="s">
        <v>91</v>
      </c>
      <c r="R260" s="39">
        <f t="shared" si="110"/>
        <v>43531</v>
      </c>
      <c r="S260" s="39">
        <f t="shared" si="111"/>
        <v>43538</v>
      </c>
      <c r="U260" s="122"/>
    </row>
    <row r="261" spans="1:21" s="245" customFormat="1" ht="31.5" x14ac:dyDescent="0.25">
      <c r="A261" s="122"/>
      <c r="B261" s="246"/>
      <c r="C261" s="390" t="s">
        <v>2723</v>
      </c>
      <c r="D261" s="48" t="s">
        <v>1477</v>
      </c>
      <c r="E261" s="8" t="s">
        <v>3258</v>
      </c>
      <c r="F261" s="55" t="s">
        <v>85</v>
      </c>
      <c r="G261" s="55" t="s">
        <v>53</v>
      </c>
      <c r="H261" s="212">
        <v>4000</v>
      </c>
      <c r="I261" s="107" t="s">
        <v>1454</v>
      </c>
      <c r="J261" s="120">
        <v>43499</v>
      </c>
      <c r="K261" s="120">
        <f t="shared" ref="K261:K267" si="112">J261+5</f>
        <v>43504</v>
      </c>
      <c r="L261" s="120">
        <f t="shared" ref="L261:N267" si="113">K261+7</f>
        <v>43511</v>
      </c>
      <c r="M261" s="120">
        <f t="shared" si="113"/>
        <v>43518</v>
      </c>
      <c r="N261" s="120">
        <f t="shared" si="113"/>
        <v>43525</v>
      </c>
      <c r="O261" s="120" t="s">
        <v>91</v>
      </c>
      <c r="P261" s="120" t="s">
        <v>91</v>
      </c>
      <c r="Q261" s="120" t="s">
        <v>91</v>
      </c>
      <c r="R261" s="120">
        <f t="shared" ref="R261:R267" si="114">N261+7</f>
        <v>43532</v>
      </c>
      <c r="S261" s="120">
        <f t="shared" ref="S261:S267" si="115">R261+7</f>
        <v>43539</v>
      </c>
      <c r="U261" s="122"/>
    </row>
    <row r="262" spans="1:21" s="245" customFormat="1" ht="15.75" x14ac:dyDescent="0.25">
      <c r="A262" s="122"/>
      <c r="B262" s="246"/>
      <c r="C262" s="391" t="s">
        <v>1482</v>
      </c>
      <c r="D262" s="48" t="s">
        <v>1478</v>
      </c>
      <c r="E262" s="8" t="s">
        <v>3258</v>
      </c>
      <c r="F262" s="55" t="s">
        <v>85</v>
      </c>
      <c r="G262" s="55" t="s">
        <v>53</v>
      </c>
      <c r="H262" s="181">
        <v>3000</v>
      </c>
      <c r="I262" s="107" t="s">
        <v>1454</v>
      </c>
      <c r="J262" s="120">
        <v>43504</v>
      </c>
      <c r="K262" s="120">
        <f t="shared" si="112"/>
        <v>43509</v>
      </c>
      <c r="L262" s="120">
        <f t="shared" si="113"/>
        <v>43516</v>
      </c>
      <c r="M262" s="120">
        <f t="shared" si="113"/>
        <v>43523</v>
      </c>
      <c r="N262" s="120">
        <f t="shared" si="113"/>
        <v>43530</v>
      </c>
      <c r="O262" s="120" t="s">
        <v>91</v>
      </c>
      <c r="P262" s="120" t="s">
        <v>91</v>
      </c>
      <c r="Q262" s="120" t="s">
        <v>91</v>
      </c>
      <c r="R262" s="120">
        <f t="shared" si="114"/>
        <v>43537</v>
      </c>
      <c r="S262" s="120">
        <f t="shared" si="115"/>
        <v>43544</v>
      </c>
      <c r="U262" s="122"/>
    </row>
    <row r="263" spans="1:21" s="123" customFormat="1" ht="15.75" x14ac:dyDescent="0.25">
      <c r="A263" s="122"/>
      <c r="B263" s="60"/>
      <c r="C263" s="383" t="s">
        <v>1484</v>
      </c>
      <c r="D263" s="48" t="s">
        <v>1479</v>
      </c>
      <c r="E263" s="8" t="s">
        <v>3258</v>
      </c>
      <c r="F263" s="116" t="s">
        <v>85</v>
      </c>
      <c r="G263" s="116" t="s">
        <v>53</v>
      </c>
      <c r="H263" s="174">
        <v>8600</v>
      </c>
      <c r="I263" s="7" t="s">
        <v>1454</v>
      </c>
      <c r="J263" s="39">
        <v>43505</v>
      </c>
      <c r="K263" s="39">
        <f t="shared" si="112"/>
        <v>43510</v>
      </c>
      <c r="L263" s="39">
        <f t="shared" si="113"/>
        <v>43517</v>
      </c>
      <c r="M263" s="39">
        <f t="shared" si="113"/>
        <v>43524</v>
      </c>
      <c r="N263" s="39">
        <f t="shared" si="113"/>
        <v>43531</v>
      </c>
      <c r="O263" s="39" t="s">
        <v>91</v>
      </c>
      <c r="P263" s="39" t="s">
        <v>91</v>
      </c>
      <c r="Q263" s="39" t="s">
        <v>91</v>
      </c>
      <c r="R263" s="39">
        <f t="shared" si="114"/>
        <v>43538</v>
      </c>
      <c r="S263" s="39">
        <f t="shared" si="115"/>
        <v>43545</v>
      </c>
      <c r="U263" s="122"/>
    </row>
    <row r="264" spans="1:21" s="123" customFormat="1" ht="47.25" x14ac:dyDescent="0.25">
      <c r="A264" s="122"/>
      <c r="B264" s="60"/>
      <c r="C264" s="390" t="s">
        <v>2722</v>
      </c>
      <c r="D264" s="48" t="s">
        <v>1480</v>
      </c>
      <c r="E264" s="8" t="s">
        <v>3258</v>
      </c>
      <c r="F264" s="116" t="s">
        <v>85</v>
      </c>
      <c r="G264" s="116" t="s">
        <v>53</v>
      </c>
      <c r="H264" s="174">
        <v>8000</v>
      </c>
      <c r="I264" s="7" t="s">
        <v>1454</v>
      </c>
      <c r="J264" s="39">
        <v>43506</v>
      </c>
      <c r="K264" s="39">
        <f t="shared" si="112"/>
        <v>43511</v>
      </c>
      <c r="L264" s="39">
        <f t="shared" si="113"/>
        <v>43518</v>
      </c>
      <c r="M264" s="39">
        <f t="shared" si="113"/>
        <v>43525</v>
      </c>
      <c r="N264" s="39">
        <f t="shared" si="113"/>
        <v>43532</v>
      </c>
      <c r="O264" s="39" t="s">
        <v>91</v>
      </c>
      <c r="P264" s="39" t="s">
        <v>91</v>
      </c>
      <c r="Q264" s="39" t="s">
        <v>91</v>
      </c>
      <c r="R264" s="39">
        <f t="shared" si="114"/>
        <v>43539</v>
      </c>
      <c r="S264" s="39">
        <f t="shared" si="115"/>
        <v>43546</v>
      </c>
      <c r="U264" s="122"/>
    </row>
    <row r="265" spans="1:21" s="123" customFormat="1" ht="15.75" x14ac:dyDescent="0.25">
      <c r="A265" s="122"/>
      <c r="B265" s="60"/>
      <c r="C265" s="383" t="s">
        <v>1543</v>
      </c>
      <c r="D265" s="48" t="s">
        <v>1481</v>
      </c>
      <c r="E265" s="8" t="s">
        <v>3258</v>
      </c>
      <c r="F265" s="116" t="s">
        <v>85</v>
      </c>
      <c r="G265" s="116" t="s">
        <v>53</v>
      </c>
      <c r="H265" s="174">
        <v>350</v>
      </c>
      <c r="I265" s="7" t="s">
        <v>1454</v>
      </c>
      <c r="J265" s="39">
        <v>43508</v>
      </c>
      <c r="K265" s="39">
        <f t="shared" si="112"/>
        <v>43513</v>
      </c>
      <c r="L265" s="39">
        <f t="shared" si="113"/>
        <v>43520</v>
      </c>
      <c r="M265" s="39">
        <f t="shared" si="113"/>
        <v>43527</v>
      </c>
      <c r="N265" s="39">
        <f t="shared" si="113"/>
        <v>43534</v>
      </c>
      <c r="O265" s="39" t="s">
        <v>91</v>
      </c>
      <c r="P265" s="39" t="s">
        <v>91</v>
      </c>
      <c r="Q265" s="39" t="s">
        <v>91</v>
      </c>
      <c r="R265" s="39">
        <f t="shared" si="114"/>
        <v>43541</v>
      </c>
      <c r="S265" s="39">
        <f t="shared" si="115"/>
        <v>43548</v>
      </c>
      <c r="U265" s="122"/>
    </row>
    <row r="266" spans="1:21" s="123" customFormat="1" ht="15.75" x14ac:dyDescent="0.25">
      <c r="A266" s="122"/>
      <c r="B266" s="60"/>
      <c r="C266" s="383" t="s">
        <v>2732</v>
      </c>
      <c r="D266" s="48" t="s">
        <v>2733</v>
      </c>
      <c r="E266" s="8" t="s">
        <v>3258</v>
      </c>
      <c r="F266" s="116" t="s">
        <v>85</v>
      </c>
      <c r="G266" s="116" t="s">
        <v>53</v>
      </c>
      <c r="H266" s="174">
        <v>10200</v>
      </c>
      <c r="I266" s="7" t="s">
        <v>1454</v>
      </c>
      <c r="J266" s="39">
        <v>43512</v>
      </c>
      <c r="K266" s="39">
        <f t="shared" si="112"/>
        <v>43517</v>
      </c>
      <c r="L266" s="39">
        <f t="shared" si="113"/>
        <v>43524</v>
      </c>
      <c r="M266" s="39">
        <f t="shared" si="113"/>
        <v>43531</v>
      </c>
      <c r="N266" s="39">
        <f t="shared" si="113"/>
        <v>43538</v>
      </c>
      <c r="O266" s="39" t="s">
        <v>91</v>
      </c>
      <c r="P266" s="39" t="s">
        <v>91</v>
      </c>
      <c r="Q266" s="39" t="s">
        <v>91</v>
      </c>
      <c r="R266" s="39">
        <f t="shared" si="114"/>
        <v>43545</v>
      </c>
      <c r="S266" s="39">
        <f t="shared" si="115"/>
        <v>43552</v>
      </c>
      <c r="U266" s="122"/>
    </row>
    <row r="267" spans="1:21" s="123" customFormat="1" ht="15.75" x14ac:dyDescent="0.25">
      <c r="A267" s="122"/>
      <c r="B267" s="60"/>
      <c r="C267" s="383" t="s">
        <v>1486</v>
      </c>
      <c r="D267" s="48" t="s">
        <v>1485</v>
      </c>
      <c r="E267" s="8" t="s">
        <v>3258</v>
      </c>
      <c r="F267" s="116" t="s">
        <v>85</v>
      </c>
      <c r="G267" s="116" t="s">
        <v>53</v>
      </c>
      <c r="H267" s="174">
        <v>18000</v>
      </c>
      <c r="I267" s="7" t="s">
        <v>1454</v>
      </c>
      <c r="J267" s="392">
        <v>43497</v>
      </c>
      <c r="K267" s="39">
        <f t="shared" si="112"/>
        <v>43502</v>
      </c>
      <c r="L267" s="39">
        <f t="shared" si="113"/>
        <v>43509</v>
      </c>
      <c r="M267" s="39">
        <f t="shared" si="113"/>
        <v>43516</v>
      </c>
      <c r="N267" s="39">
        <f t="shared" si="113"/>
        <v>43523</v>
      </c>
      <c r="O267" s="39" t="s">
        <v>91</v>
      </c>
      <c r="P267" s="39" t="s">
        <v>91</v>
      </c>
      <c r="Q267" s="39" t="s">
        <v>91</v>
      </c>
      <c r="R267" s="39">
        <f t="shared" si="114"/>
        <v>43530</v>
      </c>
      <c r="S267" s="39">
        <f t="shared" si="115"/>
        <v>43537</v>
      </c>
      <c r="U267" s="122"/>
    </row>
    <row r="268" spans="1:21" ht="28.5" x14ac:dyDescent="0.25">
      <c r="A268" s="45"/>
      <c r="C268" s="4" t="s">
        <v>1493</v>
      </c>
      <c r="D268" s="3" t="s">
        <v>1494</v>
      </c>
      <c r="E268" s="8" t="s">
        <v>3258</v>
      </c>
      <c r="F268" s="7" t="s">
        <v>85</v>
      </c>
      <c r="G268" s="7" t="s">
        <v>53</v>
      </c>
      <c r="H268" s="174">
        <v>10000</v>
      </c>
      <c r="I268" s="7" t="s">
        <v>1495</v>
      </c>
      <c r="J268" s="39">
        <v>43617</v>
      </c>
      <c r="K268" s="39">
        <f>J268+5</f>
        <v>43622</v>
      </c>
      <c r="L268" s="39">
        <f>K268+30</f>
        <v>43652</v>
      </c>
      <c r="M268" s="39">
        <f>L268+21</f>
        <v>43673</v>
      </c>
      <c r="N268" s="39">
        <f>M268+7</f>
        <v>43680</v>
      </c>
      <c r="O268" s="39" t="s">
        <v>91</v>
      </c>
      <c r="P268" s="39" t="s">
        <v>91</v>
      </c>
      <c r="Q268" s="39" t="s">
        <v>91</v>
      </c>
      <c r="R268" s="39">
        <f>N268+7</f>
        <v>43687</v>
      </c>
      <c r="S268" s="39">
        <f>R268+7</f>
        <v>43694</v>
      </c>
      <c r="U268" s="45"/>
    </row>
    <row r="269" spans="1:21" x14ac:dyDescent="0.25">
      <c r="A269" s="45"/>
      <c r="C269" s="4" t="s">
        <v>3763</v>
      </c>
      <c r="D269" s="3" t="s">
        <v>1496</v>
      </c>
      <c r="E269" s="8" t="s">
        <v>3258</v>
      </c>
      <c r="F269" s="8" t="s">
        <v>85</v>
      </c>
      <c r="G269" s="7" t="s">
        <v>53</v>
      </c>
      <c r="H269" s="174">
        <v>10000</v>
      </c>
      <c r="I269" s="9" t="s">
        <v>1497</v>
      </c>
      <c r="J269" s="39">
        <v>43617</v>
      </c>
      <c r="K269" s="39">
        <f>J269+5</f>
        <v>43622</v>
      </c>
      <c r="L269" s="39">
        <f>K269+7</f>
        <v>43629</v>
      </c>
      <c r="M269" s="39">
        <f>L269+21</f>
        <v>43650</v>
      </c>
      <c r="N269" s="39">
        <f>M269+7</f>
        <v>43657</v>
      </c>
      <c r="O269" s="39" t="s">
        <v>91</v>
      </c>
      <c r="P269" s="39" t="s">
        <v>91</v>
      </c>
      <c r="Q269" s="39" t="s">
        <v>91</v>
      </c>
      <c r="R269" s="39">
        <f>N269+7</f>
        <v>43664</v>
      </c>
      <c r="S269" s="39">
        <f>R269+7</f>
        <v>43671</v>
      </c>
      <c r="U269" s="45"/>
    </row>
    <row r="270" spans="1:21" x14ac:dyDescent="0.25">
      <c r="A270" s="45"/>
      <c r="C270" s="4" t="s">
        <v>3764</v>
      </c>
      <c r="D270" s="3" t="s">
        <v>1498</v>
      </c>
      <c r="E270" s="8" t="s">
        <v>3258</v>
      </c>
      <c r="F270" s="8" t="s">
        <v>85</v>
      </c>
      <c r="G270" s="7" t="s">
        <v>53</v>
      </c>
      <c r="H270" s="174">
        <v>5000</v>
      </c>
      <c r="I270" s="9" t="s">
        <v>1497</v>
      </c>
      <c r="J270" s="39">
        <v>43617</v>
      </c>
      <c r="K270" s="39">
        <f>J270+5</f>
        <v>43622</v>
      </c>
      <c r="L270" s="39">
        <f>K270+21</f>
        <v>43643</v>
      </c>
      <c r="M270" s="39">
        <f>L270+21</f>
        <v>43664</v>
      </c>
      <c r="N270" s="39">
        <f>M270+7</f>
        <v>43671</v>
      </c>
      <c r="O270" s="39" t="s">
        <v>91</v>
      </c>
      <c r="P270" s="39" t="s">
        <v>91</v>
      </c>
      <c r="Q270" s="39" t="s">
        <v>91</v>
      </c>
      <c r="R270" s="39">
        <f>N270+7</f>
        <v>43678</v>
      </c>
      <c r="S270" s="39">
        <f>R270+7</f>
        <v>43685</v>
      </c>
      <c r="U270" s="45"/>
    </row>
    <row r="271" spans="1:21" s="123" customFormat="1" x14ac:dyDescent="0.25">
      <c r="A271" s="122"/>
      <c r="B271" s="60"/>
      <c r="C271" s="159" t="s">
        <v>1534</v>
      </c>
      <c r="D271" s="48" t="s">
        <v>1535</v>
      </c>
      <c r="E271" s="8" t="s">
        <v>3258</v>
      </c>
      <c r="F271" s="7" t="s">
        <v>85</v>
      </c>
      <c r="G271" s="7" t="s">
        <v>55</v>
      </c>
      <c r="H271" s="174">
        <v>520</v>
      </c>
      <c r="I271" s="7" t="s">
        <v>55</v>
      </c>
      <c r="J271" s="39">
        <v>43742</v>
      </c>
      <c r="K271" s="78">
        <f t="shared" ref="K271:K278" si="116">J271+5</f>
        <v>43747</v>
      </c>
      <c r="L271" s="78">
        <f>K271+30</f>
        <v>43777</v>
      </c>
      <c r="M271" s="78">
        <f t="shared" ref="M271:M278" si="117">L271+21</f>
        <v>43798</v>
      </c>
      <c r="N271" s="78">
        <f t="shared" ref="N271:N278" si="118">M271+7</f>
        <v>43805</v>
      </c>
      <c r="O271" s="78" t="s">
        <v>91</v>
      </c>
      <c r="P271" s="78" t="s">
        <v>91</v>
      </c>
      <c r="Q271" s="78" t="s">
        <v>91</v>
      </c>
      <c r="R271" s="78">
        <f t="shared" ref="R271:R278" si="119">N271+7</f>
        <v>43812</v>
      </c>
      <c r="S271" s="78">
        <f t="shared" ref="S271:S278" si="120">R271+7</f>
        <v>43819</v>
      </c>
      <c r="U271" s="122"/>
    </row>
    <row r="272" spans="1:21" s="123" customFormat="1" x14ac:dyDescent="0.25">
      <c r="A272" s="122"/>
      <c r="B272" s="60"/>
      <c r="C272" s="154" t="s">
        <v>1536</v>
      </c>
      <c r="D272" s="48" t="s">
        <v>1537</v>
      </c>
      <c r="E272" s="8" t="s">
        <v>3258</v>
      </c>
      <c r="F272" s="7" t="s">
        <v>85</v>
      </c>
      <c r="G272" s="7" t="s">
        <v>55</v>
      </c>
      <c r="H272" s="174">
        <v>2000</v>
      </c>
      <c r="I272" s="7" t="s">
        <v>55</v>
      </c>
      <c r="J272" s="39">
        <v>43466</v>
      </c>
      <c r="K272" s="78">
        <f t="shared" si="116"/>
        <v>43471</v>
      </c>
      <c r="L272" s="78">
        <f>K272+7</f>
        <v>43478</v>
      </c>
      <c r="M272" s="78">
        <f t="shared" si="117"/>
        <v>43499</v>
      </c>
      <c r="N272" s="78">
        <f t="shared" si="118"/>
        <v>43506</v>
      </c>
      <c r="O272" s="78" t="s">
        <v>91</v>
      </c>
      <c r="P272" s="78" t="s">
        <v>91</v>
      </c>
      <c r="Q272" s="78" t="s">
        <v>91</v>
      </c>
      <c r="R272" s="78">
        <f t="shared" si="119"/>
        <v>43513</v>
      </c>
      <c r="S272" s="78">
        <f t="shared" si="120"/>
        <v>43520</v>
      </c>
      <c r="U272" s="122"/>
    </row>
    <row r="273" spans="1:21" s="123" customFormat="1" x14ac:dyDescent="0.25">
      <c r="A273" s="122"/>
      <c r="B273" s="60"/>
      <c r="C273" s="154" t="s">
        <v>1538</v>
      </c>
      <c r="D273" s="48" t="s">
        <v>1483</v>
      </c>
      <c r="E273" s="8" t="s">
        <v>3258</v>
      </c>
      <c r="F273" s="7" t="s">
        <v>85</v>
      </c>
      <c r="G273" s="7" t="s">
        <v>55</v>
      </c>
      <c r="H273" s="174">
        <v>2000</v>
      </c>
      <c r="I273" s="7" t="s">
        <v>55</v>
      </c>
      <c r="J273" s="39">
        <v>43499</v>
      </c>
      <c r="K273" s="78">
        <f t="shared" si="116"/>
        <v>43504</v>
      </c>
      <c r="L273" s="78">
        <f>K273+21</f>
        <v>43525</v>
      </c>
      <c r="M273" s="78">
        <f t="shared" si="117"/>
        <v>43546</v>
      </c>
      <c r="N273" s="78">
        <f t="shared" si="118"/>
        <v>43553</v>
      </c>
      <c r="O273" s="78" t="s">
        <v>91</v>
      </c>
      <c r="P273" s="78" t="s">
        <v>91</v>
      </c>
      <c r="Q273" s="78" t="s">
        <v>91</v>
      </c>
      <c r="R273" s="78">
        <f t="shared" si="119"/>
        <v>43560</v>
      </c>
      <c r="S273" s="78">
        <f t="shared" si="120"/>
        <v>43567</v>
      </c>
      <c r="U273" s="122"/>
    </row>
    <row r="274" spans="1:21" s="123" customFormat="1" ht="19.5" customHeight="1" x14ac:dyDescent="0.25">
      <c r="A274" s="122"/>
      <c r="B274" s="60"/>
      <c r="C274" s="248" t="s">
        <v>2972</v>
      </c>
      <c r="D274" s="545" t="s">
        <v>2971</v>
      </c>
      <c r="E274" s="8" t="s">
        <v>3258</v>
      </c>
      <c r="F274" s="71" t="s">
        <v>85</v>
      </c>
      <c r="G274" s="71" t="s">
        <v>55</v>
      </c>
      <c r="H274" s="180">
        <v>2000</v>
      </c>
      <c r="I274" s="71" t="s">
        <v>55</v>
      </c>
      <c r="J274" s="72">
        <v>43542</v>
      </c>
      <c r="K274" s="90">
        <f t="shared" ref="K274" si="121">J274+5</f>
        <v>43547</v>
      </c>
      <c r="L274" s="90">
        <f>K274+21</f>
        <v>43568</v>
      </c>
      <c r="M274" s="90">
        <f t="shared" ref="M274" si="122">L274+21</f>
        <v>43589</v>
      </c>
      <c r="N274" s="90">
        <f t="shared" ref="N274" si="123">M274+7</f>
        <v>43596</v>
      </c>
      <c r="O274" s="90" t="s">
        <v>91</v>
      </c>
      <c r="P274" s="90" t="s">
        <v>91</v>
      </c>
      <c r="Q274" s="90" t="s">
        <v>91</v>
      </c>
      <c r="R274" s="90">
        <f t="shared" ref="R274" si="124">N274+7</f>
        <v>43603</v>
      </c>
      <c r="S274" s="90">
        <f t="shared" ref="S274" si="125">R274+7</f>
        <v>43610</v>
      </c>
      <c r="U274" s="122"/>
    </row>
    <row r="275" spans="1:21" s="123" customFormat="1" x14ac:dyDescent="0.25">
      <c r="A275" s="122"/>
      <c r="B275" s="60"/>
      <c r="C275" s="159" t="s">
        <v>1541</v>
      </c>
      <c r="D275" s="3" t="s">
        <v>1542</v>
      </c>
      <c r="E275" s="8" t="s">
        <v>3258</v>
      </c>
      <c r="F275" s="7" t="s">
        <v>101</v>
      </c>
      <c r="G275" s="7" t="s">
        <v>54</v>
      </c>
      <c r="H275" s="174">
        <v>10000</v>
      </c>
      <c r="I275" s="7" t="s">
        <v>325</v>
      </c>
      <c r="J275" s="39">
        <v>43377</v>
      </c>
      <c r="K275" s="39">
        <f t="shared" si="116"/>
        <v>43382</v>
      </c>
      <c r="L275" s="39">
        <f>K275+30</f>
        <v>43412</v>
      </c>
      <c r="M275" s="39">
        <f t="shared" si="117"/>
        <v>43433</v>
      </c>
      <c r="N275" s="39">
        <f t="shared" si="118"/>
        <v>43440</v>
      </c>
      <c r="O275" s="39" t="s">
        <v>91</v>
      </c>
      <c r="P275" s="39" t="s">
        <v>91</v>
      </c>
      <c r="Q275" s="39" t="s">
        <v>91</v>
      </c>
      <c r="R275" s="39">
        <f t="shared" si="119"/>
        <v>43447</v>
      </c>
      <c r="S275" s="39">
        <f t="shared" si="120"/>
        <v>43454</v>
      </c>
      <c r="U275" s="122"/>
    </row>
    <row r="276" spans="1:21" s="123" customFormat="1" x14ac:dyDescent="0.25">
      <c r="A276" s="122"/>
      <c r="B276" s="60"/>
      <c r="C276" s="154" t="s">
        <v>1543</v>
      </c>
      <c r="D276" s="48" t="s">
        <v>1544</v>
      </c>
      <c r="E276" s="8" t="s">
        <v>3258</v>
      </c>
      <c r="F276" s="201" t="s">
        <v>85</v>
      </c>
      <c r="G276" s="204" t="s">
        <v>54</v>
      </c>
      <c r="H276" s="174">
        <v>15000</v>
      </c>
      <c r="I276" s="320" t="s">
        <v>321</v>
      </c>
      <c r="J276" s="39">
        <v>43466</v>
      </c>
      <c r="K276" s="39">
        <f t="shared" si="116"/>
        <v>43471</v>
      </c>
      <c r="L276" s="39">
        <f>K276+7</f>
        <v>43478</v>
      </c>
      <c r="M276" s="39">
        <f t="shared" si="117"/>
        <v>43499</v>
      </c>
      <c r="N276" s="39">
        <f t="shared" si="118"/>
        <v>43506</v>
      </c>
      <c r="O276" s="39" t="s">
        <v>91</v>
      </c>
      <c r="P276" s="39" t="s">
        <v>91</v>
      </c>
      <c r="Q276" s="39" t="s">
        <v>91</v>
      </c>
      <c r="R276" s="39">
        <f t="shared" si="119"/>
        <v>43513</v>
      </c>
      <c r="S276" s="39">
        <f t="shared" si="120"/>
        <v>43520</v>
      </c>
      <c r="U276" s="122"/>
    </row>
    <row r="277" spans="1:21" s="123" customFormat="1" x14ac:dyDescent="0.25">
      <c r="A277" s="122"/>
      <c r="B277" s="60"/>
      <c r="C277" s="154" t="s">
        <v>1545</v>
      </c>
      <c r="D277" s="48" t="s">
        <v>1546</v>
      </c>
      <c r="E277" s="8" t="s">
        <v>3258</v>
      </c>
      <c r="F277" s="201" t="s">
        <v>101</v>
      </c>
      <c r="G277" s="201" t="s">
        <v>54</v>
      </c>
      <c r="H277" s="174">
        <v>18000</v>
      </c>
      <c r="I277" s="320" t="s">
        <v>524</v>
      </c>
      <c r="J277" s="39">
        <v>43498</v>
      </c>
      <c r="K277" s="39">
        <f t="shared" si="116"/>
        <v>43503</v>
      </c>
      <c r="L277" s="39">
        <f>K277+21</f>
        <v>43524</v>
      </c>
      <c r="M277" s="39">
        <f t="shared" si="117"/>
        <v>43545</v>
      </c>
      <c r="N277" s="39">
        <f t="shared" si="118"/>
        <v>43552</v>
      </c>
      <c r="O277" s="39" t="s">
        <v>91</v>
      </c>
      <c r="P277" s="39" t="s">
        <v>91</v>
      </c>
      <c r="Q277" s="39" t="s">
        <v>91</v>
      </c>
      <c r="R277" s="39">
        <f t="shared" si="119"/>
        <v>43559</v>
      </c>
      <c r="S277" s="39">
        <f t="shared" si="120"/>
        <v>43566</v>
      </c>
      <c r="U277" s="122"/>
    </row>
    <row r="278" spans="1:21" s="123" customFormat="1" x14ac:dyDescent="0.25">
      <c r="A278" s="122"/>
      <c r="B278" s="60"/>
      <c r="C278" s="159" t="s">
        <v>1547</v>
      </c>
      <c r="D278" s="48" t="s">
        <v>1548</v>
      </c>
      <c r="E278" s="8" t="s">
        <v>3258</v>
      </c>
      <c r="F278" s="201" t="s">
        <v>85</v>
      </c>
      <c r="G278" s="7" t="s">
        <v>55</v>
      </c>
      <c r="H278" s="174">
        <v>3000</v>
      </c>
      <c r="I278" s="7" t="s">
        <v>1251</v>
      </c>
      <c r="J278" s="39">
        <v>43499</v>
      </c>
      <c r="K278" s="39">
        <f t="shared" si="116"/>
        <v>43504</v>
      </c>
      <c r="L278" s="39">
        <f>K278+21</f>
        <v>43525</v>
      </c>
      <c r="M278" s="39">
        <f t="shared" si="117"/>
        <v>43546</v>
      </c>
      <c r="N278" s="39">
        <f t="shared" si="118"/>
        <v>43553</v>
      </c>
      <c r="O278" s="39" t="s">
        <v>91</v>
      </c>
      <c r="P278" s="39" t="s">
        <v>91</v>
      </c>
      <c r="Q278" s="39" t="s">
        <v>91</v>
      </c>
      <c r="R278" s="39">
        <f t="shared" si="119"/>
        <v>43560</v>
      </c>
      <c r="S278" s="39">
        <f t="shared" si="120"/>
        <v>43567</v>
      </c>
      <c r="U278" s="122"/>
    </row>
    <row r="279" spans="1:21" s="123" customFormat="1" x14ac:dyDescent="0.25">
      <c r="A279" s="122"/>
      <c r="B279" s="60"/>
      <c r="C279" s="3" t="s">
        <v>3022</v>
      </c>
      <c r="D279" s="48" t="s">
        <v>3023</v>
      </c>
      <c r="E279" s="8" t="s">
        <v>3258</v>
      </c>
      <c r="F279" s="201" t="s">
        <v>85</v>
      </c>
      <c r="G279" s="7" t="s">
        <v>55</v>
      </c>
      <c r="H279" s="174">
        <v>45000</v>
      </c>
      <c r="I279" s="7" t="s">
        <v>1251</v>
      </c>
      <c r="J279" s="39">
        <v>43499</v>
      </c>
      <c r="K279" s="39">
        <f>J279+5</f>
        <v>43504</v>
      </c>
      <c r="L279" s="39">
        <f>K279+21</f>
        <v>43525</v>
      </c>
      <c r="M279" s="39">
        <f>L279+21</f>
        <v>43546</v>
      </c>
      <c r="N279" s="39">
        <f>M279+7</f>
        <v>43553</v>
      </c>
      <c r="O279" s="39" t="s">
        <v>91</v>
      </c>
      <c r="P279" s="39" t="s">
        <v>91</v>
      </c>
      <c r="Q279" s="39" t="s">
        <v>91</v>
      </c>
      <c r="R279" s="39">
        <f>N279+7</f>
        <v>43560</v>
      </c>
      <c r="S279" s="39">
        <f>R279+7</f>
        <v>43567</v>
      </c>
      <c r="U279" s="122"/>
    </row>
    <row r="280" spans="1:21" s="123" customFormat="1" x14ac:dyDescent="0.25">
      <c r="A280" s="122"/>
      <c r="B280" s="60"/>
      <c r="C280" s="4" t="s">
        <v>3024</v>
      </c>
      <c r="D280" s="48" t="s">
        <v>3025</v>
      </c>
      <c r="E280" s="8" t="s">
        <v>3258</v>
      </c>
      <c r="F280" s="201" t="s">
        <v>85</v>
      </c>
      <c r="G280" s="7" t="s">
        <v>55</v>
      </c>
      <c r="H280" s="174">
        <v>5000</v>
      </c>
      <c r="I280" s="7" t="s">
        <v>1251</v>
      </c>
      <c r="J280" s="39">
        <v>43499</v>
      </c>
      <c r="K280" s="39">
        <f>J280+5</f>
        <v>43504</v>
      </c>
      <c r="L280" s="39">
        <f>K280+21</f>
        <v>43525</v>
      </c>
      <c r="M280" s="39">
        <f>L280+21</f>
        <v>43546</v>
      </c>
      <c r="N280" s="39">
        <f>M280+7</f>
        <v>43553</v>
      </c>
      <c r="O280" s="39" t="s">
        <v>91</v>
      </c>
      <c r="P280" s="39" t="s">
        <v>91</v>
      </c>
      <c r="Q280" s="39" t="s">
        <v>91</v>
      </c>
      <c r="R280" s="39">
        <f>N280+7</f>
        <v>43560</v>
      </c>
      <c r="S280" s="39">
        <f>R280+7</f>
        <v>43567</v>
      </c>
      <c r="U280" s="122"/>
    </row>
    <row r="281" spans="1:21" ht="33" customHeight="1" x14ac:dyDescent="0.25">
      <c r="A281" s="45"/>
      <c r="C281" s="4" t="s">
        <v>1600</v>
      </c>
      <c r="D281" s="48" t="s">
        <v>1601</v>
      </c>
      <c r="E281" s="8" t="s">
        <v>3258</v>
      </c>
      <c r="F281" s="121" t="s">
        <v>85</v>
      </c>
      <c r="G281" s="119" t="s">
        <v>54</v>
      </c>
      <c r="H281" s="174">
        <v>64300</v>
      </c>
      <c r="I281" s="7" t="s">
        <v>1550</v>
      </c>
      <c r="J281" s="39">
        <v>43647</v>
      </c>
      <c r="K281" s="39">
        <f>J281+5</f>
        <v>43652</v>
      </c>
      <c r="L281" s="39">
        <f>K281+30</f>
        <v>43682</v>
      </c>
      <c r="M281" s="39">
        <f>L281+21</f>
        <v>43703</v>
      </c>
      <c r="N281" s="39">
        <f>M281+7</f>
        <v>43710</v>
      </c>
      <c r="O281" s="39" t="s">
        <v>91</v>
      </c>
      <c r="P281" s="39" t="s">
        <v>91</v>
      </c>
      <c r="Q281" s="39" t="s">
        <v>91</v>
      </c>
      <c r="R281" s="39">
        <f>N281+7</f>
        <v>43717</v>
      </c>
      <c r="S281" s="39">
        <f>R281+7</f>
        <v>43724</v>
      </c>
      <c r="U281" s="45"/>
    </row>
    <row r="282" spans="1:21" ht="22.5" customHeight="1" x14ac:dyDescent="0.25">
      <c r="A282" s="45"/>
      <c r="C282" s="319" t="s">
        <v>1602</v>
      </c>
      <c r="D282" s="48" t="s">
        <v>1603</v>
      </c>
      <c r="E282" s="8" t="s">
        <v>3258</v>
      </c>
      <c r="F282" s="121" t="s">
        <v>85</v>
      </c>
      <c r="G282" s="119" t="s">
        <v>54</v>
      </c>
      <c r="H282" s="174">
        <v>292200</v>
      </c>
      <c r="I282" s="7" t="s">
        <v>1550</v>
      </c>
      <c r="J282" s="39">
        <v>43647</v>
      </c>
      <c r="K282" s="39">
        <f t="shared" ref="K282:K287" si="126">J282+5</f>
        <v>43652</v>
      </c>
      <c r="L282" s="39">
        <f t="shared" ref="L282:L287" si="127">K282+30</f>
        <v>43682</v>
      </c>
      <c r="M282" s="39">
        <f t="shared" ref="M282:M287" si="128">L282+21</f>
        <v>43703</v>
      </c>
      <c r="N282" s="39">
        <f t="shared" ref="N282:N287" si="129">M282+7</f>
        <v>43710</v>
      </c>
      <c r="O282" s="39" t="s">
        <v>91</v>
      </c>
      <c r="P282" s="39" t="s">
        <v>91</v>
      </c>
      <c r="Q282" s="39" t="s">
        <v>91</v>
      </c>
      <c r="R282" s="39">
        <f t="shared" ref="R282:R287" si="130">N282+7</f>
        <v>43717</v>
      </c>
      <c r="S282" s="39">
        <v>43511</v>
      </c>
      <c r="U282" s="45"/>
    </row>
    <row r="283" spans="1:21" ht="28.5" x14ac:dyDescent="0.25">
      <c r="A283" s="45"/>
      <c r="C283" s="41" t="s">
        <v>1604</v>
      </c>
      <c r="D283" s="48" t="s">
        <v>1605</v>
      </c>
      <c r="E283" s="8" t="s">
        <v>3258</v>
      </c>
      <c r="F283" s="121" t="s">
        <v>85</v>
      </c>
      <c r="G283" s="119" t="s">
        <v>54</v>
      </c>
      <c r="H283" s="174">
        <v>33200</v>
      </c>
      <c r="I283" s="7" t="s">
        <v>1550</v>
      </c>
      <c r="J283" s="39">
        <v>43636</v>
      </c>
      <c r="K283" s="39">
        <f t="shared" si="126"/>
        <v>43641</v>
      </c>
      <c r="L283" s="39">
        <f t="shared" si="127"/>
        <v>43671</v>
      </c>
      <c r="M283" s="39">
        <f t="shared" si="128"/>
        <v>43692</v>
      </c>
      <c r="N283" s="39">
        <f t="shared" si="129"/>
        <v>43699</v>
      </c>
      <c r="O283" s="39" t="s">
        <v>91</v>
      </c>
      <c r="P283" s="39" t="s">
        <v>91</v>
      </c>
      <c r="Q283" s="39" t="s">
        <v>91</v>
      </c>
      <c r="R283" s="39">
        <f t="shared" si="130"/>
        <v>43706</v>
      </c>
      <c r="S283" s="39">
        <v>43511</v>
      </c>
      <c r="U283" s="45"/>
    </row>
    <row r="284" spans="1:21" ht="28.5" x14ac:dyDescent="0.25">
      <c r="A284" s="45"/>
      <c r="C284" s="41" t="s">
        <v>1606</v>
      </c>
      <c r="D284" s="48" t="s">
        <v>1607</v>
      </c>
      <c r="E284" s="8" t="s">
        <v>3258</v>
      </c>
      <c r="F284" s="121" t="s">
        <v>85</v>
      </c>
      <c r="G284" s="119" t="s">
        <v>54</v>
      </c>
      <c r="H284" s="174">
        <v>136000</v>
      </c>
      <c r="I284" s="7" t="s">
        <v>1550</v>
      </c>
      <c r="J284" s="39">
        <v>43631</v>
      </c>
      <c r="K284" s="39">
        <f t="shared" si="126"/>
        <v>43636</v>
      </c>
      <c r="L284" s="39">
        <f t="shared" si="127"/>
        <v>43666</v>
      </c>
      <c r="M284" s="39">
        <f t="shared" si="128"/>
        <v>43687</v>
      </c>
      <c r="N284" s="39">
        <f t="shared" si="129"/>
        <v>43694</v>
      </c>
      <c r="O284" s="39" t="s">
        <v>91</v>
      </c>
      <c r="P284" s="39" t="s">
        <v>91</v>
      </c>
      <c r="Q284" s="39" t="s">
        <v>91</v>
      </c>
      <c r="R284" s="39">
        <f t="shared" si="130"/>
        <v>43701</v>
      </c>
      <c r="S284" s="39">
        <v>43501</v>
      </c>
      <c r="U284" s="45"/>
    </row>
    <row r="285" spans="1:21" ht="21" customHeight="1" x14ac:dyDescent="0.25">
      <c r="A285" s="45"/>
      <c r="C285" s="4" t="s">
        <v>1608</v>
      </c>
      <c r="D285" s="48" t="s">
        <v>1609</v>
      </c>
      <c r="E285" s="8" t="s">
        <v>3258</v>
      </c>
      <c r="F285" s="121" t="s">
        <v>85</v>
      </c>
      <c r="G285" s="119" t="s">
        <v>54</v>
      </c>
      <c r="H285" s="174">
        <v>2000</v>
      </c>
      <c r="I285" s="7" t="s">
        <v>1550</v>
      </c>
      <c r="J285" s="39">
        <v>43560</v>
      </c>
      <c r="K285" s="39">
        <f t="shared" si="126"/>
        <v>43565</v>
      </c>
      <c r="L285" s="39">
        <f t="shared" si="127"/>
        <v>43595</v>
      </c>
      <c r="M285" s="39">
        <f t="shared" si="128"/>
        <v>43616</v>
      </c>
      <c r="N285" s="39">
        <f t="shared" si="129"/>
        <v>43623</v>
      </c>
      <c r="O285" s="39" t="s">
        <v>91</v>
      </c>
      <c r="P285" s="39" t="s">
        <v>91</v>
      </c>
      <c r="Q285" s="39" t="s">
        <v>91</v>
      </c>
      <c r="R285" s="39">
        <f t="shared" si="130"/>
        <v>43630</v>
      </c>
      <c r="S285" s="39">
        <v>43501</v>
      </c>
      <c r="U285" s="45"/>
    </row>
    <row r="286" spans="1:21" ht="22.5" customHeight="1" x14ac:dyDescent="0.25">
      <c r="A286" s="45"/>
      <c r="C286" s="4" t="s">
        <v>3057</v>
      </c>
      <c r="D286" s="48" t="s">
        <v>3058</v>
      </c>
      <c r="E286" s="8" t="s">
        <v>3258</v>
      </c>
      <c r="F286" s="121" t="s">
        <v>85</v>
      </c>
      <c r="G286" s="119" t="s">
        <v>54</v>
      </c>
      <c r="H286" s="174">
        <v>7000</v>
      </c>
      <c r="I286" s="7" t="s">
        <v>1550</v>
      </c>
      <c r="J286" s="39">
        <v>43560</v>
      </c>
      <c r="K286" s="39">
        <f t="shared" si="126"/>
        <v>43565</v>
      </c>
      <c r="L286" s="39">
        <f t="shared" si="127"/>
        <v>43595</v>
      </c>
      <c r="M286" s="39">
        <f t="shared" si="128"/>
        <v>43616</v>
      </c>
      <c r="N286" s="39">
        <f t="shared" si="129"/>
        <v>43623</v>
      </c>
      <c r="O286" s="39" t="s">
        <v>91</v>
      </c>
      <c r="P286" s="39" t="s">
        <v>91</v>
      </c>
      <c r="Q286" s="39" t="s">
        <v>91</v>
      </c>
      <c r="R286" s="39">
        <f t="shared" si="130"/>
        <v>43630</v>
      </c>
      <c r="S286" s="39">
        <v>43501</v>
      </c>
      <c r="U286" s="45"/>
    </row>
    <row r="287" spans="1:21" ht="19.5" customHeight="1" x14ac:dyDescent="0.25">
      <c r="A287" s="45"/>
      <c r="C287" s="4" t="s">
        <v>3070</v>
      </c>
      <c r="D287" s="48" t="s">
        <v>3071</v>
      </c>
      <c r="E287" s="8" t="s">
        <v>3258</v>
      </c>
      <c r="F287" s="121" t="s">
        <v>85</v>
      </c>
      <c r="G287" s="119" t="s">
        <v>55</v>
      </c>
      <c r="H287" s="174">
        <v>3000</v>
      </c>
      <c r="I287" s="7" t="s">
        <v>1550</v>
      </c>
      <c r="J287" s="39">
        <v>43560</v>
      </c>
      <c r="K287" s="39">
        <f t="shared" si="126"/>
        <v>43565</v>
      </c>
      <c r="L287" s="39">
        <f t="shared" si="127"/>
        <v>43595</v>
      </c>
      <c r="M287" s="39">
        <f t="shared" si="128"/>
        <v>43616</v>
      </c>
      <c r="N287" s="39">
        <f t="shared" si="129"/>
        <v>43623</v>
      </c>
      <c r="O287" s="39" t="s">
        <v>91</v>
      </c>
      <c r="P287" s="39" t="s">
        <v>91</v>
      </c>
      <c r="Q287" s="39" t="s">
        <v>91</v>
      </c>
      <c r="R287" s="39">
        <f t="shared" si="130"/>
        <v>43630</v>
      </c>
      <c r="S287" s="39">
        <v>43501</v>
      </c>
      <c r="U287" s="45"/>
    </row>
    <row r="288" spans="1:21" s="123" customFormat="1" x14ac:dyDescent="0.25">
      <c r="A288" s="122"/>
      <c r="B288" s="60"/>
      <c r="C288" s="319" t="s">
        <v>3789</v>
      </c>
      <c r="D288" s="3" t="s">
        <v>1612</v>
      </c>
      <c r="E288" s="8" t="s">
        <v>3258</v>
      </c>
      <c r="F288" s="7" t="s">
        <v>101</v>
      </c>
      <c r="G288" s="7" t="s">
        <v>53</v>
      </c>
      <c r="H288" s="174">
        <v>100000</v>
      </c>
      <c r="I288" s="7" t="s">
        <v>325</v>
      </c>
      <c r="J288" s="39">
        <v>43559</v>
      </c>
      <c r="K288" s="39">
        <f>J288+5</f>
        <v>43564</v>
      </c>
      <c r="L288" s="39">
        <f>K288+30</f>
        <v>43594</v>
      </c>
      <c r="M288" s="39">
        <f>L288+21</f>
        <v>43615</v>
      </c>
      <c r="N288" s="39">
        <f>M288+7</f>
        <v>43622</v>
      </c>
      <c r="O288" s="39" t="s">
        <v>91</v>
      </c>
      <c r="P288" s="39" t="s">
        <v>91</v>
      </c>
      <c r="Q288" s="39" t="s">
        <v>91</v>
      </c>
      <c r="R288" s="39">
        <f>N288+7</f>
        <v>43629</v>
      </c>
      <c r="S288" s="39">
        <f>R288+7</f>
        <v>43636</v>
      </c>
      <c r="U288" s="122"/>
    </row>
    <row r="289" spans="1:21" s="123" customFormat="1" x14ac:dyDescent="0.25">
      <c r="A289" s="122"/>
      <c r="B289" s="60"/>
      <c r="C289" s="214" t="s">
        <v>3786</v>
      </c>
      <c r="D289" s="3" t="s">
        <v>1613</v>
      </c>
      <c r="E289" s="8" t="s">
        <v>3258</v>
      </c>
      <c r="F289" s="7" t="s">
        <v>101</v>
      </c>
      <c r="G289" s="204" t="s">
        <v>54</v>
      </c>
      <c r="H289" s="174">
        <v>12000</v>
      </c>
      <c r="I289" s="7" t="s">
        <v>325</v>
      </c>
      <c r="J289" s="39">
        <v>43556</v>
      </c>
      <c r="K289" s="39">
        <f>J289+5</f>
        <v>43561</v>
      </c>
      <c r="L289" s="39">
        <f>K289+7</f>
        <v>43568</v>
      </c>
      <c r="M289" s="39">
        <f>L289+21</f>
        <v>43589</v>
      </c>
      <c r="N289" s="39">
        <f>M289+7</f>
        <v>43596</v>
      </c>
      <c r="O289" s="39" t="s">
        <v>91</v>
      </c>
      <c r="P289" s="39" t="s">
        <v>91</v>
      </c>
      <c r="Q289" s="39" t="s">
        <v>91</v>
      </c>
      <c r="R289" s="39">
        <f>N289+7</f>
        <v>43603</v>
      </c>
      <c r="S289" s="39">
        <f>R289+7</f>
        <v>43610</v>
      </c>
      <c r="U289" s="122"/>
    </row>
    <row r="290" spans="1:21" s="123" customFormat="1" x14ac:dyDescent="0.25">
      <c r="A290" s="122"/>
      <c r="B290" s="60"/>
      <c r="C290" s="214" t="s">
        <v>3787</v>
      </c>
      <c r="D290" s="3" t="s">
        <v>1614</v>
      </c>
      <c r="E290" s="8" t="s">
        <v>3258</v>
      </c>
      <c r="F290" s="7" t="s">
        <v>101</v>
      </c>
      <c r="G290" s="201" t="s">
        <v>54</v>
      </c>
      <c r="H290" s="174">
        <v>5000</v>
      </c>
      <c r="I290" s="7" t="s">
        <v>325</v>
      </c>
      <c r="J290" s="39">
        <v>43587</v>
      </c>
      <c r="K290" s="39">
        <f>J290+5</f>
        <v>43592</v>
      </c>
      <c r="L290" s="39">
        <f>K290+21</f>
        <v>43613</v>
      </c>
      <c r="M290" s="39">
        <f>L290+21</f>
        <v>43634</v>
      </c>
      <c r="N290" s="39">
        <f>M290+7</f>
        <v>43641</v>
      </c>
      <c r="O290" s="39" t="s">
        <v>91</v>
      </c>
      <c r="P290" s="39" t="s">
        <v>91</v>
      </c>
      <c r="Q290" s="39" t="s">
        <v>91</v>
      </c>
      <c r="R290" s="39">
        <f>N290+7</f>
        <v>43648</v>
      </c>
      <c r="S290" s="39">
        <f>R290+7</f>
        <v>43655</v>
      </c>
      <c r="U290" s="122"/>
    </row>
    <row r="291" spans="1:21" s="123" customFormat="1" x14ac:dyDescent="0.25">
      <c r="A291" s="122"/>
      <c r="B291" s="60"/>
      <c r="C291" s="149" t="s">
        <v>1615</v>
      </c>
      <c r="D291" s="3" t="s">
        <v>1616</v>
      </c>
      <c r="E291" s="8" t="s">
        <v>3258</v>
      </c>
      <c r="F291" s="7" t="s">
        <v>101</v>
      </c>
      <c r="G291" s="201" t="s">
        <v>54</v>
      </c>
      <c r="H291" s="174">
        <v>2000</v>
      </c>
      <c r="I291" s="7" t="s">
        <v>325</v>
      </c>
      <c r="J291" s="39">
        <v>43499</v>
      </c>
      <c r="K291" s="39">
        <f>J291+5</f>
        <v>43504</v>
      </c>
      <c r="L291" s="39">
        <f>K291+21</f>
        <v>43525</v>
      </c>
      <c r="M291" s="39">
        <f>L291+21</f>
        <v>43546</v>
      </c>
      <c r="N291" s="39">
        <f>M291+7</f>
        <v>43553</v>
      </c>
      <c r="O291" s="39" t="s">
        <v>91</v>
      </c>
      <c r="P291" s="39" t="s">
        <v>91</v>
      </c>
      <c r="Q291" s="39" t="s">
        <v>91</v>
      </c>
      <c r="R291" s="39">
        <f>N291+7</f>
        <v>43560</v>
      </c>
      <c r="S291" s="39">
        <f>R291+7</f>
        <v>43567</v>
      </c>
      <c r="U291" s="122"/>
    </row>
    <row r="292" spans="1:21" s="123" customFormat="1" x14ac:dyDescent="0.25">
      <c r="A292" s="122"/>
      <c r="B292" s="60"/>
      <c r="C292" s="154" t="s">
        <v>3790</v>
      </c>
      <c r="D292" s="3" t="s">
        <v>3788</v>
      </c>
      <c r="E292" s="8" t="s">
        <v>3258</v>
      </c>
      <c r="F292" s="7" t="s">
        <v>101</v>
      </c>
      <c r="G292" s="204" t="s">
        <v>54</v>
      </c>
      <c r="H292" s="174">
        <v>23000</v>
      </c>
      <c r="I292" s="7" t="s">
        <v>325</v>
      </c>
      <c r="J292" s="39">
        <v>43647</v>
      </c>
      <c r="K292" s="39">
        <v>43653</v>
      </c>
      <c r="L292" s="39">
        <v>43661</v>
      </c>
      <c r="M292" s="39">
        <v>43685</v>
      </c>
      <c r="N292" s="39">
        <v>43692</v>
      </c>
      <c r="O292" s="39" t="s">
        <v>91</v>
      </c>
      <c r="P292" s="39" t="s">
        <v>91</v>
      </c>
      <c r="Q292" s="39" t="s">
        <v>91</v>
      </c>
      <c r="R292" s="39">
        <v>43698</v>
      </c>
      <c r="S292" s="39">
        <v>43707</v>
      </c>
      <c r="U292" s="122"/>
    </row>
    <row r="293" spans="1:21" s="74" customFormat="1" ht="15" x14ac:dyDescent="0.25">
      <c r="A293" s="247"/>
      <c r="C293" s="518" t="s">
        <v>2603</v>
      </c>
      <c r="D293" s="449" t="s">
        <v>2604</v>
      </c>
      <c r="E293" s="8" t="s">
        <v>3258</v>
      </c>
      <c r="F293" s="80" t="s">
        <v>85</v>
      </c>
      <c r="G293" s="80" t="s">
        <v>53</v>
      </c>
      <c r="H293" s="488">
        <v>310900</v>
      </c>
      <c r="I293" s="450" t="s">
        <v>2183</v>
      </c>
      <c r="J293" s="411">
        <v>43620</v>
      </c>
      <c r="K293" s="411">
        <f t="shared" ref="K293:K311" si="131">J293+5</f>
        <v>43625</v>
      </c>
      <c r="L293" s="411">
        <f t="shared" ref="L293:L298" si="132">K293+30</f>
        <v>43655</v>
      </c>
      <c r="M293" s="411">
        <f t="shared" ref="M293:M299" si="133">L293+21</f>
        <v>43676</v>
      </c>
      <c r="N293" s="411">
        <f t="shared" ref="N293:N299" si="134">M293+7</f>
        <v>43683</v>
      </c>
      <c r="O293" s="411" t="s">
        <v>91</v>
      </c>
      <c r="P293" s="411" t="s">
        <v>91</v>
      </c>
      <c r="Q293" s="411" t="s">
        <v>91</v>
      </c>
      <c r="R293" s="411">
        <f t="shared" ref="R293:R311" si="135">N293+7</f>
        <v>43690</v>
      </c>
      <c r="S293" s="411">
        <f t="shared" ref="S293:S311" si="136">R293+7</f>
        <v>43697</v>
      </c>
      <c r="U293" s="122"/>
    </row>
    <row r="294" spans="1:21" s="74" customFormat="1" ht="15" x14ac:dyDescent="0.25">
      <c r="A294" s="247"/>
      <c r="C294" s="519" t="s">
        <v>2605</v>
      </c>
      <c r="D294" s="449" t="s">
        <v>2606</v>
      </c>
      <c r="E294" s="8" t="s">
        <v>3258</v>
      </c>
      <c r="F294" s="80" t="s">
        <v>85</v>
      </c>
      <c r="G294" s="80" t="s">
        <v>53</v>
      </c>
      <c r="H294" s="489">
        <v>557200</v>
      </c>
      <c r="I294" s="426"/>
      <c r="J294" s="411">
        <v>43570</v>
      </c>
      <c r="K294" s="411">
        <f t="shared" si="131"/>
        <v>43575</v>
      </c>
      <c r="L294" s="411">
        <f t="shared" si="132"/>
        <v>43605</v>
      </c>
      <c r="M294" s="411">
        <f t="shared" si="133"/>
        <v>43626</v>
      </c>
      <c r="N294" s="411">
        <f t="shared" si="134"/>
        <v>43633</v>
      </c>
      <c r="O294" s="411" t="s">
        <v>91</v>
      </c>
      <c r="P294" s="411" t="s">
        <v>91</v>
      </c>
      <c r="Q294" s="411" t="s">
        <v>91</v>
      </c>
      <c r="R294" s="411">
        <f t="shared" si="135"/>
        <v>43640</v>
      </c>
      <c r="S294" s="411">
        <f t="shared" si="136"/>
        <v>43647</v>
      </c>
      <c r="U294" s="122"/>
    </row>
    <row r="295" spans="1:21" s="74" customFormat="1" ht="30" x14ac:dyDescent="0.2">
      <c r="A295" s="247"/>
      <c r="C295" s="507" t="s">
        <v>2607</v>
      </c>
      <c r="D295" s="449" t="s">
        <v>2608</v>
      </c>
      <c r="E295" s="8" t="s">
        <v>3258</v>
      </c>
      <c r="F295" s="80" t="s">
        <v>85</v>
      </c>
      <c r="G295" s="80" t="s">
        <v>53</v>
      </c>
      <c r="H295" s="490">
        <f>[5]Sheet2!$K$213</f>
        <v>20000</v>
      </c>
      <c r="I295" s="417" t="str">
        <f>[5]Sheet2!$E$213</f>
        <v>PSD2005012</v>
      </c>
      <c r="J295" s="411">
        <v>43742</v>
      </c>
      <c r="K295" s="411">
        <f t="shared" si="131"/>
        <v>43747</v>
      </c>
      <c r="L295" s="411">
        <f t="shared" si="132"/>
        <v>43777</v>
      </c>
      <c r="M295" s="411">
        <f t="shared" si="133"/>
        <v>43798</v>
      </c>
      <c r="N295" s="411">
        <f t="shared" si="134"/>
        <v>43805</v>
      </c>
      <c r="O295" s="411" t="s">
        <v>91</v>
      </c>
      <c r="P295" s="411" t="s">
        <v>91</v>
      </c>
      <c r="Q295" s="411" t="s">
        <v>91</v>
      </c>
      <c r="R295" s="411">
        <f t="shared" si="135"/>
        <v>43812</v>
      </c>
      <c r="S295" s="411">
        <f t="shared" si="136"/>
        <v>43819</v>
      </c>
      <c r="U295" s="122"/>
    </row>
    <row r="296" spans="1:21" s="74" customFormat="1" ht="15" x14ac:dyDescent="0.25">
      <c r="A296" s="247"/>
      <c r="C296" s="518" t="s">
        <v>2609</v>
      </c>
      <c r="D296" s="449" t="s">
        <v>2610</v>
      </c>
      <c r="E296" s="8" t="s">
        <v>3258</v>
      </c>
      <c r="F296" s="80" t="s">
        <v>85</v>
      </c>
      <c r="G296" s="80" t="s">
        <v>53</v>
      </c>
      <c r="H296" s="488">
        <v>108000</v>
      </c>
      <c r="I296" s="450" t="s">
        <v>2183</v>
      </c>
      <c r="J296" s="411">
        <v>43600</v>
      </c>
      <c r="K296" s="411">
        <f t="shared" si="131"/>
        <v>43605</v>
      </c>
      <c r="L296" s="411">
        <f t="shared" si="132"/>
        <v>43635</v>
      </c>
      <c r="M296" s="411">
        <f t="shared" si="133"/>
        <v>43656</v>
      </c>
      <c r="N296" s="411">
        <f t="shared" si="134"/>
        <v>43663</v>
      </c>
      <c r="O296" s="411" t="s">
        <v>91</v>
      </c>
      <c r="P296" s="411" t="s">
        <v>91</v>
      </c>
      <c r="Q296" s="411" t="s">
        <v>91</v>
      </c>
      <c r="R296" s="411">
        <f t="shared" si="135"/>
        <v>43670</v>
      </c>
      <c r="S296" s="411">
        <f t="shared" si="136"/>
        <v>43677</v>
      </c>
      <c r="U296" s="122"/>
    </row>
    <row r="297" spans="1:21" s="74" customFormat="1" ht="15" x14ac:dyDescent="0.2">
      <c r="A297" s="247"/>
      <c r="C297" s="520" t="s">
        <v>2611</v>
      </c>
      <c r="D297" s="449" t="s">
        <v>2612</v>
      </c>
      <c r="E297" s="8" t="s">
        <v>3258</v>
      </c>
      <c r="F297" s="80" t="s">
        <v>85</v>
      </c>
      <c r="G297" s="80" t="s">
        <v>53</v>
      </c>
      <c r="H297" s="491" t="s">
        <v>3873</v>
      </c>
      <c r="I297" s="422" t="s">
        <v>2613</v>
      </c>
      <c r="J297" s="411">
        <v>43742</v>
      </c>
      <c r="K297" s="411">
        <f t="shared" si="131"/>
        <v>43747</v>
      </c>
      <c r="L297" s="411">
        <f t="shared" si="132"/>
        <v>43777</v>
      </c>
      <c r="M297" s="411">
        <f t="shared" si="133"/>
        <v>43798</v>
      </c>
      <c r="N297" s="411">
        <f t="shared" si="134"/>
        <v>43805</v>
      </c>
      <c r="O297" s="411" t="s">
        <v>91</v>
      </c>
      <c r="P297" s="411" t="s">
        <v>91</v>
      </c>
      <c r="Q297" s="411" t="s">
        <v>91</v>
      </c>
      <c r="R297" s="411">
        <f t="shared" si="135"/>
        <v>43812</v>
      </c>
      <c r="S297" s="411">
        <f t="shared" si="136"/>
        <v>43819</v>
      </c>
      <c r="U297" s="122"/>
    </row>
    <row r="298" spans="1:21" s="74" customFormat="1" ht="30" x14ac:dyDescent="0.25">
      <c r="A298" s="247"/>
      <c r="C298" s="518" t="s">
        <v>2614</v>
      </c>
      <c r="D298" s="449" t="s">
        <v>2615</v>
      </c>
      <c r="E298" s="8" t="s">
        <v>3258</v>
      </c>
      <c r="F298" s="80" t="s">
        <v>85</v>
      </c>
      <c r="G298" s="80" t="s">
        <v>53</v>
      </c>
      <c r="H298" s="490">
        <v>75000</v>
      </c>
      <c r="I298" s="421" t="s">
        <v>2222</v>
      </c>
      <c r="J298" s="411">
        <v>43620</v>
      </c>
      <c r="K298" s="411">
        <f t="shared" si="131"/>
        <v>43625</v>
      </c>
      <c r="L298" s="411">
        <f t="shared" si="132"/>
        <v>43655</v>
      </c>
      <c r="M298" s="411">
        <f t="shared" si="133"/>
        <v>43676</v>
      </c>
      <c r="N298" s="411">
        <f t="shared" si="134"/>
        <v>43683</v>
      </c>
      <c r="O298" s="411" t="s">
        <v>91</v>
      </c>
      <c r="P298" s="411" t="s">
        <v>91</v>
      </c>
      <c r="Q298" s="411" t="s">
        <v>91</v>
      </c>
      <c r="R298" s="411">
        <f t="shared" si="135"/>
        <v>43690</v>
      </c>
      <c r="S298" s="411">
        <f t="shared" si="136"/>
        <v>43697</v>
      </c>
      <c r="U298" s="122"/>
    </row>
    <row r="299" spans="1:21" s="74" customFormat="1" ht="15" x14ac:dyDescent="0.2">
      <c r="A299" s="247"/>
      <c r="C299" s="518" t="s">
        <v>3874</v>
      </c>
      <c r="D299" s="449" t="s">
        <v>2616</v>
      </c>
      <c r="E299" s="8" t="s">
        <v>3258</v>
      </c>
      <c r="F299" s="80" t="s">
        <v>85</v>
      </c>
      <c r="G299" s="82" t="s">
        <v>54</v>
      </c>
      <c r="H299" s="492">
        <v>15000</v>
      </c>
      <c r="I299" s="427" t="s">
        <v>2617</v>
      </c>
      <c r="J299" s="411">
        <v>43742</v>
      </c>
      <c r="K299" s="411">
        <f t="shared" si="131"/>
        <v>43747</v>
      </c>
      <c r="L299" s="411">
        <f t="shared" ref="L299:N300" si="137">K299+7</f>
        <v>43754</v>
      </c>
      <c r="M299" s="411">
        <f t="shared" si="133"/>
        <v>43775</v>
      </c>
      <c r="N299" s="411">
        <f t="shared" si="134"/>
        <v>43782</v>
      </c>
      <c r="O299" s="411" t="s">
        <v>91</v>
      </c>
      <c r="P299" s="411" t="s">
        <v>91</v>
      </c>
      <c r="Q299" s="411" t="s">
        <v>91</v>
      </c>
      <c r="R299" s="411">
        <f t="shared" si="135"/>
        <v>43789</v>
      </c>
      <c r="S299" s="411">
        <f t="shared" si="136"/>
        <v>43796</v>
      </c>
      <c r="U299" s="122"/>
    </row>
    <row r="300" spans="1:21" s="74" customFormat="1" ht="30" x14ac:dyDescent="0.25">
      <c r="A300" s="247"/>
      <c r="C300" s="518" t="s">
        <v>2965</v>
      </c>
      <c r="D300" s="449" t="s">
        <v>2966</v>
      </c>
      <c r="E300" s="8" t="s">
        <v>3258</v>
      </c>
      <c r="F300" s="80" t="s">
        <v>85</v>
      </c>
      <c r="G300" s="82" t="s">
        <v>54</v>
      </c>
      <c r="H300" s="492">
        <v>40743</v>
      </c>
      <c r="I300" s="85" t="s">
        <v>3875</v>
      </c>
      <c r="J300" s="411">
        <v>43516</v>
      </c>
      <c r="K300" s="411">
        <f t="shared" si="131"/>
        <v>43521</v>
      </c>
      <c r="L300" s="411">
        <f t="shared" si="137"/>
        <v>43528</v>
      </c>
      <c r="M300" s="411">
        <f t="shared" si="137"/>
        <v>43535</v>
      </c>
      <c r="N300" s="411">
        <f t="shared" si="137"/>
        <v>43542</v>
      </c>
      <c r="O300" s="411" t="s">
        <v>91</v>
      </c>
      <c r="P300" s="411" t="s">
        <v>91</v>
      </c>
      <c r="Q300" s="411" t="s">
        <v>91</v>
      </c>
      <c r="R300" s="411">
        <f t="shared" si="135"/>
        <v>43549</v>
      </c>
      <c r="S300" s="411">
        <f t="shared" si="136"/>
        <v>43556</v>
      </c>
      <c r="U300" s="122"/>
    </row>
    <row r="301" spans="1:21" s="74" customFormat="1" ht="30" x14ac:dyDescent="0.25">
      <c r="A301" s="247"/>
      <c r="C301" s="520" t="s">
        <v>3077</v>
      </c>
      <c r="D301" s="449" t="s">
        <v>3078</v>
      </c>
      <c r="E301" s="8" t="s">
        <v>3258</v>
      </c>
      <c r="F301" s="82" t="s">
        <v>85</v>
      </c>
      <c r="G301" s="82" t="s">
        <v>55</v>
      </c>
      <c r="H301" s="410">
        <v>1200</v>
      </c>
      <c r="I301" s="422" t="s">
        <v>3876</v>
      </c>
      <c r="J301" s="411">
        <v>43590</v>
      </c>
      <c r="K301" s="411">
        <f t="shared" si="131"/>
        <v>43595</v>
      </c>
      <c r="L301" s="411">
        <f>K301+7</f>
        <v>43602</v>
      </c>
      <c r="M301" s="411">
        <f>L301+21</f>
        <v>43623</v>
      </c>
      <c r="N301" s="411">
        <f>M301+7</f>
        <v>43630</v>
      </c>
      <c r="O301" s="411" t="s">
        <v>91</v>
      </c>
      <c r="P301" s="411" t="s">
        <v>91</v>
      </c>
      <c r="Q301" s="411" t="s">
        <v>91</v>
      </c>
      <c r="R301" s="411">
        <f t="shared" si="135"/>
        <v>43637</v>
      </c>
      <c r="S301" s="411">
        <f t="shared" si="136"/>
        <v>43644</v>
      </c>
      <c r="U301" s="122"/>
    </row>
    <row r="302" spans="1:21" s="74" customFormat="1" ht="45" x14ac:dyDescent="0.25">
      <c r="A302" s="247"/>
      <c r="C302" s="507" t="s">
        <v>3153</v>
      </c>
      <c r="D302" s="409" t="s">
        <v>3154</v>
      </c>
      <c r="E302" s="8" t="s">
        <v>3258</v>
      </c>
      <c r="F302" s="80" t="s">
        <v>85</v>
      </c>
      <c r="G302" s="82" t="s">
        <v>53</v>
      </c>
      <c r="H302" s="451">
        <v>51562</v>
      </c>
      <c r="I302" s="80" t="s">
        <v>3806</v>
      </c>
      <c r="J302" s="411">
        <v>43742</v>
      </c>
      <c r="K302" s="411">
        <f t="shared" si="131"/>
        <v>43747</v>
      </c>
      <c r="L302" s="411">
        <f t="shared" ref="L302:N303" si="138">K302+7</f>
        <v>43754</v>
      </c>
      <c r="M302" s="411">
        <f t="shared" si="138"/>
        <v>43761</v>
      </c>
      <c r="N302" s="411">
        <f t="shared" si="138"/>
        <v>43768</v>
      </c>
      <c r="O302" s="411" t="s">
        <v>91</v>
      </c>
      <c r="P302" s="411" t="s">
        <v>91</v>
      </c>
      <c r="Q302" s="411" t="s">
        <v>91</v>
      </c>
      <c r="R302" s="411">
        <f t="shared" si="135"/>
        <v>43775</v>
      </c>
      <c r="S302" s="411">
        <f t="shared" si="136"/>
        <v>43782</v>
      </c>
      <c r="U302" s="122"/>
    </row>
    <row r="303" spans="1:21" s="74" customFormat="1" ht="15" x14ac:dyDescent="0.25">
      <c r="A303" s="247"/>
      <c r="C303" s="521" t="s">
        <v>3877</v>
      </c>
      <c r="D303" s="449" t="s">
        <v>3155</v>
      </c>
      <c r="E303" s="8" t="s">
        <v>3258</v>
      </c>
      <c r="F303" s="80" t="s">
        <v>85</v>
      </c>
      <c r="G303" s="82" t="s">
        <v>53</v>
      </c>
      <c r="H303" s="451">
        <v>80000</v>
      </c>
      <c r="I303" s="80" t="s">
        <v>3878</v>
      </c>
      <c r="J303" s="411">
        <v>43516</v>
      </c>
      <c r="K303" s="411">
        <f t="shared" si="131"/>
        <v>43521</v>
      </c>
      <c r="L303" s="411">
        <f t="shared" si="138"/>
        <v>43528</v>
      </c>
      <c r="M303" s="411">
        <f t="shared" si="138"/>
        <v>43535</v>
      </c>
      <c r="N303" s="411">
        <f t="shared" si="138"/>
        <v>43542</v>
      </c>
      <c r="O303" s="411" t="s">
        <v>91</v>
      </c>
      <c r="P303" s="411" t="s">
        <v>91</v>
      </c>
      <c r="Q303" s="411" t="s">
        <v>91</v>
      </c>
      <c r="R303" s="411">
        <f t="shared" si="135"/>
        <v>43549</v>
      </c>
      <c r="S303" s="411">
        <f t="shared" si="136"/>
        <v>43556</v>
      </c>
      <c r="U303" s="122"/>
    </row>
    <row r="304" spans="1:21" s="452" customFormat="1" ht="30" x14ac:dyDescent="0.25">
      <c r="A304" s="247"/>
      <c r="B304" s="74"/>
      <c r="C304" s="521" t="s">
        <v>3156</v>
      </c>
      <c r="D304" s="409" t="s">
        <v>3157</v>
      </c>
      <c r="E304" s="8" t="s">
        <v>3258</v>
      </c>
      <c r="F304" s="82" t="s">
        <v>85</v>
      </c>
      <c r="G304" s="82" t="s">
        <v>53</v>
      </c>
      <c r="H304" s="451">
        <v>80000</v>
      </c>
      <c r="I304" s="80" t="s">
        <v>3879</v>
      </c>
      <c r="J304" s="411">
        <v>43528</v>
      </c>
      <c r="K304" s="411">
        <f t="shared" si="131"/>
        <v>43533</v>
      </c>
      <c r="L304" s="411">
        <f>K304+7</f>
        <v>43540</v>
      </c>
      <c r="M304" s="411">
        <f>L304+7</f>
        <v>43547</v>
      </c>
      <c r="N304" s="411">
        <f>M304+7</f>
        <v>43554</v>
      </c>
      <c r="O304" s="411" t="s">
        <v>91</v>
      </c>
      <c r="P304" s="411" t="s">
        <v>91</v>
      </c>
      <c r="Q304" s="411" t="s">
        <v>91</v>
      </c>
      <c r="R304" s="411">
        <f t="shared" si="135"/>
        <v>43561</v>
      </c>
      <c r="S304" s="411">
        <f t="shared" si="136"/>
        <v>43568</v>
      </c>
      <c r="U304" s="122"/>
    </row>
    <row r="305" spans="1:37" s="74" customFormat="1" ht="30" x14ac:dyDescent="0.25">
      <c r="A305" s="247"/>
      <c r="C305" s="521" t="s">
        <v>3158</v>
      </c>
      <c r="D305" s="449" t="s">
        <v>3159</v>
      </c>
      <c r="E305" s="8" t="s">
        <v>3258</v>
      </c>
      <c r="F305" s="82" t="s">
        <v>85</v>
      </c>
      <c r="G305" s="82" t="s">
        <v>53</v>
      </c>
      <c r="H305" s="451">
        <v>136683</v>
      </c>
      <c r="I305" s="80" t="s">
        <v>3880</v>
      </c>
      <c r="J305" s="411">
        <v>43590</v>
      </c>
      <c r="K305" s="411">
        <f t="shared" si="131"/>
        <v>43595</v>
      </c>
      <c r="L305" s="411">
        <f>K305+7</f>
        <v>43602</v>
      </c>
      <c r="M305" s="411">
        <f>L305+21</f>
        <v>43623</v>
      </c>
      <c r="N305" s="411">
        <f>M305+7</f>
        <v>43630</v>
      </c>
      <c r="O305" s="411" t="s">
        <v>91</v>
      </c>
      <c r="P305" s="411" t="s">
        <v>91</v>
      </c>
      <c r="Q305" s="411" t="s">
        <v>91</v>
      </c>
      <c r="R305" s="411">
        <f t="shared" si="135"/>
        <v>43637</v>
      </c>
      <c r="S305" s="411">
        <f t="shared" si="136"/>
        <v>43644</v>
      </c>
      <c r="U305" s="122"/>
    </row>
    <row r="306" spans="1:37" s="74" customFormat="1" ht="30" x14ac:dyDescent="0.25">
      <c r="A306" s="247"/>
      <c r="C306" s="507" t="s">
        <v>3881</v>
      </c>
      <c r="D306" s="449" t="s">
        <v>3882</v>
      </c>
      <c r="E306" s="8" t="s">
        <v>3258</v>
      </c>
      <c r="F306" s="428" t="s">
        <v>85</v>
      </c>
      <c r="G306" s="428" t="s">
        <v>53</v>
      </c>
      <c r="H306" s="453">
        <v>49989</v>
      </c>
      <c r="I306" s="103" t="s">
        <v>3883</v>
      </c>
      <c r="J306" s="444">
        <v>43636</v>
      </c>
      <c r="K306" s="444">
        <f t="shared" si="131"/>
        <v>43641</v>
      </c>
      <c r="L306" s="444">
        <f t="shared" ref="L306:L311" si="139">K306+7</f>
        <v>43648</v>
      </c>
      <c r="M306" s="444">
        <f t="shared" ref="M306:M311" si="140">L306+21</f>
        <v>43669</v>
      </c>
      <c r="N306" s="444">
        <f t="shared" ref="N306:N311" si="141">M306+7</f>
        <v>43676</v>
      </c>
      <c r="O306" s="444" t="s">
        <v>91</v>
      </c>
      <c r="P306" s="444" t="s">
        <v>91</v>
      </c>
      <c r="Q306" s="444" t="s">
        <v>91</v>
      </c>
      <c r="R306" s="444">
        <f t="shared" si="135"/>
        <v>43683</v>
      </c>
      <c r="S306" s="444">
        <f t="shared" si="136"/>
        <v>43690</v>
      </c>
      <c r="U306" s="122"/>
    </row>
    <row r="307" spans="1:37" s="74" customFormat="1" ht="45" x14ac:dyDescent="0.25">
      <c r="A307" s="247"/>
      <c r="C307" s="507" t="s">
        <v>3884</v>
      </c>
      <c r="D307" s="449" t="s">
        <v>3885</v>
      </c>
      <c r="E307" s="8" t="s">
        <v>3258</v>
      </c>
      <c r="F307" s="428" t="s">
        <v>85</v>
      </c>
      <c r="G307" s="428" t="s">
        <v>53</v>
      </c>
      <c r="H307" s="453">
        <v>5000</v>
      </c>
      <c r="I307" s="103" t="s">
        <v>3883</v>
      </c>
      <c r="J307" s="444">
        <v>43636</v>
      </c>
      <c r="K307" s="444">
        <f t="shared" si="131"/>
        <v>43641</v>
      </c>
      <c r="L307" s="444">
        <f t="shared" si="139"/>
        <v>43648</v>
      </c>
      <c r="M307" s="444">
        <f t="shared" si="140"/>
        <v>43669</v>
      </c>
      <c r="N307" s="444">
        <f t="shared" si="141"/>
        <v>43676</v>
      </c>
      <c r="O307" s="444" t="s">
        <v>91</v>
      </c>
      <c r="P307" s="444" t="s">
        <v>91</v>
      </c>
      <c r="Q307" s="444" t="s">
        <v>91</v>
      </c>
      <c r="R307" s="444">
        <f t="shared" si="135"/>
        <v>43683</v>
      </c>
      <c r="S307" s="444">
        <f t="shared" si="136"/>
        <v>43690</v>
      </c>
      <c r="U307" s="122"/>
    </row>
    <row r="308" spans="1:37" s="74" customFormat="1" ht="30" x14ac:dyDescent="0.25">
      <c r="A308" s="247"/>
      <c r="C308" s="522" t="s">
        <v>3886</v>
      </c>
      <c r="D308" s="449" t="s">
        <v>3887</v>
      </c>
      <c r="E308" s="8" t="s">
        <v>3258</v>
      </c>
      <c r="F308" s="428" t="s">
        <v>85</v>
      </c>
      <c r="G308" s="428" t="s">
        <v>53</v>
      </c>
      <c r="H308" s="453">
        <v>19000</v>
      </c>
      <c r="I308" s="454" t="s">
        <v>3888</v>
      </c>
      <c r="J308" s="444">
        <v>43636</v>
      </c>
      <c r="K308" s="444">
        <f t="shared" si="131"/>
        <v>43641</v>
      </c>
      <c r="L308" s="444">
        <f t="shared" si="139"/>
        <v>43648</v>
      </c>
      <c r="M308" s="444">
        <f t="shared" si="140"/>
        <v>43669</v>
      </c>
      <c r="N308" s="444">
        <f t="shared" si="141"/>
        <v>43676</v>
      </c>
      <c r="O308" s="444" t="s">
        <v>91</v>
      </c>
      <c r="P308" s="444" t="s">
        <v>91</v>
      </c>
      <c r="Q308" s="444" t="s">
        <v>91</v>
      </c>
      <c r="R308" s="444">
        <f t="shared" si="135"/>
        <v>43683</v>
      </c>
      <c r="S308" s="444">
        <f t="shared" si="136"/>
        <v>43690</v>
      </c>
      <c r="T308" s="479"/>
      <c r="U308" s="122"/>
      <c r="V308" s="479"/>
      <c r="W308" s="479"/>
      <c r="X308" s="479"/>
      <c r="Y308" s="479"/>
      <c r="Z308" s="479"/>
      <c r="AA308" s="479"/>
      <c r="AB308" s="479"/>
      <c r="AC308" s="479"/>
      <c r="AD308" s="479"/>
      <c r="AE308" s="479"/>
      <c r="AF308" s="479"/>
      <c r="AG308" s="479"/>
      <c r="AH308" s="479"/>
      <c r="AI308" s="479"/>
      <c r="AJ308" s="479"/>
      <c r="AK308" s="479"/>
    </row>
    <row r="309" spans="1:37" s="445" customFormat="1" ht="15.75" x14ac:dyDescent="0.25">
      <c r="A309" s="247"/>
      <c r="C309" s="523" t="s">
        <v>3949</v>
      </c>
      <c r="D309" s="546" t="s">
        <v>3950</v>
      </c>
      <c r="E309" s="8" t="s">
        <v>3258</v>
      </c>
      <c r="F309" s="83" t="s">
        <v>85</v>
      </c>
      <c r="G309" s="83" t="s">
        <v>53</v>
      </c>
      <c r="H309" s="503">
        <v>392429.27</v>
      </c>
      <c r="I309" s="504">
        <v>2004066</v>
      </c>
      <c r="J309" s="441">
        <v>43637</v>
      </c>
      <c r="K309" s="441">
        <f t="shared" si="131"/>
        <v>43642</v>
      </c>
      <c r="L309" s="441">
        <f t="shared" si="139"/>
        <v>43649</v>
      </c>
      <c r="M309" s="441">
        <f t="shared" si="140"/>
        <v>43670</v>
      </c>
      <c r="N309" s="441">
        <f t="shared" si="141"/>
        <v>43677</v>
      </c>
      <c r="O309" s="441" t="s">
        <v>91</v>
      </c>
      <c r="P309" s="441" t="s">
        <v>91</v>
      </c>
      <c r="Q309" s="441" t="s">
        <v>91</v>
      </c>
      <c r="R309" s="441">
        <f t="shared" si="135"/>
        <v>43684</v>
      </c>
      <c r="S309" s="441">
        <f t="shared" si="136"/>
        <v>43691</v>
      </c>
      <c r="T309" s="479"/>
      <c r="U309" s="122"/>
      <c r="V309" s="479"/>
      <c r="W309" s="479"/>
      <c r="X309" s="479"/>
      <c r="Y309" s="479"/>
      <c r="Z309" s="479"/>
      <c r="AA309" s="479"/>
      <c r="AB309" s="479"/>
      <c r="AC309" s="479"/>
      <c r="AD309" s="479"/>
      <c r="AE309" s="479"/>
      <c r="AF309" s="479"/>
      <c r="AG309" s="479"/>
      <c r="AH309" s="479"/>
      <c r="AI309" s="479"/>
      <c r="AJ309" s="479"/>
      <c r="AK309" s="479"/>
    </row>
    <row r="310" spans="1:37" s="445" customFormat="1" ht="15.75" x14ac:dyDescent="0.25">
      <c r="A310" s="247"/>
      <c r="C310" s="523" t="s">
        <v>3951</v>
      </c>
      <c r="D310" s="546" t="s">
        <v>3952</v>
      </c>
      <c r="E310" s="8" t="s">
        <v>3258</v>
      </c>
      <c r="F310" s="83" t="s">
        <v>85</v>
      </c>
      <c r="G310" s="83" t="s">
        <v>53</v>
      </c>
      <c r="H310" s="503">
        <v>1231663</v>
      </c>
      <c r="I310" s="504">
        <v>2004066</v>
      </c>
      <c r="J310" s="441">
        <v>43638</v>
      </c>
      <c r="K310" s="441">
        <f t="shared" si="131"/>
        <v>43643</v>
      </c>
      <c r="L310" s="441">
        <f t="shared" si="139"/>
        <v>43650</v>
      </c>
      <c r="M310" s="441">
        <f t="shared" si="140"/>
        <v>43671</v>
      </c>
      <c r="N310" s="441">
        <f t="shared" si="141"/>
        <v>43678</v>
      </c>
      <c r="O310" s="441" t="s">
        <v>91</v>
      </c>
      <c r="P310" s="441" t="s">
        <v>91</v>
      </c>
      <c r="Q310" s="441" t="s">
        <v>91</v>
      </c>
      <c r="R310" s="441">
        <f t="shared" si="135"/>
        <v>43685</v>
      </c>
      <c r="S310" s="441">
        <f t="shared" si="136"/>
        <v>43692</v>
      </c>
      <c r="T310" s="479"/>
      <c r="U310" s="247"/>
      <c r="V310" s="479"/>
      <c r="W310" s="479"/>
      <c r="X310" s="479"/>
      <c r="Y310" s="479"/>
      <c r="Z310" s="479"/>
      <c r="AA310" s="479"/>
      <c r="AB310" s="479"/>
      <c r="AC310" s="479"/>
      <c r="AD310" s="479"/>
      <c r="AE310" s="479"/>
      <c r="AF310" s="479"/>
      <c r="AG310" s="479"/>
      <c r="AH310" s="479"/>
      <c r="AI310" s="479"/>
      <c r="AJ310" s="479"/>
      <c r="AK310" s="479"/>
    </row>
    <row r="311" spans="1:37" s="445" customFormat="1" ht="45" x14ac:dyDescent="0.25">
      <c r="A311" s="247"/>
      <c r="C311" s="523" t="s">
        <v>3957</v>
      </c>
      <c r="D311" s="546" t="s">
        <v>3958</v>
      </c>
      <c r="E311" s="8" t="s">
        <v>3258</v>
      </c>
      <c r="F311" s="83" t="s">
        <v>85</v>
      </c>
      <c r="G311" s="83" t="s">
        <v>53</v>
      </c>
      <c r="H311" s="503">
        <v>1500000</v>
      </c>
      <c r="I311" s="504" t="s">
        <v>1831</v>
      </c>
      <c r="J311" s="441">
        <v>43656</v>
      </c>
      <c r="K311" s="441">
        <f t="shared" si="131"/>
        <v>43661</v>
      </c>
      <c r="L311" s="441">
        <f t="shared" si="139"/>
        <v>43668</v>
      </c>
      <c r="M311" s="441">
        <f t="shared" si="140"/>
        <v>43689</v>
      </c>
      <c r="N311" s="441">
        <f t="shared" si="141"/>
        <v>43696</v>
      </c>
      <c r="O311" s="441" t="s">
        <v>91</v>
      </c>
      <c r="P311" s="441" t="s">
        <v>91</v>
      </c>
      <c r="Q311" s="441" t="s">
        <v>91</v>
      </c>
      <c r="R311" s="441">
        <f t="shared" si="135"/>
        <v>43703</v>
      </c>
      <c r="S311" s="441">
        <f t="shared" si="136"/>
        <v>43710</v>
      </c>
      <c r="T311" s="479"/>
      <c r="U311" s="247"/>
      <c r="V311" s="479"/>
      <c r="W311" s="479"/>
      <c r="X311" s="479"/>
      <c r="Y311" s="479"/>
      <c r="Z311" s="479"/>
      <c r="AA311" s="479"/>
      <c r="AB311" s="479"/>
      <c r="AC311" s="479"/>
      <c r="AD311" s="479"/>
      <c r="AE311" s="479"/>
      <c r="AF311" s="479"/>
      <c r="AG311" s="479"/>
      <c r="AH311" s="479"/>
      <c r="AI311" s="479"/>
      <c r="AJ311" s="479"/>
      <c r="AK311" s="479"/>
    </row>
    <row r="312" spans="1:37" s="479" customFormat="1" ht="36" customHeight="1" x14ac:dyDescent="0.25">
      <c r="A312" s="247"/>
      <c r="C312" s="524" t="s">
        <v>3991</v>
      </c>
      <c r="D312" s="449" t="s">
        <v>3992</v>
      </c>
      <c r="E312" s="8" t="s">
        <v>3258</v>
      </c>
      <c r="F312" s="428" t="s">
        <v>85</v>
      </c>
      <c r="G312" s="428" t="s">
        <v>53</v>
      </c>
      <c r="H312" s="453">
        <v>350000</v>
      </c>
      <c r="I312" s="516" t="s">
        <v>1251</v>
      </c>
      <c r="J312" s="444">
        <v>43739</v>
      </c>
      <c r="K312" s="444">
        <f>J312+5</f>
        <v>43744</v>
      </c>
      <c r="L312" s="444">
        <f>K312+7</f>
        <v>43751</v>
      </c>
      <c r="M312" s="444">
        <f>L312+21</f>
        <v>43772</v>
      </c>
      <c r="N312" s="444">
        <f>M312+7</f>
        <v>43779</v>
      </c>
      <c r="O312" s="444" t="s">
        <v>91</v>
      </c>
      <c r="P312" s="444" t="s">
        <v>91</v>
      </c>
      <c r="Q312" s="444" t="s">
        <v>91</v>
      </c>
      <c r="R312" s="444">
        <f>N312+7</f>
        <v>43786</v>
      </c>
      <c r="S312" s="444">
        <f>R312+7</f>
        <v>43793</v>
      </c>
      <c r="U312" s="247"/>
    </row>
    <row r="313" spans="1:37" s="479" customFormat="1" ht="25.5" customHeight="1" x14ac:dyDescent="0.2">
      <c r="A313" s="247"/>
      <c r="C313" s="525" t="s">
        <v>2618</v>
      </c>
      <c r="D313" s="449" t="s">
        <v>3993</v>
      </c>
      <c r="E313" s="8" t="s">
        <v>3258</v>
      </c>
      <c r="F313" s="103" t="s">
        <v>85</v>
      </c>
      <c r="G313" s="428" t="s">
        <v>54</v>
      </c>
      <c r="H313" s="492">
        <v>6300</v>
      </c>
      <c r="I313" s="427" t="s">
        <v>2301</v>
      </c>
      <c r="J313" s="444">
        <v>43600</v>
      </c>
      <c r="K313" s="444">
        <f>J313+5</f>
        <v>43605</v>
      </c>
      <c r="L313" s="444">
        <f>K313+7</f>
        <v>43612</v>
      </c>
      <c r="M313" s="444">
        <f>L313+21</f>
        <v>43633</v>
      </c>
      <c r="N313" s="444">
        <f>M313+7</f>
        <v>43640</v>
      </c>
      <c r="O313" s="444" t="s">
        <v>91</v>
      </c>
      <c r="P313" s="444" t="s">
        <v>91</v>
      </c>
      <c r="Q313" s="444" t="s">
        <v>91</v>
      </c>
      <c r="R313" s="444">
        <f>N313+7</f>
        <v>43647</v>
      </c>
      <c r="S313" s="444">
        <f>R313+7</f>
        <v>43654</v>
      </c>
      <c r="U313" s="247"/>
    </row>
    <row r="314" spans="1:37" s="479" customFormat="1" ht="42.75" customHeight="1" x14ac:dyDescent="0.25">
      <c r="A314" s="247"/>
      <c r="C314" s="507" t="s">
        <v>3994</v>
      </c>
      <c r="D314" s="449" t="s">
        <v>3995</v>
      </c>
      <c r="E314" s="8" t="s">
        <v>3258</v>
      </c>
      <c r="F314" s="428" t="s">
        <v>85</v>
      </c>
      <c r="G314" s="428" t="s">
        <v>53</v>
      </c>
      <c r="H314" s="517">
        <v>35600</v>
      </c>
      <c r="I314" s="516" t="s">
        <v>1251</v>
      </c>
      <c r="J314" s="444">
        <v>43739</v>
      </c>
      <c r="K314" s="444">
        <f t="shared" ref="K314:K326" si="142">J314+5</f>
        <v>43744</v>
      </c>
      <c r="L314" s="444">
        <f t="shared" ref="L314:L326" si="143">K314+7</f>
        <v>43751</v>
      </c>
      <c r="M314" s="444">
        <f t="shared" ref="M314:M326" si="144">L314+21</f>
        <v>43772</v>
      </c>
      <c r="N314" s="444">
        <f t="shared" ref="N314:N326" si="145">M314+7</f>
        <v>43779</v>
      </c>
      <c r="O314" s="444" t="s">
        <v>91</v>
      </c>
      <c r="P314" s="444" t="s">
        <v>91</v>
      </c>
      <c r="Q314" s="444" t="s">
        <v>91</v>
      </c>
      <c r="R314" s="444">
        <f t="shared" ref="R314:R326" si="146">N314+7</f>
        <v>43786</v>
      </c>
      <c r="S314" s="444">
        <f t="shared" ref="S314:S326" si="147">R314+7</f>
        <v>43793</v>
      </c>
      <c r="U314" s="247"/>
    </row>
    <row r="315" spans="1:37" s="479" customFormat="1" ht="60" x14ac:dyDescent="0.25">
      <c r="A315" s="247"/>
      <c r="C315" s="507" t="s">
        <v>3996</v>
      </c>
      <c r="D315" s="449" t="s">
        <v>3997</v>
      </c>
      <c r="E315" s="8" t="s">
        <v>3258</v>
      </c>
      <c r="F315" s="428" t="s">
        <v>85</v>
      </c>
      <c r="G315" s="428" t="s">
        <v>53</v>
      </c>
      <c r="H315" s="517">
        <v>250000</v>
      </c>
      <c r="I315" s="516" t="s">
        <v>1251</v>
      </c>
      <c r="J315" s="444">
        <v>43739</v>
      </c>
      <c r="K315" s="444">
        <f t="shared" si="142"/>
        <v>43744</v>
      </c>
      <c r="L315" s="444">
        <f t="shared" si="143"/>
        <v>43751</v>
      </c>
      <c r="M315" s="444">
        <f t="shared" si="144"/>
        <v>43772</v>
      </c>
      <c r="N315" s="444">
        <f t="shared" si="145"/>
        <v>43779</v>
      </c>
      <c r="O315" s="444" t="s">
        <v>91</v>
      </c>
      <c r="P315" s="444" t="s">
        <v>91</v>
      </c>
      <c r="Q315" s="444" t="s">
        <v>91</v>
      </c>
      <c r="R315" s="444">
        <f t="shared" si="146"/>
        <v>43786</v>
      </c>
      <c r="S315" s="444">
        <f t="shared" si="147"/>
        <v>43793</v>
      </c>
      <c r="U315" s="247"/>
    </row>
    <row r="316" spans="1:37" s="479" customFormat="1" ht="63" customHeight="1" x14ac:dyDescent="0.25">
      <c r="A316" s="247"/>
      <c r="C316" s="507" t="s">
        <v>3998</v>
      </c>
      <c r="D316" s="449" t="s">
        <v>3999</v>
      </c>
      <c r="E316" s="8" t="s">
        <v>3258</v>
      </c>
      <c r="F316" s="428" t="s">
        <v>85</v>
      </c>
      <c r="G316" s="428" t="s">
        <v>53</v>
      </c>
      <c r="H316" s="517">
        <v>450000</v>
      </c>
      <c r="I316" s="516" t="s">
        <v>1251</v>
      </c>
      <c r="J316" s="444">
        <v>43739</v>
      </c>
      <c r="K316" s="444">
        <f t="shared" si="142"/>
        <v>43744</v>
      </c>
      <c r="L316" s="444">
        <f t="shared" si="143"/>
        <v>43751</v>
      </c>
      <c r="M316" s="444">
        <f t="shared" si="144"/>
        <v>43772</v>
      </c>
      <c r="N316" s="444">
        <f t="shared" si="145"/>
        <v>43779</v>
      </c>
      <c r="O316" s="444" t="s">
        <v>91</v>
      </c>
      <c r="P316" s="444" t="s">
        <v>91</v>
      </c>
      <c r="Q316" s="444" t="s">
        <v>91</v>
      </c>
      <c r="R316" s="444">
        <f t="shared" si="146"/>
        <v>43786</v>
      </c>
      <c r="S316" s="444">
        <f t="shared" si="147"/>
        <v>43793</v>
      </c>
      <c r="U316" s="247"/>
    </row>
    <row r="317" spans="1:37" s="479" customFormat="1" ht="43.5" customHeight="1" x14ac:dyDescent="0.25">
      <c r="A317" s="247"/>
      <c r="C317" s="507" t="s">
        <v>4000</v>
      </c>
      <c r="D317" s="449" t="s">
        <v>4001</v>
      </c>
      <c r="E317" s="8" t="s">
        <v>3258</v>
      </c>
      <c r="F317" s="428" t="s">
        <v>85</v>
      </c>
      <c r="G317" s="428" t="s">
        <v>53</v>
      </c>
      <c r="H317" s="517">
        <v>40000</v>
      </c>
      <c r="I317" s="516" t="s">
        <v>1251</v>
      </c>
      <c r="J317" s="444">
        <v>43739</v>
      </c>
      <c r="K317" s="444">
        <f t="shared" si="142"/>
        <v>43744</v>
      </c>
      <c r="L317" s="444">
        <f t="shared" si="143"/>
        <v>43751</v>
      </c>
      <c r="M317" s="444">
        <f t="shared" si="144"/>
        <v>43772</v>
      </c>
      <c r="N317" s="444">
        <f t="shared" si="145"/>
        <v>43779</v>
      </c>
      <c r="O317" s="444" t="s">
        <v>91</v>
      </c>
      <c r="P317" s="444" t="s">
        <v>91</v>
      </c>
      <c r="Q317" s="444" t="s">
        <v>91</v>
      </c>
      <c r="R317" s="444">
        <f t="shared" si="146"/>
        <v>43786</v>
      </c>
      <c r="S317" s="444">
        <f t="shared" si="147"/>
        <v>43793</v>
      </c>
      <c r="U317" s="247"/>
    </row>
    <row r="318" spans="1:37" s="479" customFormat="1" ht="30.75" customHeight="1" x14ac:dyDescent="0.25">
      <c r="A318" s="247"/>
      <c r="C318" s="507" t="s">
        <v>4002</v>
      </c>
      <c r="D318" s="449" t="s">
        <v>4003</v>
      </c>
      <c r="E318" s="8" t="s">
        <v>3258</v>
      </c>
      <c r="F318" s="428" t="s">
        <v>85</v>
      </c>
      <c r="G318" s="428" t="s">
        <v>53</v>
      </c>
      <c r="H318" s="517">
        <v>35000</v>
      </c>
      <c r="I318" s="516" t="s">
        <v>1251</v>
      </c>
      <c r="J318" s="444">
        <v>43739</v>
      </c>
      <c r="K318" s="444">
        <f t="shared" si="142"/>
        <v>43744</v>
      </c>
      <c r="L318" s="444">
        <f t="shared" si="143"/>
        <v>43751</v>
      </c>
      <c r="M318" s="444">
        <f t="shared" si="144"/>
        <v>43772</v>
      </c>
      <c r="N318" s="444">
        <f t="shared" si="145"/>
        <v>43779</v>
      </c>
      <c r="O318" s="444" t="s">
        <v>91</v>
      </c>
      <c r="P318" s="444" t="s">
        <v>91</v>
      </c>
      <c r="Q318" s="444" t="s">
        <v>91</v>
      </c>
      <c r="R318" s="444">
        <f t="shared" si="146"/>
        <v>43786</v>
      </c>
      <c r="S318" s="444">
        <f t="shared" si="147"/>
        <v>43793</v>
      </c>
      <c r="U318" s="247"/>
    </row>
    <row r="319" spans="1:37" s="479" customFormat="1" ht="30" x14ac:dyDescent="0.25">
      <c r="A319" s="247"/>
      <c r="C319" s="507" t="s">
        <v>4004</v>
      </c>
      <c r="D319" s="449" t="s">
        <v>4005</v>
      </c>
      <c r="E319" s="8" t="s">
        <v>3258</v>
      </c>
      <c r="F319" s="428" t="s">
        <v>85</v>
      </c>
      <c r="G319" s="428" t="s">
        <v>53</v>
      </c>
      <c r="H319" s="517">
        <v>40000</v>
      </c>
      <c r="I319" s="516" t="s">
        <v>1251</v>
      </c>
      <c r="J319" s="444">
        <v>43739</v>
      </c>
      <c r="K319" s="444">
        <f t="shared" si="142"/>
        <v>43744</v>
      </c>
      <c r="L319" s="444">
        <f t="shared" si="143"/>
        <v>43751</v>
      </c>
      <c r="M319" s="444">
        <f t="shared" si="144"/>
        <v>43772</v>
      </c>
      <c r="N319" s="444">
        <f t="shared" si="145"/>
        <v>43779</v>
      </c>
      <c r="O319" s="444" t="s">
        <v>91</v>
      </c>
      <c r="P319" s="444" t="s">
        <v>91</v>
      </c>
      <c r="Q319" s="444" t="s">
        <v>91</v>
      </c>
      <c r="R319" s="444">
        <f t="shared" si="146"/>
        <v>43786</v>
      </c>
      <c r="S319" s="444">
        <f t="shared" si="147"/>
        <v>43793</v>
      </c>
      <c r="U319" s="247"/>
    </row>
    <row r="320" spans="1:37" s="479" customFormat="1" ht="30" x14ac:dyDescent="0.25">
      <c r="A320" s="247"/>
      <c r="C320" s="507" t="s">
        <v>4006</v>
      </c>
      <c r="D320" s="449" t="s">
        <v>4007</v>
      </c>
      <c r="E320" s="8" t="s">
        <v>3258</v>
      </c>
      <c r="F320" s="428" t="s">
        <v>85</v>
      </c>
      <c r="G320" s="428" t="s">
        <v>53</v>
      </c>
      <c r="H320" s="517">
        <v>150000</v>
      </c>
      <c r="I320" s="516" t="s">
        <v>1251</v>
      </c>
      <c r="J320" s="444">
        <v>43739</v>
      </c>
      <c r="K320" s="444">
        <f t="shared" si="142"/>
        <v>43744</v>
      </c>
      <c r="L320" s="444">
        <f t="shared" si="143"/>
        <v>43751</v>
      </c>
      <c r="M320" s="444">
        <f t="shared" si="144"/>
        <v>43772</v>
      </c>
      <c r="N320" s="444">
        <f t="shared" si="145"/>
        <v>43779</v>
      </c>
      <c r="O320" s="444" t="s">
        <v>91</v>
      </c>
      <c r="P320" s="444" t="s">
        <v>91</v>
      </c>
      <c r="Q320" s="444" t="s">
        <v>91</v>
      </c>
      <c r="R320" s="444">
        <f t="shared" si="146"/>
        <v>43786</v>
      </c>
      <c r="S320" s="444">
        <f t="shared" si="147"/>
        <v>43793</v>
      </c>
      <c r="U320" s="247"/>
    </row>
    <row r="321" spans="1:32" s="479" customFormat="1" ht="45" x14ac:dyDescent="0.25">
      <c r="A321" s="247"/>
      <c r="C321" s="507" t="s">
        <v>4008</v>
      </c>
      <c r="D321" s="449" t="s">
        <v>4009</v>
      </c>
      <c r="E321" s="8" t="s">
        <v>3258</v>
      </c>
      <c r="F321" s="428" t="s">
        <v>85</v>
      </c>
      <c r="G321" s="428" t="s">
        <v>53</v>
      </c>
      <c r="H321" s="517">
        <v>50000</v>
      </c>
      <c r="I321" s="516" t="s">
        <v>1251</v>
      </c>
      <c r="J321" s="444">
        <v>43739</v>
      </c>
      <c r="K321" s="444">
        <f t="shared" si="142"/>
        <v>43744</v>
      </c>
      <c r="L321" s="444">
        <f t="shared" si="143"/>
        <v>43751</v>
      </c>
      <c r="M321" s="444">
        <f t="shared" si="144"/>
        <v>43772</v>
      </c>
      <c r="N321" s="444">
        <f t="shared" si="145"/>
        <v>43779</v>
      </c>
      <c r="O321" s="444" t="s">
        <v>91</v>
      </c>
      <c r="P321" s="444" t="s">
        <v>91</v>
      </c>
      <c r="Q321" s="444" t="s">
        <v>91</v>
      </c>
      <c r="R321" s="444">
        <f t="shared" si="146"/>
        <v>43786</v>
      </c>
      <c r="S321" s="444">
        <f t="shared" si="147"/>
        <v>43793</v>
      </c>
      <c r="U321" s="247"/>
    </row>
    <row r="322" spans="1:32" s="479" customFormat="1" ht="45" x14ac:dyDescent="0.25">
      <c r="A322" s="247"/>
      <c r="C322" s="507" t="s">
        <v>4010</v>
      </c>
      <c r="D322" s="449" t="s">
        <v>4011</v>
      </c>
      <c r="E322" s="8" t="s">
        <v>3258</v>
      </c>
      <c r="F322" s="428" t="s">
        <v>85</v>
      </c>
      <c r="G322" s="428" t="s">
        <v>53</v>
      </c>
      <c r="H322" s="517">
        <v>90000</v>
      </c>
      <c r="I322" s="516" t="s">
        <v>1251</v>
      </c>
      <c r="J322" s="444">
        <v>43739</v>
      </c>
      <c r="K322" s="444">
        <f t="shared" si="142"/>
        <v>43744</v>
      </c>
      <c r="L322" s="444">
        <f t="shared" si="143"/>
        <v>43751</v>
      </c>
      <c r="M322" s="444">
        <f t="shared" si="144"/>
        <v>43772</v>
      </c>
      <c r="N322" s="444">
        <f t="shared" si="145"/>
        <v>43779</v>
      </c>
      <c r="O322" s="444" t="s">
        <v>91</v>
      </c>
      <c r="P322" s="444" t="s">
        <v>91</v>
      </c>
      <c r="Q322" s="444" t="s">
        <v>91</v>
      </c>
      <c r="R322" s="444">
        <f t="shared" si="146"/>
        <v>43786</v>
      </c>
      <c r="S322" s="444">
        <f t="shared" si="147"/>
        <v>43793</v>
      </c>
      <c r="U322" s="247"/>
    </row>
    <row r="323" spans="1:32" s="479" customFormat="1" ht="30" x14ac:dyDescent="0.25">
      <c r="A323" s="247"/>
      <c r="C323" s="507" t="s">
        <v>4012</v>
      </c>
      <c r="D323" s="449" t="s">
        <v>4013</v>
      </c>
      <c r="E323" s="8" t="s">
        <v>3258</v>
      </c>
      <c r="F323" s="428" t="s">
        <v>85</v>
      </c>
      <c r="G323" s="428" t="s">
        <v>53</v>
      </c>
      <c r="H323" s="517">
        <v>35000</v>
      </c>
      <c r="I323" s="516" t="s">
        <v>1251</v>
      </c>
      <c r="J323" s="444">
        <v>43739</v>
      </c>
      <c r="K323" s="444">
        <f t="shared" si="142"/>
        <v>43744</v>
      </c>
      <c r="L323" s="444">
        <f t="shared" si="143"/>
        <v>43751</v>
      </c>
      <c r="M323" s="444">
        <f t="shared" si="144"/>
        <v>43772</v>
      </c>
      <c r="N323" s="444">
        <f t="shared" si="145"/>
        <v>43779</v>
      </c>
      <c r="O323" s="444" t="s">
        <v>91</v>
      </c>
      <c r="P323" s="444" t="s">
        <v>91</v>
      </c>
      <c r="Q323" s="444" t="s">
        <v>91</v>
      </c>
      <c r="R323" s="444">
        <f t="shared" si="146"/>
        <v>43786</v>
      </c>
      <c r="S323" s="444">
        <f t="shared" si="147"/>
        <v>43793</v>
      </c>
      <c r="U323" s="247"/>
    </row>
    <row r="324" spans="1:32" s="479" customFormat="1" ht="45" x14ac:dyDescent="0.25">
      <c r="A324" s="247"/>
      <c r="C324" s="507" t="s">
        <v>4014</v>
      </c>
      <c r="D324" s="449" t="s">
        <v>4015</v>
      </c>
      <c r="E324" s="8" t="s">
        <v>3258</v>
      </c>
      <c r="F324" s="428" t="s">
        <v>85</v>
      </c>
      <c r="G324" s="428" t="s">
        <v>53</v>
      </c>
      <c r="H324" s="517">
        <v>2000</v>
      </c>
      <c r="I324" s="516" t="s">
        <v>1251</v>
      </c>
      <c r="J324" s="444">
        <v>43739</v>
      </c>
      <c r="K324" s="444">
        <f t="shared" si="142"/>
        <v>43744</v>
      </c>
      <c r="L324" s="444">
        <f t="shared" si="143"/>
        <v>43751</v>
      </c>
      <c r="M324" s="444">
        <f t="shared" si="144"/>
        <v>43772</v>
      </c>
      <c r="N324" s="444">
        <f t="shared" si="145"/>
        <v>43779</v>
      </c>
      <c r="O324" s="444" t="s">
        <v>91</v>
      </c>
      <c r="P324" s="444" t="s">
        <v>91</v>
      </c>
      <c r="Q324" s="444" t="s">
        <v>91</v>
      </c>
      <c r="R324" s="444">
        <f t="shared" si="146"/>
        <v>43786</v>
      </c>
      <c r="S324" s="444">
        <f t="shared" si="147"/>
        <v>43793</v>
      </c>
      <c r="U324" s="247"/>
    </row>
    <row r="325" spans="1:32" s="479" customFormat="1" ht="15.75" x14ac:dyDescent="0.25">
      <c r="A325" s="247"/>
      <c r="C325" s="507" t="s">
        <v>4016</v>
      </c>
      <c r="D325" s="449" t="s">
        <v>4017</v>
      </c>
      <c r="E325" s="8" t="s">
        <v>3258</v>
      </c>
      <c r="F325" s="428" t="s">
        <v>85</v>
      </c>
      <c r="G325" s="428" t="s">
        <v>53</v>
      </c>
      <c r="H325" s="517">
        <v>5000</v>
      </c>
      <c r="I325" s="516" t="s">
        <v>1251</v>
      </c>
      <c r="J325" s="444">
        <v>43739</v>
      </c>
      <c r="K325" s="444">
        <f t="shared" si="142"/>
        <v>43744</v>
      </c>
      <c r="L325" s="444">
        <f t="shared" si="143"/>
        <v>43751</v>
      </c>
      <c r="M325" s="444">
        <f t="shared" si="144"/>
        <v>43772</v>
      </c>
      <c r="N325" s="444">
        <f t="shared" si="145"/>
        <v>43779</v>
      </c>
      <c r="O325" s="444" t="s">
        <v>91</v>
      </c>
      <c r="P325" s="444" t="s">
        <v>91</v>
      </c>
      <c r="Q325" s="444" t="s">
        <v>91</v>
      </c>
      <c r="R325" s="444">
        <f t="shared" si="146"/>
        <v>43786</v>
      </c>
      <c r="S325" s="444">
        <f t="shared" si="147"/>
        <v>43793</v>
      </c>
      <c r="U325" s="247"/>
    </row>
    <row r="326" spans="1:32" s="479" customFormat="1" ht="30" x14ac:dyDescent="0.25">
      <c r="A326" s="247"/>
      <c r="C326" s="507" t="s">
        <v>4018</v>
      </c>
      <c r="D326" s="449" t="s">
        <v>4019</v>
      </c>
      <c r="E326" s="8" t="s">
        <v>3258</v>
      </c>
      <c r="F326" s="428" t="s">
        <v>85</v>
      </c>
      <c r="G326" s="428" t="s">
        <v>53</v>
      </c>
      <c r="H326" s="517">
        <v>90000</v>
      </c>
      <c r="I326" s="516" t="s">
        <v>1251</v>
      </c>
      <c r="J326" s="444">
        <v>43739</v>
      </c>
      <c r="K326" s="444">
        <f t="shared" si="142"/>
        <v>43744</v>
      </c>
      <c r="L326" s="444">
        <f t="shared" si="143"/>
        <v>43751</v>
      </c>
      <c r="M326" s="444">
        <f t="shared" si="144"/>
        <v>43772</v>
      </c>
      <c r="N326" s="444">
        <f t="shared" si="145"/>
        <v>43779</v>
      </c>
      <c r="O326" s="444" t="s">
        <v>91</v>
      </c>
      <c r="P326" s="444" t="s">
        <v>91</v>
      </c>
      <c r="Q326" s="444" t="s">
        <v>91</v>
      </c>
      <c r="R326" s="444">
        <f t="shared" si="146"/>
        <v>43786</v>
      </c>
      <c r="S326" s="444">
        <f t="shared" si="147"/>
        <v>43793</v>
      </c>
      <c r="U326" s="247"/>
    </row>
    <row r="327" spans="1:32" s="123" customFormat="1" ht="31.9" customHeight="1" x14ac:dyDescent="0.25">
      <c r="A327" s="122"/>
      <c r="B327" s="60"/>
      <c r="C327" s="152" t="s">
        <v>1640</v>
      </c>
      <c r="D327" s="317" t="s">
        <v>1698</v>
      </c>
      <c r="E327" s="8" t="s">
        <v>3258</v>
      </c>
      <c r="F327" s="107" t="s">
        <v>85</v>
      </c>
      <c r="G327" s="107" t="s">
        <v>54</v>
      </c>
      <c r="H327" s="181">
        <v>22900</v>
      </c>
      <c r="I327" s="107" t="s">
        <v>1251</v>
      </c>
      <c r="J327" s="120">
        <v>43784</v>
      </c>
      <c r="K327" s="39">
        <f t="shared" ref="K327:K354" si="148">J327+5</f>
        <v>43789</v>
      </c>
      <c r="L327" s="39">
        <f t="shared" ref="L327:L354" si="149">K327+7</f>
        <v>43796</v>
      </c>
      <c r="M327" s="39">
        <f t="shared" ref="M327:M354" si="150">L327+21</f>
        <v>43817</v>
      </c>
      <c r="N327" s="39">
        <f t="shared" ref="N327:N354" si="151">M327+7</f>
        <v>43824</v>
      </c>
      <c r="O327" s="39" t="s">
        <v>91</v>
      </c>
      <c r="P327" s="39" t="s">
        <v>91</v>
      </c>
      <c r="Q327" s="39" t="s">
        <v>91</v>
      </c>
      <c r="R327" s="39">
        <f t="shared" ref="R327:R354" si="152">N327+7</f>
        <v>43831</v>
      </c>
      <c r="S327" s="39">
        <f t="shared" ref="S327:S340" si="153">R327+7</f>
        <v>43838</v>
      </c>
      <c r="U327" s="122"/>
      <c r="V327" s="60"/>
      <c r="W327" s="60"/>
      <c r="X327" s="60"/>
      <c r="Y327" s="60"/>
      <c r="Z327" s="60"/>
      <c r="AA327" s="60"/>
      <c r="AB327" s="60"/>
      <c r="AC327" s="60"/>
      <c r="AD327" s="60"/>
      <c r="AE327" s="60"/>
      <c r="AF327" s="60"/>
    </row>
    <row r="328" spans="1:32" s="123" customFormat="1" ht="28.5" x14ac:dyDescent="0.2">
      <c r="A328" s="122"/>
      <c r="B328" s="60"/>
      <c r="C328" s="456" t="s">
        <v>1699</v>
      </c>
      <c r="D328" s="317" t="s">
        <v>1700</v>
      </c>
      <c r="E328" s="8" t="s">
        <v>3258</v>
      </c>
      <c r="F328" s="107" t="s">
        <v>89</v>
      </c>
      <c r="G328" s="107" t="s">
        <v>55</v>
      </c>
      <c r="H328" s="181">
        <v>500</v>
      </c>
      <c r="I328" s="107" t="s">
        <v>1251</v>
      </c>
      <c r="J328" s="120">
        <v>43572</v>
      </c>
      <c r="K328" s="39">
        <f t="shared" si="148"/>
        <v>43577</v>
      </c>
      <c r="L328" s="39">
        <f t="shared" si="149"/>
        <v>43584</v>
      </c>
      <c r="M328" s="39">
        <f t="shared" si="150"/>
        <v>43605</v>
      </c>
      <c r="N328" s="39">
        <f t="shared" si="151"/>
        <v>43612</v>
      </c>
      <c r="O328" s="39" t="s">
        <v>91</v>
      </c>
      <c r="P328" s="39" t="s">
        <v>91</v>
      </c>
      <c r="Q328" s="39" t="s">
        <v>91</v>
      </c>
      <c r="R328" s="39">
        <f t="shared" si="152"/>
        <v>43619</v>
      </c>
      <c r="S328" s="39">
        <f t="shared" si="153"/>
        <v>43626</v>
      </c>
      <c r="U328" s="122"/>
      <c r="V328" s="60"/>
      <c r="W328" s="60"/>
      <c r="X328" s="60"/>
      <c r="Y328" s="60"/>
      <c r="Z328" s="60"/>
      <c r="AA328" s="60"/>
      <c r="AB328" s="60"/>
      <c r="AC328" s="60"/>
      <c r="AD328" s="60"/>
      <c r="AE328" s="60"/>
      <c r="AF328" s="60"/>
    </row>
    <row r="329" spans="1:32" s="123" customFormat="1" ht="28.5" x14ac:dyDescent="0.2">
      <c r="A329" s="122"/>
      <c r="B329" s="60"/>
      <c r="C329" s="456" t="s">
        <v>1701</v>
      </c>
      <c r="D329" s="317" t="s">
        <v>1702</v>
      </c>
      <c r="E329" s="8" t="s">
        <v>3258</v>
      </c>
      <c r="F329" s="107" t="s">
        <v>85</v>
      </c>
      <c r="G329" s="107" t="s">
        <v>54</v>
      </c>
      <c r="H329" s="181">
        <v>8000</v>
      </c>
      <c r="I329" s="107" t="s">
        <v>1251</v>
      </c>
      <c r="J329" s="120">
        <v>43624</v>
      </c>
      <c r="K329" s="39">
        <f t="shared" si="148"/>
        <v>43629</v>
      </c>
      <c r="L329" s="39">
        <f t="shared" si="149"/>
        <v>43636</v>
      </c>
      <c r="M329" s="39">
        <f t="shared" si="150"/>
        <v>43657</v>
      </c>
      <c r="N329" s="39">
        <f t="shared" si="151"/>
        <v>43664</v>
      </c>
      <c r="O329" s="39" t="s">
        <v>91</v>
      </c>
      <c r="P329" s="39" t="s">
        <v>91</v>
      </c>
      <c r="Q329" s="39" t="s">
        <v>91</v>
      </c>
      <c r="R329" s="39">
        <f t="shared" si="152"/>
        <v>43671</v>
      </c>
      <c r="S329" s="39">
        <f t="shared" si="153"/>
        <v>43678</v>
      </c>
      <c r="U329" s="122"/>
      <c r="V329" s="60"/>
      <c r="W329" s="60"/>
      <c r="X329" s="60"/>
      <c r="Y329" s="60"/>
      <c r="Z329" s="60"/>
      <c r="AA329" s="60"/>
      <c r="AB329" s="60"/>
      <c r="AC329" s="60"/>
      <c r="AD329" s="60"/>
      <c r="AE329" s="60"/>
      <c r="AF329" s="60"/>
    </row>
    <row r="330" spans="1:32" s="123" customFormat="1" ht="42.75" x14ac:dyDescent="0.2">
      <c r="A330" s="122"/>
      <c r="B330" s="60"/>
      <c r="C330" s="456" t="s">
        <v>1703</v>
      </c>
      <c r="D330" s="317" t="s">
        <v>1704</v>
      </c>
      <c r="E330" s="8" t="s">
        <v>3258</v>
      </c>
      <c r="F330" s="107" t="s">
        <v>85</v>
      </c>
      <c r="G330" s="107" t="s">
        <v>54</v>
      </c>
      <c r="H330" s="181">
        <v>21900</v>
      </c>
      <c r="I330" s="107" t="s">
        <v>1251</v>
      </c>
      <c r="J330" s="120">
        <v>43505</v>
      </c>
      <c r="K330" s="39">
        <f t="shared" si="148"/>
        <v>43510</v>
      </c>
      <c r="L330" s="39">
        <f t="shared" si="149"/>
        <v>43517</v>
      </c>
      <c r="M330" s="39">
        <f t="shared" si="150"/>
        <v>43538</v>
      </c>
      <c r="N330" s="39">
        <f t="shared" si="151"/>
        <v>43545</v>
      </c>
      <c r="O330" s="39" t="s">
        <v>91</v>
      </c>
      <c r="P330" s="39" t="s">
        <v>91</v>
      </c>
      <c r="Q330" s="39" t="s">
        <v>91</v>
      </c>
      <c r="R330" s="39">
        <f t="shared" si="152"/>
        <v>43552</v>
      </c>
      <c r="S330" s="39">
        <f t="shared" si="153"/>
        <v>43559</v>
      </c>
      <c r="U330" s="122"/>
      <c r="V330" s="60"/>
      <c r="W330" s="60"/>
      <c r="X330" s="60"/>
      <c r="Y330" s="60"/>
      <c r="Z330" s="60"/>
      <c r="AA330" s="60"/>
      <c r="AB330" s="60"/>
      <c r="AC330" s="60"/>
      <c r="AD330" s="60"/>
      <c r="AE330" s="60"/>
      <c r="AF330" s="60"/>
    </row>
    <row r="331" spans="1:32" s="123" customFormat="1" ht="20.45" customHeight="1" x14ac:dyDescent="0.25">
      <c r="A331" s="122"/>
      <c r="B331" s="60"/>
      <c r="C331" s="152" t="s">
        <v>1705</v>
      </c>
      <c r="D331" s="317" t="s">
        <v>1706</v>
      </c>
      <c r="E331" s="8" t="s">
        <v>3258</v>
      </c>
      <c r="F331" s="107" t="s">
        <v>85</v>
      </c>
      <c r="G331" s="107" t="s">
        <v>54</v>
      </c>
      <c r="H331" s="181">
        <v>3000</v>
      </c>
      <c r="I331" s="107" t="s">
        <v>1251</v>
      </c>
      <c r="J331" s="120">
        <v>43641</v>
      </c>
      <c r="K331" s="39">
        <f t="shared" si="148"/>
        <v>43646</v>
      </c>
      <c r="L331" s="39">
        <f t="shared" si="149"/>
        <v>43653</v>
      </c>
      <c r="M331" s="39">
        <f t="shared" si="150"/>
        <v>43674</v>
      </c>
      <c r="N331" s="39">
        <f t="shared" si="151"/>
        <v>43681</v>
      </c>
      <c r="O331" s="39" t="s">
        <v>91</v>
      </c>
      <c r="P331" s="39" t="s">
        <v>91</v>
      </c>
      <c r="Q331" s="39" t="s">
        <v>91</v>
      </c>
      <c r="R331" s="39">
        <f t="shared" si="152"/>
        <v>43688</v>
      </c>
      <c r="S331" s="39">
        <f t="shared" si="153"/>
        <v>43695</v>
      </c>
      <c r="U331" s="122"/>
      <c r="V331" s="60"/>
      <c r="W331" s="60"/>
      <c r="X331" s="60"/>
      <c r="Y331" s="60"/>
      <c r="Z331" s="60"/>
      <c r="AA331" s="60"/>
      <c r="AB331" s="60"/>
      <c r="AC331" s="60"/>
      <c r="AD331" s="60"/>
      <c r="AE331" s="60"/>
      <c r="AF331" s="60"/>
    </row>
    <row r="332" spans="1:32" s="123" customFormat="1" ht="28.5" x14ac:dyDescent="0.25">
      <c r="A332" s="122"/>
      <c r="B332" s="60"/>
      <c r="C332" s="152" t="s">
        <v>1707</v>
      </c>
      <c r="D332" s="317" t="s">
        <v>1708</v>
      </c>
      <c r="E332" s="8" t="s">
        <v>3258</v>
      </c>
      <c r="F332" s="107" t="s">
        <v>89</v>
      </c>
      <c r="G332" s="107" t="s">
        <v>55</v>
      </c>
      <c r="H332" s="181">
        <v>6800</v>
      </c>
      <c r="I332" s="107" t="s">
        <v>1251</v>
      </c>
      <c r="J332" s="120">
        <v>43507</v>
      </c>
      <c r="K332" s="39">
        <f t="shared" si="148"/>
        <v>43512</v>
      </c>
      <c r="L332" s="39">
        <f t="shared" si="149"/>
        <v>43519</v>
      </c>
      <c r="M332" s="39">
        <f t="shared" si="150"/>
        <v>43540</v>
      </c>
      <c r="N332" s="39">
        <f t="shared" si="151"/>
        <v>43547</v>
      </c>
      <c r="O332" s="39" t="s">
        <v>91</v>
      </c>
      <c r="P332" s="39" t="s">
        <v>91</v>
      </c>
      <c r="Q332" s="39" t="s">
        <v>91</v>
      </c>
      <c r="R332" s="39">
        <f t="shared" si="152"/>
        <v>43554</v>
      </c>
      <c r="S332" s="39">
        <f t="shared" si="153"/>
        <v>43561</v>
      </c>
      <c r="U332" s="122"/>
      <c r="V332" s="60"/>
      <c r="W332" s="60"/>
      <c r="X332" s="60"/>
      <c r="Y332" s="60"/>
      <c r="Z332" s="60"/>
      <c r="AA332" s="60"/>
      <c r="AB332" s="60"/>
      <c r="AC332" s="60"/>
      <c r="AD332" s="60"/>
      <c r="AE332" s="60"/>
      <c r="AF332" s="60"/>
    </row>
    <row r="333" spans="1:32" s="123" customFormat="1" x14ac:dyDescent="0.2">
      <c r="A333" s="122"/>
      <c r="B333" s="60"/>
      <c r="C333" s="456" t="s">
        <v>1709</v>
      </c>
      <c r="D333" s="317" t="s">
        <v>1710</v>
      </c>
      <c r="E333" s="8" t="s">
        <v>3258</v>
      </c>
      <c r="F333" s="107" t="s">
        <v>85</v>
      </c>
      <c r="G333" s="107" t="s">
        <v>54</v>
      </c>
      <c r="H333" s="460">
        <v>20000</v>
      </c>
      <c r="I333" s="107" t="s">
        <v>1251</v>
      </c>
      <c r="J333" s="120">
        <v>43572</v>
      </c>
      <c r="K333" s="39">
        <f t="shared" si="148"/>
        <v>43577</v>
      </c>
      <c r="L333" s="39">
        <f t="shared" si="149"/>
        <v>43584</v>
      </c>
      <c r="M333" s="39">
        <f t="shared" si="150"/>
        <v>43605</v>
      </c>
      <c r="N333" s="39">
        <f t="shared" si="151"/>
        <v>43612</v>
      </c>
      <c r="O333" s="39" t="s">
        <v>91</v>
      </c>
      <c r="P333" s="39" t="s">
        <v>91</v>
      </c>
      <c r="Q333" s="39" t="s">
        <v>91</v>
      </c>
      <c r="R333" s="39">
        <f t="shared" si="152"/>
        <v>43619</v>
      </c>
      <c r="S333" s="39">
        <f t="shared" si="153"/>
        <v>43626</v>
      </c>
      <c r="U333" s="122"/>
      <c r="V333" s="60"/>
      <c r="W333" s="60"/>
      <c r="X333" s="60"/>
      <c r="Y333" s="60"/>
      <c r="Z333" s="60"/>
      <c r="AA333" s="60"/>
      <c r="AB333" s="60"/>
      <c r="AC333" s="60"/>
      <c r="AD333" s="60"/>
      <c r="AE333" s="60"/>
      <c r="AF333" s="60"/>
    </row>
    <row r="334" spans="1:32" s="123" customFormat="1" ht="28.5" x14ac:dyDescent="0.2">
      <c r="A334" s="122"/>
      <c r="B334" s="60"/>
      <c r="C334" s="456" t="s">
        <v>1711</v>
      </c>
      <c r="D334" s="317" t="s">
        <v>1712</v>
      </c>
      <c r="E334" s="8" t="s">
        <v>3258</v>
      </c>
      <c r="F334" s="124" t="s">
        <v>89</v>
      </c>
      <c r="G334" s="318" t="s">
        <v>55</v>
      </c>
      <c r="H334" s="460">
        <v>1920</v>
      </c>
      <c r="I334" s="107" t="s">
        <v>1251</v>
      </c>
      <c r="J334" s="120">
        <v>43624</v>
      </c>
      <c r="K334" s="39">
        <f t="shared" si="148"/>
        <v>43629</v>
      </c>
      <c r="L334" s="39">
        <f t="shared" si="149"/>
        <v>43636</v>
      </c>
      <c r="M334" s="39">
        <f t="shared" si="150"/>
        <v>43657</v>
      </c>
      <c r="N334" s="39">
        <f t="shared" si="151"/>
        <v>43664</v>
      </c>
      <c r="O334" s="39" t="s">
        <v>91</v>
      </c>
      <c r="P334" s="39" t="s">
        <v>91</v>
      </c>
      <c r="Q334" s="39" t="s">
        <v>91</v>
      </c>
      <c r="R334" s="39">
        <f t="shared" si="152"/>
        <v>43671</v>
      </c>
      <c r="S334" s="39">
        <f t="shared" si="153"/>
        <v>43678</v>
      </c>
      <c r="U334" s="122"/>
      <c r="V334" s="60"/>
      <c r="W334" s="60"/>
      <c r="X334" s="60"/>
      <c r="Y334" s="60"/>
      <c r="Z334" s="60"/>
      <c r="AA334" s="60"/>
      <c r="AB334" s="60"/>
      <c r="AC334" s="60"/>
      <c r="AD334" s="60"/>
      <c r="AE334" s="60"/>
      <c r="AF334" s="60"/>
    </row>
    <row r="335" spans="1:32" s="123" customFormat="1" ht="31.15" customHeight="1" x14ac:dyDescent="0.2">
      <c r="A335" s="122"/>
      <c r="B335" s="60"/>
      <c r="C335" s="456" t="s">
        <v>1713</v>
      </c>
      <c r="D335" s="317" t="s">
        <v>1714</v>
      </c>
      <c r="E335" s="8" t="s">
        <v>3258</v>
      </c>
      <c r="F335" s="124" t="s">
        <v>85</v>
      </c>
      <c r="G335" s="124" t="s">
        <v>54</v>
      </c>
      <c r="H335" s="460">
        <v>10000</v>
      </c>
      <c r="I335" s="107" t="s">
        <v>1251</v>
      </c>
      <c r="J335" s="120">
        <v>43505</v>
      </c>
      <c r="K335" s="39">
        <f t="shared" si="148"/>
        <v>43510</v>
      </c>
      <c r="L335" s="39">
        <f t="shared" si="149"/>
        <v>43517</v>
      </c>
      <c r="M335" s="39">
        <f t="shared" si="150"/>
        <v>43538</v>
      </c>
      <c r="N335" s="39">
        <f t="shared" si="151"/>
        <v>43545</v>
      </c>
      <c r="O335" s="39" t="s">
        <v>91</v>
      </c>
      <c r="P335" s="39" t="s">
        <v>91</v>
      </c>
      <c r="Q335" s="39" t="s">
        <v>91</v>
      </c>
      <c r="R335" s="39">
        <f t="shared" si="152"/>
        <v>43552</v>
      </c>
      <c r="S335" s="39">
        <f t="shared" si="153"/>
        <v>43559</v>
      </c>
      <c r="U335" s="122"/>
      <c r="V335" s="60"/>
      <c r="W335" s="60"/>
      <c r="X335" s="60"/>
      <c r="Y335" s="60"/>
      <c r="Z335" s="60"/>
      <c r="AA335" s="60"/>
      <c r="AB335" s="60"/>
      <c r="AC335" s="60"/>
      <c r="AD335" s="60"/>
      <c r="AE335" s="60"/>
      <c r="AF335" s="60"/>
    </row>
    <row r="336" spans="1:32" s="123" customFormat="1" x14ac:dyDescent="0.2">
      <c r="A336" s="122"/>
      <c r="B336" s="60"/>
      <c r="C336" s="456" t="s">
        <v>1715</v>
      </c>
      <c r="D336" s="317" t="s">
        <v>1716</v>
      </c>
      <c r="E336" s="8" t="s">
        <v>3258</v>
      </c>
      <c r="F336" s="107" t="s">
        <v>85</v>
      </c>
      <c r="G336" s="107" t="s">
        <v>54</v>
      </c>
      <c r="H336" s="181">
        <v>12500</v>
      </c>
      <c r="I336" s="107" t="s">
        <v>1251</v>
      </c>
      <c r="J336" s="120">
        <v>43641</v>
      </c>
      <c r="K336" s="39">
        <f t="shared" si="148"/>
        <v>43646</v>
      </c>
      <c r="L336" s="39">
        <f t="shared" si="149"/>
        <v>43653</v>
      </c>
      <c r="M336" s="39">
        <f t="shared" si="150"/>
        <v>43674</v>
      </c>
      <c r="N336" s="39">
        <f t="shared" si="151"/>
        <v>43681</v>
      </c>
      <c r="O336" s="39" t="s">
        <v>91</v>
      </c>
      <c r="P336" s="39" t="s">
        <v>91</v>
      </c>
      <c r="Q336" s="39" t="s">
        <v>91</v>
      </c>
      <c r="R336" s="39">
        <f t="shared" si="152"/>
        <v>43688</v>
      </c>
      <c r="S336" s="39">
        <f t="shared" si="153"/>
        <v>43695</v>
      </c>
      <c r="U336" s="122"/>
      <c r="V336" s="60"/>
      <c r="W336" s="60"/>
      <c r="X336" s="60"/>
      <c r="Y336" s="60"/>
      <c r="Z336" s="60"/>
      <c r="AA336" s="60"/>
      <c r="AB336" s="60"/>
      <c r="AC336" s="60"/>
      <c r="AD336" s="60"/>
      <c r="AE336" s="60"/>
      <c r="AF336" s="60"/>
    </row>
    <row r="337" spans="1:32" s="123" customFormat="1" ht="28.5" x14ac:dyDescent="0.2">
      <c r="A337" s="122"/>
      <c r="B337" s="60"/>
      <c r="C337" s="456" t="s">
        <v>1717</v>
      </c>
      <c r="D337" s="317" t="s">
        <v>1718</v>
      </c>
      <c r="E337" s="8" t="s">
        <v>3258</v>
      </c>
      <c r="F337" s="124" t="s">
        <v>85</v>
      </c>
      <c r="G337" s="124" t="s">
        <v>54</v>
      </c>
      <c r="H337" s="460">
        <v>5100</v>
      </c>
      <c r="I337" s="107" t="s">
        <v>1251</v>
      </c>
      <c r="J337" s="120">
        <v>43507</v>
      </c>
      <c r="K337" s="39">
        <f t="shared" si="148"/>
        <v>43512</v>
      </c>
      <c r="L337" s="39">
        <f t="shared" si="149"/>
        <v>43519</v>
      </c>
      <c r="M337" s="39">
        <f t="shared" si="150"/>
        <v>43540</v>
      </c>
      <c r="N337" s="39">
        <f t="shared" si="151"/>
        <v>43547</v>
      </c>
      <c r="O337" s="39" t="s">
        <v>91</v>
      </c>
      <c r="P337" s="39" t="s">
        <v>91</v>
      </c>
      <c r="Q337" s="39" t="s">
        <v>91</v>
      </c>
      <c r="R337" s="39">
        <f t="shared" si="152"/>
        <v>43554</v>
      </c>
      <c r="S337" s="39">
        <f t="shared" si="153"/>
        <v>43561</v>
      </c>
      <c r="U337" s="122"/>
      <c r="V337" s="60"/>
      <c r="W337" s="60"/>
      <c r="X337" s="60"/>
      <c r="Y337" s="60"/>
      <c r="Z337" s="60"/>
      <c r="AA337" s="60"/>
      <c r="AB337" s="60"/>
      <c r="AC337" s="60"/>
      <c r="AD337" s="60"/>
      <c r="AE337" s="60"/>
      <c r="AF337" s="60"/>
    </row>
    <row r="338" spans="1:32" s="123" customFormat="1" ht="28.5" x14ac:dyDescent="0.2">
      <c r="A338" s="122"/>
      <c r="B338" s="60"/>
      <c r="C338" s="456" t="s">
        <v>1719</v>
      </c>
      <c r="D338" s="317" t="s">
        <v>1720</v>
      </c>
      <c r="E338" s="8" t="s">
        <v>3258</v>
      </c>
      <c r="F338" s="318" t="s">
        <v>85</v>
      </c>
      <c r="G338" s="318" t="s">
        <v>54</v>
      </c>
      <c r="H338" s="460">
        <v>2000</v>
      </c>
      <c r="I338" s="107" t="s">
        <v>1251</v>
      </c>
      <c r="J338" s="120">
        <v>43505</v>
      </c>
      <c r="K338" s="39">
        <f t="shared" si="148"/>
        <v>43510</v>
      </c>
      <c r="L338" s="39">
        <f t="shared" si="149"/>
        <v>43517</v>
      </c>
      <c r="M338" s="39">
        <f t="shared" si="150"/>
        <v>43538</v>
      </c>
      <c r="N338" s="39">
        <f t="shared" si="151"/>
        <v>43545</v>
      </c>
      <c r="O338" s="39" t="s">
        <v>91</v>
      </c>
      <c r="P338" s="39" t="s">
        <v>91</v>
      </c>
      <c r="Q338" s="39" t="s">
        <v>91</v>
      </c>
      <c r="R338" s="39">
        <f t="shared" si="152"/>
        <v>43552</v>
      </c>
      <c r="S338" s="39">
        <f t="shared" si="153"/>
        <v>43559</v>
      </c>
      <c r="U338" s="122"/>
      <c r="V338" s="60"/>
      <c r="W338" s="60"/>
      <c r="X338" s="60"/>
      <c r="Y338" s="60"/>
      <c r="Z338" s="60"/>
      <c r="AA338" s="60"/>
      <c r="AB338" s="60"/>
      <c r="AC338" s="60"/>
      <c r="AD338" s="60"/>
      <c r="AE338" s="60"/>
      <c r="AF338" s="60"/>
    </row>
    <row r="339" spans="1:32" s="245" customFormat="1" ht="42.75" x14ac:dyDescent="0.2">
      <c r="A339" s="122"/>
      <c r="B339" s="60"/>
      <c r="C339" s="456" t="s">
        <v>1721</v>
      </c>
      <c r="D339" s="317" t="s">
        <v>1722</v>
      </c>
      <c r="E339" s="8" t="s">
        <v>3258</v>
      </c>
      <c r="F339" s="318" t="s">
        <v>85</v>
      </c>
      <c r="G339" s="318" t="s">
        <v>54</v>
      </c>
      <c r="H339" s="181">
        <v>30000</v>
      </c>
      <c r="I339" s="107" t="s">
        <v>1251</v>
      </c>
      <c r="J339" s="120">
        <v>43641</v>
      </c>
      <c r="K339" s="39">
        <f t="shared" si="148"/>
        <v>43646</v>
      </c>
      <c r="L339" s="39">
        <f t="shared" si="149"/>
        <v>43653</v>
      </c>
      <c r="M339" s="39">
        <f t="shared" si="150"/>
        <v>43674</v>
      </c>
      <c r="N339" s="39">
        <f t="shared" si="151"/>
        <v>43681</v>
      </c>
      <c r="O339" s="39" t="s">
        <v>91</v>
      </c>
      <c r="P339" s="39" t="s">
        <v>91</v>
      </c>
      <c r="Q339" s="39" t="s">
        <v>91</v>
      </c>
      <c r="R339" s="39">
        <f t="shared" si="152"/>
        <v>43688</v>
      </c>
      <c r="S339" s="39">
        <f t="shared" si="153"/>
        <v>43695</v>
      </c>
      <c r="U339" s="122"/>
      <c r="V339" s="246"/>
      <c r="W339" s="246"/>
      <c r="X339" s="246"/>
      <c r="Y339" s="246"/>
      <c r="Z339" s="246"/>
      <c r="AA339" s="246"/>
      <c r="AB339" s="246"/>
      <c r="AC339" s="246"/>
      <c r="AD339" s="246"/>
      <c r="AE339" s="246"/>
      <c r="AF339" s="246"/>
    </row>
    <row r="340" spans="1:32" s="245" customFormat="1" ht="22.5" customHeight="1" x14ac:dyDescent="0.2">
      <c r="A340" s="122"/>
      <c r="B340" s="60"/>
      <c r="C340" s="456" t="s">
        <v>1723</v>
      </c>
      <c r="D340" s="317" t="s">
        <v>1724</v>
      </c>
      <c r="E340" s="8" t="s">
        <v>3258</v>
      </c>
      <c r="F340" s="318" t="s">
        <v>101</v>
      </c>
      <c r="G340" s="318" t="s">
        <v>53</v>
      </c>
      <c r="H340" s="181">
        <v>150000</v>
      </c>
      <c r="I340" s="107" t="s">
        <v>1251</v>
      </c>
      <c r="J340" s="120">
        <v>43507</v>
      </c>
      <c r="K340" s="39">
        <f t="shared" si="148"/>
        <v>43512</v>
      </c>
      <c r="L340" s="39">
        <f t="shared" si="149"/>
        <v>43519</v>
      </c>
      <c r="M340" s="39">
        <f t="shared" si="150"/>
        <v>43540</v>
      </c>
      <c r="N340" s="39">
        <f t="shared" si="151"/>
        <v>43547</v>
      </c>
      <c r="O340" s="39" t="s">
        <v>91</v>
      </c>
      <c r="P340" s="39" t="s">
        <v>91</v>
      </c>
      <c r="Q340" s="39" t="s">
        <v>91</v>
      </c>
      <c r="R340" s="39">
        <f t="shared" si="152"/>
        <v>43554</v>
      </c>
      <c r="S340" s="39">
        <f t="shared" si="153"/>
        <v>43561</v>
      </c>
      <c r="U340" s="122"/>
      <c r="V340" s="246"/>
      <c r="W340" s="246"/>
      <c r="X340" s="246"/>
      <c r="Y340" s="246"/>
      <c r="Z340" s="246"/>
      <c r="AA340" s="246"/>
      <c r="AB340" s="246"/>
      <c r="AC340" s="246"/>
      <c r="AD340" s="246"/>
      <c r="AE340" s="246"/>
      <c r="AF340" s="246"/>
    </row>
    <row r="341" spans="1:32" ht="42.75" x14ac:dyDescent="0.25">
      <c r="A341" s="45"/>
      <c r="C341" s="4" t="s">
        <v>1762</v>
      </c>
      <c r="D341" s="3" t="s">
        <v>1763</v>
      </c>
      <c r="E341" s="8" t="s">
        <v>3258</v>
      </c>
      <c r="F341" s="8" t="s">
        <v>324</v>
      </c>
      <c r="G341" s="30" t="s">
        <v>54</v>
      </c>
      <c r="H341" s="174">
        <v>190000</v>
      </c>
      <c r="I341" s="9" t="s">
        <v>3892</v>
      </c>
      <c r="J341" s="39">
        <v>43641</v>
      </c>
      <c r="K341" s="39">
        <f t="shared" si="148"/>
        <v>43646</v>
      </c>
      <c r="L341" s="39">
        <f t="shared" si="149"/>
        <v>43653</v>
      </c>
      <c r="M341" s="39">
        <f t="shared" si="150"/>
        <v>43674</v>
      </c>
      <c r="N341" s="39">
        <f t="shared" si="151"/>
        <v>43681</v>
      </c>
      <c r="O341" s="39" t="s">
        <v>91</v>
      </c>
      <c r="P341" s="39" t="s">
        <v>91</v>
      </c>
      <c r="Q341" s="39" t="s">
        <v>91</v>
      </c>
      <c r="R341" s="39">
        <f t="shared" si="152"/>
        <v>43688</v>
      </c>
      <c r="S341" s="39">
        <f>R341+7</f>
        <v>43695</v>
      </c>
      <c r="U341" s="45"/>
    </row>
    <row r="342" spans="1:32" ht="28.5" x14ac:dyDescent="0.25">
      <c r="A342" s="45"/>
      <c r="C342" s="4" t="s">
        <v>1764</v>
      </c>
      <c r="D342" s="3" t="s">
        <v>1765</v>
      </c>
      <c r="E342" s="8" t="s">
        <v>3258</v>
      </c>
      <c r="F342" s="8" t="s">
        <v>324</v>
      </c>
      <c r="G342" s="8" t="s">
        <v>54</v>
      </c>
      <c r="H342" s="174">
        <v>50000</v>
      </c>
      <c r="I342" s="9" t="s">
        <v>321</v>
      </c>
      <c r="J342" s="39">
        <v>43641</v>
      </c>
      <c r="K342" s="39">
        <f t="shared" si="148"/>
        <v>43646</v>
      </c>
      <c r="L342" s="39">
        <f t="shared" si="149"/>
        <v>43653</v>
      </c>
      <c r="M342" s="39">
        <f t="shared" si="150"/>
        <v>43674</v>
      </c>
      <c r="N342" s="39">
        <f t="shared" si="151"/>
        <v>43681</v>
      </c>
      <c r="O342" s="39" t="s">
        <v>91</v>
      </c>
      <c r="P342" s="39" t="s">
        <v>91</v>
      </c>
      <c r="Q342" s="39" t="s">
        <v>91</v>
      </c>
      <c r="R342" s="39">
        <f t="shared" si="152"/>
        <v>43688</v>
      </c>
      <c r="S342" s="39">
        <f t="shared" ref="S342:S354" si="154">R342+7</f>
        <v>43695</v>
      </c>
      <c r="U342" s="45"/>
    </row>
    <row r="343" spans="1:32" ht="28.5" x14ac:dyDescent="0.25">
      <c r="A343" s="45"/>
      <c r="C343" s="3" t="s">
        <v>1766</v>
      </c>
      <c r="D343" s="3" t="s">
        <v>1767</v>
      </c>
      <c r="E343" s="8" t="s">
        <v>3258</v>
      </c>
      <c r="F343" s="7" t="s">
        <v>324</v>
      </c>
      <c r="G343" s="30" t="s">
        <v>54</v>
      </c>
      <c r="H343" s="174">
        <v>120000</v>
      </c>
      <c r="I343" s="9" t="s">
        <v>3892</v>
      </c>
      <c r="J343" s="39">
        <v>43641</v>
      </c>
      <c r="K343" s="39">
        <f t="shared" si="148"/>
        <v>43646</v>
      </c>
      <c r="L343" s="39">
        <f t="shared" si="149"/>
        <v>43653</v>
      </c>
      <c r="M343" s="39">
        <f t="shared" si="150"/>
        <v>43674</v>
      </c>
      <c r="N343" s="39">
        <f t="shared" si="151"/>
        <v>43681</v>
      </c>
      <c r="O343" s="39" t="s">
        <v>91</v>
      </c>
      <c r="P343" s="39" t="s">
        <v>91</v>
      </c>
      <c r="Q343" s="39" t="s">
        <v>91</v>
      </c>
      <c r="R343" s="39">
        <f t="shared" si="152"/>
        <v>43688</v>
      </c>
      <c r="S343" s="39">
        <f t="shared" si="154"/>
        <v>43695</v>
      </c>
      <c r="U343" s="45"/>
    </row>
    <row r="344" spans="1:32" ht="12" customHeight="1" x14ac:dyDescent="0.25">
      <c r="A344" s="45"/>
      <c r="C344" s="4" t="s">
        <v>1768</v>
      </c>
      <c r="D344" s="3" t="s">
        <v>1769</v>
      </c>
      <c r="E344" s="8" t="s">
        <v>3258</v>
      </c>
      <c r="F344" s="7" t="s">
        <v>324</v>
      </c>
      <c r="G344" s="30" t="s">
        <v>54</v>
      </c>
      <c r="H344" s="174">
        <v>272460</v>
      </c>
      <c r="I344" s="9" t="s">
        <v>3892</v>
      </c>
      <c r="J344" s="39">
        <v>43641</v>
      </c>
      <c r="K344" s="39">
        <f t="shared" si="148"/>
        <v>43646</v>
      </c>
      <c r="L344" s="39">
        <f t="shared" si="149"/>
        <v>43653</v>
      </c>
      <c r="M344" s="39">
        <f t="shared" si="150"/>
        <v>43674</v>
      </c>
      <c r="N344" s="39">
        <f t="shared" si="151"/>
        <v>43681</v>
      </c>
      <c r="O344" s="39" t="s">
        <v>91</v>
      </c>
      <c r="P344" s="39" t="s">
        <v>91</v>
      </c>
      <c r="Q344" s="39" t="s">
        <v>91</v>
      </c>
      <c r="R344" s="39">
        <f t="shared" si="152"/>
        <v>43688</v>
      </c>
      <c r="S344" s="39">
        <f t="shared" si="154"/>
        <v>43695</v>
      </c>
      <c r="U344" s="45"/>
    </row>
    <row r="345" spans="1:32" ht="13.5" customHeight="1" x14ac:dyDescent="0.25">
      <c r="A345" s="45"/>
      <c r="C345" s="44" t="s">
        <v>1770</v>
      </c>
      <c r="D345" s="3" t="s">
        <v>1771</v>
      </c>
      <c r="E345" s="8" t="s">
        <v>3258</v>
      </c>
      <c r="F345" s="7" t="s">
        <v>85</v>
      </c>
      <c r="G345" s="30" t="s">
        <v>54</v>
      </c>
      <c r="H345" s="174">
        <v>70000</v>
      </c>
      <c r="I345" s="9" t="s">
        <v>321</v>
      </c>
      <c r="J345" s="39">
        <v>43641</v>
      </c>
      <c r="K345" s="39">
        <f t="shared" si="148"/>
        <v>43646</v>
      </c>
      <c r="L345" s="39">
        <f t="shared" si="149"/>
        <v>43653</v>
      </c>
      <c r="M345" s="39">
        <f t="shared" si="150"/>
        <v>43674</v>
      </c>
      <c r="N345" s="39">
        <f t="shared" si="151"/>
        <v>43681</v>
      </c>
      <c r="O345" s="39" t="s">
        <v>91</v>
      </c>
      <c r="P345" s="39" t="s">
        <v>91</v>
      </c>
      <c r="Q345" s="39" t="s">
        <v>91</v>
      </c>
      <c r="R345" s="39">
        <f t="shared" si="152"/>
        <v>43688</v>
      </c>
      <c r="S345" s="39">
        <f t="shared" si="154"/>
        <v>43695</v>
      </c>
      <c r="U345" s="45"/>
    </row>
    <row r="346" spans="1:32" ht="13.5" customHeight="1" x14ac:dyDescent="0.25">
      <c r="A346" s="45"/>
      <c r="C346" s="44" t="s">
        <v>1772</v>
      </c>
      <c r="D346" s="3" t="s">
        <v>1773</v>
      </c>
      <c r="E346" s="8" t="s">
        <v>3258</v>
      </c>
      <c r="F346" s="7" t="s">
        <v>85</v>
      </c>
      <c r="G346" s="30" t="s">
        <v>54</v>
      </c>
      <c r="H346" s="174">
        <v>10800</v>
      </c>
      <c r="I346" s="9" t="s">
        <v>3892</v>
      </c>
      <c r="J346" s="39">
        <v>43641</v>
      </c>
      <c r="K346" s="39">
        <f t="shared" si="148"/>
        <v>43646</v>
      </c>
      <c r="L346" s="39">
        <f t="shared" si="149"/>
        <v>43653</v>
      </c>
      <c r="M346" s="39">
        <f t="shared" si="150"/>
        <v>43674</v>
      </c>
      <c r="N346" s="39">
        <f t="shared" si="151"/>
        <v>43681</v>
      </c>
      <c r="O346" s="39" t="s">
        <v>91</v>
      </c>
      <c r="P346" s="39" t="s">
        <v>91</v>
      </c>
      <c r="Q346" s="39" t="s">
        <v>91</v>
      </c>
      <c r="R346" s="39">
        <f t="shared" si="152"/>
        <v>43688</v>
      </c>
      <c r="S346" s="39">
        <f t="shared" si="154"/>
        <v>43695</v>
      </c>
      <c r="U346" s="45"/>
    </row>
    <row r="347" spans="1:32" ht="15" customHeight="1" x14ac:dyDescent="0.25">
      <c r="A347" s="45"/>
      <c r="C347" s="3" t="s">
        <v>1774</v>
      </c>
      <c r="D347" s="3" t="s">
        <v>1775</v>
      </c>
      <c r="E347" s="8" t="s">
        <v>3258</v>
      </c>
      <c r="F347" s="7" t="s">
        <v>85</v>
      </c>
      <c r="G347" s="30" t="s">
        <v>54</v>
      </c>
      <c r="H347" s="174">
        <v>9200</v>
      </c>
      <c r="I347" s="9" t="s">
        <v>3892</v>
      </c>
      <c r="J347" s="39">
        <v>43641</v>
      </c>
      <c r="K347" s="39">
        <f t="shared" si="148"/>
        <v>43646</v>
      </c>
      <c r="L347" s="39">
        <f t="shared" si="149"/>
        <v>43653</v>
      </c>
      <c r="M347" s="39">
        <f t="shared" si="150"/>
        <v>43674</v>
      </c>
      <c r="N347" s="39">
        <f t="shared" si="151"/>
        <v>43681</v>
      </c>
      <c r="O347" s="39" t="s">
        <v>91</v>
      </c>
      <c r="P347" s="39" t="s">
        <v>91</v>
      </c>
      <c r="Q347" s="39" t="s">
        <v>91</v>
      </c>
      <c r="R347" s="39">
        <f t="shared" si="152"/>
        <v>43688</v>
      </c>
      <c r="S347" s="39">
        <f t="shared" si="154"/>
        <v>43695</v>
      </c>
      <c r="U347" s="45"/>
    </row>
    <row r="348" spans="1:32" ht="15" customHeight="1" x14ac:dyDescent="0.25">
      <c r="A348" s="45"/>
      <c r="C348" s="377" t="s">
        <v>3893</v>
      </c>
      <c r="D348" s="48" t="s">
        <v>3894</v>
      </c>
      <c r="E348" s="8" t="s">
        <v>3258</v>
      </c>
      <c r="F348" s="7" t="s">
        <v>85</v>
      </c>
      <c r="G348" s="7" t="s">
        <v>54</v>
      </c>
      <c r="H348" s="174">
        <v>90994.3</v>
      </c>
      <c r="I348" s="40" t="s">
        <v>321</v>
      </c>
      <c r="J348" s="39">
        <v>43586</v>
      </c>
      <c r="K348" s="39">
        <f t="shared" si="148"/>
        <v>43591</v>
      </c>
      <c r="L348" s="39">
        <f t="shared" si="149"/>
        <v>43598</v>
      </c>
      <c r="M348" s="39">
        <f t="shared" si="150"/>
        <v>43619</v>
      </c>
      <c r="N348" s="39">
        <f t="shared" si="151"/>
        <v>43626</v>
      </c>
      <c r="O348" s="39" t="s">
        <v>91</v>
      </c>
      <c r="P348" s="39" t="s">
        <v>91</v>
      </c>
      <c r="Q348" s="39" t="s">
        <v>91</v>
      </c>
      <c r="R348" s="39">
        <f t="shared" si="152"/>
        <v>43633</v>
      </c>
      <c r="S348" s="39">
        <f t="shared" si="154"/>
        <v>43640</v>
      </c>
      <c r="U348" s="45"/>
    </row>
    <row r="349" spans="1:32" ht="15" customHeight="1" x14ac:dyDescent="0.25">
      <c r="A349" s="45" t="s">
        <v>3895</v>
      </c>
      <c r="C349" s="377" t="s">
        <v>3896</v>
      </c>
      <c r="D349" s="48" t="s">
        <v>3897</v>
      </c>
      <c r="E349" s="8" t="s">
        <v>3258</v>
      </c>
      <c r="F349" s="7" t="s">
        <v>85</v>
      </c>
      <c r="G349" s="7" t="s">
        <v>54</v>
      </c>
      <c r="H349" s="174">
        <v>150000</v>
      </c>
      <c r="I349" s="40" t="s">
        <v>321</v>
      </c>
      <c r="J349" s="39">
        <v>43595</v>
      </c>
      <c r="K349" s="39">
        <f t="shared" si="148"/>
        <v>43600</v>
      </c>
      <c r="L349" s="39">
        <f t="shared" si="149"/>
        <v>43607</v>
      </c>
      <c r="M349" s="39">
        <f t="shared" si="150"/>
        <v>43628</v>
      </c>
      <c r="N349" s="39">
        <f t="shared" si="151"/>
        <v>43635</v>
      </c>
      <c r="O349" s="39" t="s">
        <v>91</v>
      </c>
      <c r="P349" s="39" t="s">
        <v>91</v>
      </c>
      <c r="Q349" s="39" t="s">
        <v>91</v>
      </c>
      <c r="R349" s="39">
        <f t="shared" si="152"/>
        <v>43642</v>
      </c>
      <c r="S349" s="39">
        <f t="shared" si="154"/>
        <v>43649</v>
      </c>
      <c r="U349" s="45"/>
    </row>
    <row r="350" spans="1:32" ht="15" customHeight="1" x14ac:dyDescent="0.25">
      <c r="A350" s="45"/>
      <c r="C350" s="377" t="s">
        <v>3898</v>
      </c>
      <c r="D350" s="48" t="s">
        <v>3899</v>
      </c>
      <c r="E350" s="8" t="s">
        <v>3258</v>
      </c>
      <c r="F350" s="7" t="s">
        <v>85</v>
      </c>
      <c r="G350" s="7" t="s">
        <v>54</v>
      </c>
      <c r="H350" s="174">
        <v>90000</v>
      </c>
      <c r="I350" s="40" t="s">
        <v>3892</v>
      </c>
      <c r="J350" s="226">
        <v>43646</v>
      </c>
      <c r="K350" s="39">
        <f t="shared" si="148"/>
        <v>43651</v>
      </c>
      <c r="L350" s="39">
        <f t="shared" si="149"/>
        <v>43658</v>
      </c>
      <c r="M350" s="39">
        <f t="shared" si="150"/>
        <v>43679</v>
      </c>
      <c r="N350" s="39">
        <f t="shared" si="151"/>
        <v>43686</v>
      </c>
      <c r="O350" s="39" t="s">
        <v>91</v>
      </c>
      <c r="P350" s="39" t="s">
        <v>91</v>
      </c>
      <c r="Q350" s="39" t="s">
        <v>91</v>
      </c>
      <c r="R350" s="39">
        <f t="shared" si="152"/>
        <v>43693</v>
      </c>
      <c r="S350" s="39">
        <f t="shared" si="154"/>
        <v>43700</v>
      </c>
      <c r="U350" s="45"/>
    </row>
    <row r="351" spans="1:32" ht="15" customHeight="1" x14ac:dyDescent="0.25">
      <c r="A351" s="45"/>
      <c r="C351" s="377" t="s">
        <v>3900</v>
      </c>
      <c r="D351" s="48"/>
      <c r="E351" s="8" t="s">
        <v>3258</v>
      </c>
      <c r="F351" s="7"/>
      <c r="G351" s="7"/>
      <c r="H351" s="174">
        <v>0</v>
      </c>
      <c r="I351" s="40"/>
      <c r="J351" s="39"/>
      <c r="K351" s="39">
        <f t="shared" si="148"/>
        <v>5</v>
      </c>
      <c r="L351" s="39">
        <f t="shared" si="149"/>
        <v>12</v>
      </c>
      <c r="M351" s="39">
        <f t="shared" si="150"/>
        <v>33</v>
      </c>
      <c r="N351" s="39">
        <f t="shared" si="151"/>
        <v>40</v>
      </c>
      <c r="O351" s="39" t="s">
        <v>91</v>
      </c>
      <c r="P351" s="39" t="s">
        <v>91</v>
      </c>
      <c r="Q351" s="39" t="s">
        <v>91</v>
      </c>
      <c r="R351" s="39">
        <f t="shared" si="152"/>
        <v>47</v>
      </c>
      <c r="S351" s="39">
        <f t="shared" si="154"/>
        <v>54</v>
      </c>
      <c r="U351" s="45"/>
    </row>
    <row r="352" spans="1:32" ht="25.5" customHeight="1" x14ac:dyDescent="0.25">
      <c r="A352" s="45"/>
      <c r="C352" s="377" t="s">
        <v>3901</v>
      </c>
      <c r="D352" s="48" t="s">
        <v>3902</v>
      </c>
      <c r="E352" s="8" t="s">
        <v>3258</v>
      </c>
      <c r="F352" s="7" t="s">
        <v>85</v>
      </c>
      <c r="G352" s="7" t="s">
        <v>54</v>
      </c>
      <c r="H352" s="174">
        <v>90000</v>
      </c>
      <c r="I352" s="40" t="s">
        <v>321</v>
      </c>
      <c r="J352" s="464">
        <v>43646</v>
      </c>
      <c r="K352" s="39">
        <f t="shared" si="148"/>
        <v>43651</v>
      </c>
      <c r="L352" s="39">
        <f t="shared" si="149"/>
        <v>43658</v>
      </c>
      <c r="M352" s="39">
        <f t="shared" si="150"/>
        <v>43679</v>
      </c>
      <c r="N352" s="39">
        <f t="shared" si="151"/>
        <v>43686</v>
      </c>
      <c r="O352" s="39" t="s">
        <v>91</v>
      </c>
      <c r="P352" s="39" t="s">
        <v>91</v>
      </c>
      <c r="Q352" s="39" t="s">
        <v>91</v>
      </c>
      <c r="R352" s="39">
        <f t="shared" si="152"/>
        <v>43693</v>
      </c>
      <c r="S352" s="39">
        <f t="shared" si="154"/>
        <v>43700</v>
      </c>
      <c r="U352" s="45"/>
    </row>
    <row r="353" spans="1:16317" ht="26.25" customHeight="1" x14ac:dyDescent="0.25">
      <c r="A353" s="45"/>
      <c r="C353" s="377" t="s">
        <v>3903</v>
      </c>
      <c r="D353" s="48" t="s">
        <v>3904</v>
      </c>
      <c r="E353" s="8" t="s">
        <v>3258</v>
      </c>
      <c r="F353" s="7" t="s">
        <v>85</v>
      </c>
      <c r="G353" s="7" t="s">
        <v>54</v>
      </c>
      <c r="H353" s="174">
        <v>160000</v>
      </c>
      <c r="I353" s="40" t="s">
        <v>321</v>
      </c>
      <c r="J353" s="464">
        <v>43646</v>
      </c>
      <c r="K353" s="39">
        <f t="shared" si="148"/>
        <v>43651</v>
      </c>
      <c r="L353" s="39">
        <f t="shared" si="149"/>
        <v>43658</v>
      </c>
      <c r="M353" s="39">
        <f t="shared" si="150"/>
        <v>43679</v>
      </c>
      <c r="N353" s="39">
        <f t="shared" si="151"/>
        <v>43686</v>
      </c>
      <c r="O353" s="39" t="s">
        <v>91</v>
      </c>
      <c r="P353" s="39" t="s">
        <v>91</v>
      </c>
      <c r="Q353" s="39" t="s">
        <v>91</v>
      </c>
      <c r="R353" s="39">
        <f t="shared" si="152"/>
        <v>43693</v>
      </c>
      <c r="S353" s="39">
        <f t="shared" si="154"/>
        <v>43700</v>
      </c>
      <c r="U353" s="122"/>
    </row>
    <row r="354" spans="1:16317" s="221" customFormat="1" ht="30" customHeight="1" x14ac:dyDescent="0.25">
      <c r="A354" s="45"/>
      <c r="B354" s="2"/>
      <c r="C354" s="377" t="s">
        <v>3905</v>
      </c>
      <c r="D354" s="48" t="s">
        <v>3906</v>
      </c>
      <c r="E354" s="8" t="s">
        <v>3258</v>
      </c>
      <c r="F354" s="57" t="s">
        <v>85</v>
      </c>
      <c r="G354" s="57" t="s">
        <v>3907</v>
      </c>
      <c r="H354" s="175">
        <v>15000</v>
      </c>
      <c r="I354" s="40" t="s">
        <v>321</v>
      </c>
      <c r="J354" s="39">
        <v>43606</v>
      </c>
      <c r="K354" s="39">
        <f t="shared" si="148"/>
        <v>43611</v>
      </c>
      <c r="L354" s="39">
        <f t="shared" si="149"/>
        <v>43618</v>
      </c>
      <c r="M354" s="39">
        <f t="shared" si="150"/>
        <v>43639</v>
      </c>
      <c r="N354" s="39">
        <f t="shared" si="151"/>
        <v>43646</v>
      </c>
      <c r="O354" s="39" t="s">
        <v>91</v>
      </c>
      <c r="P354" s="39" t="s">
        <v>91</v>
      </c>
      <c r="Q354" s="39" t="s">
        <v>91</v>
      </c>
      <c r="R354" s="39">
        <f t="shared" si="152"/>
        <v>43653</v>
      </c>
      <c r="S354" s="39">
        <f t="shared" si="154"/>
        <v>43660</v>
      </c>
      <c r="U354" s="122"/>
    </row>
    <row r="355" spans="1:16317" s="123" customFormat="1" ht="28.5" x14ac:dyDescent="0.25">
      <c r="A355" s="122"/>
      <c r="B355" s="60"/>
      <c r="C355" s="149" t="s">
        <v>1781</v>
      </c>
      <c r="D355" s="48" t="s">
        <v>1782</v>
      </c>
      <c r="E355" s="8" t="s">
        <v>3258</v>
      </c>
      <c r="F355" s="7" t="s">
        <v>535</v>
      </c>
      <c r="G355" s="7" t="s">
        <v>53</v>
      </c>
      <c r="H355" s="174">
        <v>166347</v>
      </c>
      <c r="I355" s="7" t="s">
        <v>1783</v>
      </c>
      <c r="J355" s="39">
        <v>43497</v>
      </c>
      <c r="K355" s="39">
        <f t="shared" ref="K355:K362" si="155">J355+5</f>
        <v>43502</v>
      </c>
      <c r="L355" s="39">
        <f t="shared" ref="L355:L362" si="156">K355+30</f>
        <v>43532</v>
      </c>
      <c r="M355" s="39">
        <f t="shared" ref="M355:M362" si="157">L355+21</f>
        <v>43553</v>
      </c>
      <c r="N355" s="39">
        <f t="shared" ref="N355:N362" si="158">M355+7</f>
        <v>43560</v>
      </c>
      <c r="O355" s="39" t="s">
        <v>91</v>
      </c>
      <c r="P355" s="39" t="s">
        <v>91</v>
      </c>
      <c r="Q355" s="39" t="s">
        <v>91</v>
      </c>
      <c r="R355" s="39">
        <f t="shared" ref="R355:R362" si="159">N355+7</f>
        <v>43567</v>
      </c>
      <c r="S355" s="39">
        <f t="shared" ref="S355:S362" si="160">R355+7</f>
        <v>43574</v>
      </c>
      <c r="U355" s="122"/>
    </row>
    <row r="356" spans="1:16317" s="123" customFormat="1" ht="28.5" x14ac:dyDescent="0.25">
      <c r="A356" s="122"/>
      <c r="B356" s="60"/>
      <c r="C356" s="148" t="s">
        <v>1784</v>
      </c>
      <c r="D356" s="48" t="s">
        <v>1785</v>
      </c>
      <c r="E356" s="8" t="s">
        <v>3258</v>
      </c>
      <c r="F356" s="7" t="s">
        <v>85</v>
      </c>
      <c r="G356" s="204" t="s">
        <v>53</v>
      </c>
      <c r="H356" s="174">
        <v>15819.67</v>
      </c>
      <c r="I356" s="7" t="s">
        <v>1786</v>
      </c>
      <c r="J356" s="39">
        <v>43497</v>
      </c>
      <c r="K356" s="39">
        <f t="shared" si="155"/>
        <v>43502</v>
      </c>
      <c r="L356" s="39">
        <f t="shared" si="156"/>
        <v>43532</v>
      </c>
      <c r="M356" s="39">
        <f t="shared" si="157"/>
        <v>43553</v>
      </c>
      <c r="N356" s="39">
        <f t="shared" si="158"/>
        <v>43560</v>
      </c>
      <c r="O356" s="39" t="s">
        <v>91</v>
      </c>
      <c r="P356" s="39" t="s">
        <v>91</v>
      </c>
      <c r="Q356" s="39" t="s">
        <v>91</v>
      </c>
      <c r="R356" s="39">
        <f t="shared" si="159"/>
        <v>43567</v>
      </c>
      <c r="S356" s="39">
        <f t="shared" si="160"/>
        <v>43574</v>
      </c>
      <c r="U356" s="122"/>
    </row>
    <row r="357" spans="1:16317" s="123" customFormat="1" ht="27" customHeight="1" x14ac:dyDescent="0.25">
      <c r="A357" s="122"/>
      <c r="B357" s="60"/>
      <c r="C357" s="148" t="s">
        <v>1787</v>
      </c>
      <c r="D357" s="48" t="s">
        <v>1788</v>
      </c>
      <c r="E357" s="8" t="s">
        <v>3258</v>
      </c>
      <c r="F357" s="7" t="s">
        <v>85</v>
      </c>
      <c r="G357" s="201" t="s">
        <v>53</v>
      </c>
      <c r="H357" s="174">
        <v>7320</v>
      </c>
      <c r="I357" s="7" t="s">
        <v>1789</v>
      </c>
      <c r="J357" s="39">
        <v>43525</v>
      </c>
      <c r="K357" s="39">
        <f t="shared" si="155"/>
        <v>43530</v>
      </c>
      <c r="L357" s="39">
        <f t="shared" si="156"/>
        <v>43560</v>
      </c>
      <c r="M357" s="39">
        <f t="shared" si="157"/>
        <v>43581</v>
      </c>
      <c r="N357" s="39">
        <f t="shared" si="158"/>
        <v>43588</v>
      </c>
      <c r="O357" s="39" t="s">
        <v>91</v>
      </c>
      <c r="P357" s="39" t="s">
        <v>91</v>
      </c>
      <c r="Q357" s="39" t="s">
        <v>91</v>
      </c>
      <c r="R357" s="39">
        <f t="shared" si="159"/>
        <v>43595</v>
      </c>
      <c r="S357" s="39">
        <f t="shared" si="160"/>
        <v>43602</v>
      </c>
      <c r="U357" s="122"/>
    </row>
    <row r="358" spans="1:16317" s="123" customFormat="1" ht="27.75" customHeight="1" x14ac:dyDescent="0.25">
      <c r="A358" s="122"/>
      <c r="B358" s="60"/>
      <c r="C358" s="148" t="s">
        <v>1790</v>
      </c>
      <c r="D358" s="48" t="s">
        <v>1791</v>
      </c>
      <c r="E358" s="8" t="s">
        <v>3258</v>
      </c>
      <c r="F358" s="7" t="s">
        <v>85</v>
      </c>
      <c r="G358" s="201" t="s">
        <v>53</v>
      </c>
      <c r="H358" s="174">
        <v>10064</v>
      </c>
      <c r="I358" s="7" t="s">
        <v>1792</v>
      </c>
      <c r="J358" s="39">
        <v>43586</v>
      </c>
      <c r="K358" s="39">
        <f t="shared" si="155"/>
        <v>43591</v>
      </c>
      <c r="L358" s="39">
        <f t="shared" si="156"/>
        <v>43621</v>
      </c>
      <c r="M358" s="39">
        <f t="shared" si="157"/>
        <v>43642</v>
      </c>
      <c r="N358" s="39">
        <f t="shared" si="158"/>
        <v>43649</v>
      </c>
      <c r="O358" s="39" t="s">
        <v>91</v>
      </c>
      <c r="P358" s="39" t="s">
        <v>91</v>
      </c>
      <c r="Q358" s="39" t="s">
        <v>91</v>
      </c>
      <c r="R358" s="39">
        <f t="shared" si="159"/>
        <v>43656</v>
      </c>
      <c r="S358" s="39">
        <f t="shared" si="160"/>
        <v>43663</v>
      </c>
      <c r="U358" s="122"/>
    </row>
    <row r="359" spans="1:16317" s="123" customFormat="1" ht="28.5" x14ac:dyDescent="0.25">
      <c r="A359" s="122"/>
      <c r="B359" s="60"/>
      <c r="C359" s="148" t="s">
        <v>1793</v>
      </c>
      <c r="D359" s="48" t="s">
        <v>1794</v>
      </c>
      <c r="E359" s="8" t="s">
        <v>3258</v>
      </c>
      <c r="F359" s="201" t="s">
        <v>85</v>
      </c>
      <c r="G359" s="201" t="s">
        <v>53</v>
      </c>
      <c r="H359" s="174">
        <v>50258.18</v>
      </c>
      <c r="I359" s="7" t="s">
        <v>1795</v>
      </c>
      <c r="J359" s="39">
        <v>43497</v>
      </c>
      <c r="K359" s="39">
        <f t="shared" si="155"/>
        <v>43502</v>
      </c>
      <c r="L359" s="39">
        <f t="shared" si="156"/>
        <v>43532</v>
      </c>
      <c r="M359" s="39">
        <f t="shared" si="157"/>
        <v>43553</v>
      </c>
      <c r="N359" s="39">
        <f t="shared" si="158"/>
        <v>43560</v>
      </c>
      <c r="O359" s="39" t="s">
        <v>91</v>
      </c>
      <c r="P359" s="39" t="s">
        <v>91</v>
      </c>
      <c r="Q359" s="39" t="s">
        <v>91</v>
      </c>
      <c r="R359" s="39">
        <f t="shared" si="159"/>
        <v>43567</v>
      </c>
      <c r="S359" s="39">
        <f t="shared" si="160"/>
        <v>43574</v>
      </c>
      <c r="U359" s="122"/>
    </row>
    <row r="360" spans="1:16317" s="123" customFormat="1" ht="36" customHeight="1" x14ac:dyDescent="0.25">
      <c r="A360" s="122"/>
      <c r="B360" s="60"/>
      <c r="C360" s="148" t="s">
        <v>1796</v>
      </c>
      <c r="D360" s="48" t="s">
        <v>1797</v>
      </c>
      <c r="E360" s="8" t="s">
        <v>3258</v>
      </c>
      <c r="F360" s="201" t="s">
        <v>85</v>
      </c>
      <c r="G360" s="201" t="s">
        <v>53</v>
      </c>
      <c r="H360" s="174">
        <v>38763.589999999997</v>
      </c>
      <c r="I360" s="7" t="s">
        <v>1798</v>
      </c>
      <c r="J360" s="39">
        <v>43586</v>
      </c>
      <c r="K360" s="39">
        <f t="shared" si="155"/>
        <v>43591</v>
      </c>
      <c r="L360" s="39">
        <f t="shared" si="156"/>
        <v>43621</v>
      </c>
      <c r="M360" s="39">
        <f t="shared" si="157"/>
        <v>43642</v>
      </c>
      <c r="N360" s="39">
        <f t="shared" si="158"/>
        <v>43649</v>
      </c>
      <c r="O360" s="39" t="s">
        <v>91</v>
      </c>
      <c r="P360" s="39" t="s">
        <v>91</v>
      </c>
      <c r="Q360" s="39" t="s">
        <v>91</v>
      </c>
      <c r="R360" s="39">
        <f t="shared" si="159"/>
        <v>43656</v>
      </c>
      <c r="S360" s="39">
        <f t="shared" si="160"/>
        <v>43663</v>
      </c>
      <c r="U360" s="122"/>
    </row>
    <row r="361" spans="1:16317" s="123" customFormat="1" ht="23.25" customHeight="1" x14ac:dyDescent="0.25">
      <c r="A361" s="122"/>
      <c r="B361" s="60"/>
      <c r="C361" s="148" t="s">
        <v>1799</v>
      </c>
      <c r="D361" s="48" t="s">
        <v>1800</v>
      </c>
      <c r="E361" s="8" t="s">
        <v>3258</v>
      </c>
      <c r="F361" s="201" t="s">
        <v>85</v>
      </c>
      <c r="G361" s="201" t="s">
        <v>53</v>
      </c>
      <c r="H361" s="470">
        <v>46500</v>
      </c>
      <c r="I361" s="7" t="s">
        <v>1801</v>
      </c>
      <c r="J361" s="39">
        <v>43617</v>
      </c>
      <c r="K361" s="39">
        <f t="shared" si="155"/>
        <v>43622</v>
      </c>
      <c r="L361" s="39">
        <f t="shared" si="156"/>
        <v>43652</v>
      </c>
      <c r="M361" s="39">
        <f t="shared" si="157"/>
        <v>43673</v>
      </c>
      <c r="N361" s="39">
        <f t="shared" si="158"/>
        <v>43680</v>
      </c>
      <c r="O361" s="39" t="s">
        <v>91</v>
      </c>
      <c r="P361" s="39" t="s">
        <v>91</v>
      </c>
      <c r="Q361" s="39" t="s">
        <v>91</v>
      </c>
      <c r="R361" s="39">
        <f t="shared" si="159"/>
        <v>43687</v>
      </c>
      <c r="S361" s="39">
        <f t="shared" si="160"/>
        <v>43694</v>
      </c>
      <c r="U361" s="122"/>
    </row>
    <row r="362" spans="1:16317" s="123" customFormat="1" ht="24.75" customHeight="1" x14ac:dyDescent="0.25">
      <c r="A362" s="122"/>
      <c r="B362" s="60"/>
      <c r="C362" s="148" t="s">
        <v>1802</v>
      </c>
      <c r="D362" s="48" t="s">
        <v>1803</v>
      </c>
      <c r="E362" s="8" t="s">
        <v>3258</v>
      </c>
      <c r="F362" s="201" t="s">
        <v>85</v>
      </c>
      <c r="G362" s="201" t="s">
        <v>53</v>
      </c>
      <c r="H362" s="470">
        <v>122999.96</v>
      </c>
      <c r="I362" s="7" t="s">
        <v>1804</v>
      </c>
      <c r="J362" s="39">
        <v>43497</v>
      </c>
      <c r="K362" s="39">
        <f t="shared" si="155"/>
        <v>43502</v>
      </c>
      <c r="L362" s="39">
        <f t="shared" si="156"/>
        <v>43532</v>
      </c>
      <c r="M362" s="39">
        <f t="shared" si="157"/>
        <v>43553</v>
      </c>
      <c r="N362" s="39">
        <f t="shared" si="158"/>
        <v>43560</v>
      </c>
      <c r="O362" s="39" t="s">
        <v>91</v>
      </c>
      <c r="P362" s="39" t="s">
        <v>91</v>
      </c>
      <c r="Q362" s="39" t="s">
        <v>91</v>
      </c>
      <c r="R362" s="39">
        <f t="shared" si="159"/>
        <v>43567</v>
      </c>
      <c r="S362" s="50">
        <f t="shared" si="160"/>
        <v>43574</v>
      </c>
      <c r="T362" s="60"/>
      <c r="U362" s="471"/>
    </row>
    <row r="363" spans="1:16317" s="123" customFormat="1" ht="22.5" customHeight="1" x14ac:dyDescent="0.25">
      <c r="A363" s="122"/>
      <c r="B363" s="60"/>
      <c r="C363" s="148" t="s">
        <v>2959</v>
      </c>
      <c r="D363" s="48" t="s">
        <v>2783</v>
      </c>
      <c r="E363" s="8" t="s">
        <v>3258</v>
      </c>
      <c r="F363" s="201" t="s">
        <v>85</v>
      </c>
      <c r="G363" s="201"/>
      <c r="H363" s="470">
        <v>37000</v>
      </c>
      <c r="I363" s="55" t="s">
        <v>2787</v>
      </c>
      <c r="J363" s="39">
        <v>43497</v>
      </c>
      <c r="K363" s="39">
        <f t="shared" ref="K363:K367" si="161">J363+5</f>
        <v>43502</v>
      </c>
      <c r="L363" s="39">
        <f t="shared" ref="L363" si="162">K363+30</f>
        <v>43532</v>
      </c>
      <c r="M363" s="39">
        <f t="shared" ref="M363:M367" si="163">L363+21</f>
        <v>43553</v>
      </c>
      <c r="N363" s="39">
        <f t="shared" ref="N363:N367" si="164">M363+7</f>
        <v>43560</v>
      </c>
      <c r="O363" s="39" t="s">
        <v>91</v>
      </c>
      <c r="P363" s="39" t="s">
        <v>91</v>
      </c>
      <c r="Q363" s="39" t="s">
        <v>91</v>
      </c>
      <c r="R363" s="39">
        <f t="shared" ref="R363:R367" si="165">N363+7</f>
        <v>43567</v>
      </c>
      <c r="S363" s="50">
        <f t="shared" ref="S363:S367" si="166">R363+7</f>
        <v>43574</v>
      </c>
      <c r="T363" s="60"/>
      <c r="U363" s="471"/>
    </row>
    <row r="364" spans="1:16317" ht="15" x14ac:dyDescent="0.2">
      <c r="A364" s="45"/>
      <c r="C364" s="188" t="s">
        <v>2712</v>
      </c>
      <c r="D364" s="541" t="s">
        <v>2713</v>
      </c>
      <c r="E364" s="8" t="s">
        <v>3258</v>
      </c>
      <c r="F364" s="477" t="s">
        <v>54</v>
      </c>
      <c r="G364" s="478"/>
      <c r="H364" s="178">
        <v>1000</v>
      </c>
      <c r="I364" s="85" t="s">
        <v>321</v>
      </c>
      <c r="J364" s="337">
        <v>43586</v>
      </c>
      <c r="K364" s="337">
        <f t="shared" si="161"/>
        <v>43591</v>
      </c>
      <c r="L364" s="337">
        <f t="shared" ref="L364:L367" si="167">K364+7</f>
        <v>43598</v>
      </c>
      <c r="M364" s="337">
        <f t="shared" si="163"/>
        <v>43619</v>
      </c>
      <c r="N364" s="337">
        <f t="shared" si="164"/>
        <v>43626</v>
      </c>
      <c r="O364" s="337" t="s">
        <v>91</v>
      </c>
      <c r="P364" s="337" t="s">
        <v>91</v>
      </c>
      <c r="Q364" s="337" t="s">
        <v>91</v>
      </c>
      <c r="R364" s="337">
        <f t="shared" si="165"/>
        <v>43633</v>
      </c>
      <c r="S364" s="337">
        <f t="shared" si="166"/>
        <v>43640</v>
      </c>
      <c r="U364" s="45"/>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row>
    <row r="365" spans="1:16317" x14ac:dyDescent="0.2">
      <c r="A365" s="45"/>
      <c r="C365" s="54" t="s">
        <v>3942</v>
      </c>
      <c r="D365" s="541" t="s">
        <v>2714</v>
      </c>
      <c r="E365" s="8" t="s">
        <v>3258</v>
      </c>
      <c r="F365" s="185" t="s">
        <v>54</v>
      </c>
      <c r="G365" s="475"/>
      <c r="H365" s="176">
        <v>2000</v>
      </c>
      <c r="I365" s="9" t="s">
        <v>321</v>
      </c>
      <c r="J365" s="39">
        <v>43617</v>
      </c>
      <c r="K365" s="39">
        <f t="shared" si="161"/>
        <v>43622</v>
      </c>
      <c r="L365" s="39">
        <f t="shared" si="167"/>
        <v>43629</v>
      </c>
      <c r="M365" s="39">
        <f t="shared" si="163"/>
        <v>43650</v>
      </c>
      <c r="N365" s="39">
        <f t="shared" si="164"/>
        <v>43657</v>
      </c>
      <c r="O365" s="39" t="s">
        <v>91</v>
      </c>
      <c r="P365" s="39" t="s">
        <v>91</v>
      </c>
      <c r="Q365" s="39" t="s">
        <v>91</v>
      </c>
      <c r="R365" s="39">
        <f t="shared" si="165"/>
        <v>43664</v>
      </c>
      <c r="S365" s="39">
        <f t="shared" si="166"/>
        <v>43671</v>
      </c>
      <c r="U365" s="45"/>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row>
    <row r="366" spans="1:16317" x14ac:dyDescent="0.2">
      <c r="A366" s="45"/>
      <c r="C366" s="54" t="s">
        <v>2715</v>
      </c>
      <c r="D366" s="541" t="s">
        <v>2716</v>
      </c>
      <c r="E366" s="8" t="s">
        <v>3258</v>
      </c>
      <c r="F366" s="185" t="s">
        <v>55</v>
      </c>
      <c r="G366" s="475"/>
      <c r="H366" s="176">
        <v>1500</v>
      </c>
      <c r="I366" s="9" t="s">
        <v>321</v>
      </c>
      <c r="J366" s="39">
        <v>43617</v>
      </c>
      <c r="K366" s="39">
        <f t="shared" si="161"/>
        <v>43622</v>
      </c>
      <c r="L366" s="39">
        <f t="shared" si="167"/>
        <v>43629</v>
      </c>
      <c r="M366" s="39">
        <f t="shared" si="163"/>
        <v>43650</v>
      </c>
      <c r="N366" s="39">
        <f t="shared" si="164"/>
        <v>43657</v>
      </c>
      <c r="O366" s="39" t="s">
        <v>91</v>
      </c>
      <c r="P366" s="39" t="s">
        <v>91</v>
      </c>
      <c r="Q366" s="39" t="s">
        <v>91</v>
      </c>
      <c r="R366" s="39">
        <f t="shared" si="165"/>
        <v>43664</v>
      </c>
      <c r="S366" s="39">
        <f t="shared" si="166"/>
        <v>43671</v>
      </c>
      <c r="U366" s="45"/>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row>
    <row r="367" spans="1:16317" ht="28.5" x14ac:dyDescent="0.2">
      <c r="A367" s="45"/>
      <c r="C367" s="187" t="s">
        <v>2717</v>
      </c>
      <c r="D367" s="541" t="s">
        <v>2718</v>
      </c>
      <c r="E367" s="8" t="s">
        <v>3258</v>
      </c>
      <c r="F367" s="185" t="s">
        <v>54</v>
      </c>
      <c r="G367" s="475"/>
      <c r="H367" s="176">
        <v>15000</v>
      </c>
      <c r="I367" s="9" t="s">
        <v>321</v>
      </c>
      <c r="J367" s="39">
        <v>43739</v>
      </c>
      <c r="K367" s="39">
        <f t="shared" si="161"/>
        <v>43744</v>
      </c>
      <c r="L367" s="39">
        <f t="shared" si="167"/>
        <v>43751</v>
      </c>
      <c r="M367" s="39">
        <f t="shared" si="163"/>
        <v>43772</v>
      </c>
      <c r="N367" s="39">
        <f t="shared" si="164"/>
        <v>43779</v>
      </c>
      <c r="O367" s="39" t="s">
        <v>91</v>
      </c>
      <c r="P367" s="39" t="s">
        <v>91</v>
      </c>
      <c r="Q367" s="39" t="s">
        <v>91</v>
      </c>
      <c r="R367" s="39">
        <f t="shared" si="165"/>
        <v>43786</v>
      </c>
      <c r="S367" s="39">
        <f t="shared" si="166"/>
        <v>43793</v>
      </c>
      <c r="U367" s="45"/>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row>
    <row r="368" spans="1:16317" s="127" customFormat="1" ht="42.75" customHeight="1" x14ac:dyDescent="0.25">
      <c r="A368" s="285"/>
      <c r="B368" s="298"/>
      <c r="C368" s="242"/>
      <c r="D368" s="547"/>
      <c r="E368" s="287"/>
      <c r="F368" s="292"/>
      <c r="G368" s="292"/>
      <c r="H368" s="293"/>
      <c r="I368" s="299"/>
      <c r="J368" s="290"/>
      <c r="K368" s="290"/>
      <c r="L368" s="290"/>
      <c r="M368" s="290"/>
      <c r="N368" s="290"/>
      <c r="O368" s="290"/>
      <c r="P368" s="290"/>
      <c r="Q368" s="290"/>
      <c r="R368" s="290"/>
      <c r="S368" s="290"/>
      <c r="T368" s="300"/>
      <c r="U368" s="285"/>
      <c r="V368" s="298"/>
      <c r="W368" s="298"/>
      <c r="X368" s="298"/>
      <c r="Y368" s="298"/>
      <c r="Z368" s="298"/>
      <c r="AA368" s="298"/>
      <c r="AB368" s="298"/>
      <c r="AC368" s="298"/>
      <c r="AD368" s="298"/>
      <c r="AE368" s="298"/>
      <c r="AF368" s="298"/>
      <c r="AG368" s="298"/>
      <c r="AH368" s="298"/>
      <c r="AI368" s="298"/>
      <c r="AJ368" s="298"/>
      <c r="AK368" s="298"/>
      <c r="AL368" s="298"/>
      <c r="AM368" s="298"/>
      <c r="AN368" s="298"/>
      <c r="AO368" s="298"/>
      <c r="AP368" s="298"/>
      <c r="AQ368" s="298"/>
      <c r="AR368" s="298"/>
      <c r="AS368" s="298"/>
      <c r="AT368" s="298"/>
      <c r="AU368" s="298"/>
      <c r="AV368" s="298"/>
      <c r="AW368" s="298"/>
      <c r="AX368" s="298"/>
      <c r="AY368" s="298"/>
      <c r="AZ368" s="298"/>
      <c r="BA368" s="298"/>
      <c r="BB368" s="298"/>
      <c r="BC368" s="298"/>
      <c r="BD368" s="298"/>
      <c r="BE368" s="298"/>
      <c r="BF368" s="298"/>
      <c r="BG368" s="298"/>
      <c r="BH368" s="298"/>
      <c r="BI368" s="298"/>
      <c r="BJ368" s="298"/>
      <c r="BK368" s="298"/>
      <c r="BL368" s="298"/>
      <c r="BM368" s="298"/>
      <c r="BN368" s="298"/>
      <c r="BO368" s="298"/>
      <c r="BP368" s="298"/>
      <c r="BQ368" s="298"/>
      <c r="BR368" s="298"/>
      <c r="BS368" s="298"/>
      <c r="BT368" s="298"/>
      <c r="BU368" s="298"/>
      <c r="BV368" s="298"/>
      <c r="BW368" s="298"/>
      <c r="BX368" s="298"/>
      <c r="BY368" s="298"/>
      <c r="BZ368" s="298"/>
      <c r="CA368" s="298"/>
      <c r="CB368" s="298"/>
      <c r="CC368" s="298"/>
      <c r="CD368" s="298"/>
      <c r="CE368" s="298"/>
      <c r="CF368" s="298"/>
      <c r="CG368" s="298"/>
      <c r="CH368" s="298"/>
      <c r="CI368" s="298"/>
      <c r="CJ368" s="298"/>
      <c r="CK368" s="298"/>
      <c r="CL368" s="298"/>
      <c r="CM368" s="298"/>
      <c r="CN368" s="298"/>
      <c r="CO368" s="298"/>
      <c r="CP368" s="298"/>
      <c r="CQ368" s="298"/>
      <c r="CR368" s="298"/>
      <c r="CS368" s="298"/>
      <c r="CT368" s="298"/>
      <c r="CU368" s="298"/>
      <c r="CV368" s="298"/>
      <c r="CW368" s="298"/>
      <c r="CX368" s="298"/>
      <c r="CY368" s="298"/>
      <c r="CZ368" s="298"/>
      <c r="DA368" s="298"/>
      <c r="DB368" s="298"/>
      <c r="DC368" s="298"/>
      <c r="DD368" s="298"/>
      <c r="DE368" s="298"/>
      <c r="DF368" s="298"/>
      <c r="DG368" s="298"/>
      <c r="DH368" s="298"/>
      <c r="DI368" s="298"/>
      <c r="DJ368" s="298"/>
      <c r="DK368" s="298"/>
      <c r="DL368" s="298"/>
      <c r="DM368" s="298"/>
      <c r="DN368" s="298"/>
      <c r="DO368" s="298"/>
      <c r="DP368" s="298"/>
      <c r="DQ368" s="298"/>
      <c r="DR368" s="298"/>
      <c r="DS368" s="298"/>
      <c r="DT368" s="298"/>
      <c r="DU368" s="298"/>
      <c r="DV368" s="298"/>
      <c r="DW368" s="298"/>
      <c r="DX368" s="298"/>
      <c r="DY368" s="298"/>
      <c r="DZ368" s="298"/>
      <c r="EA368" s="298"/>
      <c r="EB368" s="298"/>
      <c r="EC368" s="298"/>
      <c r="ED368" s="298"/>
      <c r="EE368" s="298"/>
      <c r="EF368" s="298"/>
      <c r="EG368" s="298"/>
      <c r="EH368" s="298"/>
      <c r="EI368" s="298"/>
      <c r="EJ368" s="298"/>
      <c r="EK368" s="298"/>
      <c r="EL368" s="298"/>
      <c r="EM368" s="298"/>
      <c r="EN368" s="298"/>
      <c r="EO368" s="298"/>
      <c r="EP368" s="298"/>
      <c r="EQ368" s="298"/>
      <c r="ER368" s="298"/>
      <c r="ES368" s="298"/>
      <c r="ET368" s="298"/>
      <c r="EU368" s="298"/>
      <c r="EV368" s="298"/>
      <c r="EW368" s="298"/>
      <c r="EX368" s="298"/>
      <c r="EY368" s="298"/>
      <c r="EZ368" s="298"/>
      <c r="FA368" s="298"/>
      <c r="FB368" s="298"/>
      <c r="FC368" s="298"/>
      <c r="FD368" s="298"/>
      <c r="FE368" s="298"/>
      <c r="FF368" s="298"/>
      <c r="FG368" s="298"/>
      <c r="FH368" s="298"/>
      <c r="FI368" s="298"/>
      <c r="FJ368" s="298"/>
      <c r="FK368" s="298"/>
      <c r="FL368" s="298"/>
      <c r="FM368" s="298"/>
      <c r="FN368" s="298"/>
      <c r="FO368" s="298"/>
      <c r="FP368" s="298"/>
      <c r="FQ368" s="298"/>
      <c r="FR368" s="298"/>
      <c r="FS368" s="298"/>
      <c r="FT368" s="298"/>
      <c r="FU368" s="298"/>
      <c r="FV368" s="298"/>
      <c r="FW368" s="298"/>
      <c r="FX368" s="298"/>
      <c r="FY368" s="298"/>
      <c r="FZ368" s="298"/>
      <c r="GA368" s="298"/>
      <c r="GB368" s="298"/>
      <c r="GC368" s="298"/>
      <c r="GD368" s="298"/>
      <c r="GE368" s="298"/>
      <c r="GF368" s="298"/>
      <c r="GG368" s="298"/>
      <c r="GH368" s="298"/>
      <c r="GI368" s="298"/>
      <c r="GJ368" s="298"/>
      <c r="GK368" s="298"/>
      <c r="GL368" s="298"/>
      <c r="GM368" s="298"/>
      <c r="GN368" s="298"/>
      <c r="GO368" s="298"/>
      <c r="GP368" s="298"/>
      <c r="GQ368" s="298"/>
      <c r="GR368" s="298"/>
      <c r="GS368" s="298"/>
      <c r="GT368" s="298"/>
      <c r="GU368" s="298"/>
      <c r="GV368" s="298"/>
      <c r="GW368" s="298"/>
      <c r="GX368" s="298"/>
      <c r="GY368" s="298"/>
      <c r="GZ368" s="298"/>
      <c r="HA368" s="298"/>
      <c r="HB368" s="298"/>
      <c r="HC368" s="298"/>
      <c r="HD368" s="298"/>
      <c r="HE368" s="298"/>
      <c r="HF368" s="298"/>
      <c r="HG368" s="298"/>
      <c r="HH368" s="298"/>
      <c r="HI368" s="298"/>
      <c r="HJ368" s="298"/>
      <c r="HK368" s="298"/>
      <c r="HL368" s="298"/>
      <c r="HM368" s="298"/>
      <c r="HN368" s="298"/>
      <c r="HO368" s="298"/>
      <c r="HP368" s="298"/>
      <c r="HQ368" s="298"/>
      <c r="HR368" s="298"/>
      <c r="HS368" s="298"/>
      <c r="HT368" s="298"/>
      <c r="HU368" s="298"/>
      <c r="HV368" s="298"/>
      <c r="HW368" s="298"/>
      <c r="HX368" s="298"/>
      <c r="HY368" s="298"/>
      <c r="HZ368" s="298"/>
      <c r="IA368" s="298"/>
      <c r="IB368" s="298"/>
      <c r="IC368" s="298"/>
      <c r="ID368" s="298"/>
      <c r="IE368" s="298"/>
      <c r="IF368" s="298"/>
      <c r="IG368" s="298"/>
      <c r="IH368" s="298"/>
      <c r="II368" s="298"/>
      <c r="IJ368" s="298"/>
      <c r="IK368" s="298"/>
      <c r="IL368" s="298"/>
      <c r="IM368" s="298"/>
      <c r="IN368" s="298"/>
      <c r="IO368" s="298"/>
      <c r="IP368" s="298"/>
      <c r="IQ368" s="298"/>
      <c r="IR368" s="298"/>
      <c r="IS368" s="298"/>
      <c r="IT368" s="298"/>
      <c r="IU368" s="298"/>
      <c r="IV368" s="298"/>
      <c r="IW368" s="298"/>
      <c r="IX368" s="298"/>
      <c r="IY368" s="298"/>
      <c r="IZ368" s="298"/>
      <c r="JA368" s="298"/>
      <c r="JB368" s="298"/>
      <c r="JC368" s="298"/>
      <c r="JD368" s="298"/>
      <c r="JE368" s="298"/>
      <c r="JF368" s="298"/>
      <c r="JG368" s="298"/>
      <c r="JH368" s="298"/>
      <c r="JI368" s="298"/>
      <c r="JJ368" s="298"/>
      <c r="JK368" s="298"/>
      <c r="JL368" s="298"/>
      <c r="JM368" s="298"/>
      <c r="JN368" s="298"/>
      <c r="JO368" s="298"/>
      <c r="JP368" s="298"/>
      <c r="JQ368" s="298"/>
      <c r="JR368" s="298"/>
      <c r="JS368" s="298"/>
      <c r="JT368" s="298"/>
      <c r="JU368" s="298"/>
      <c r="JV368" s="298"/>
      <c r="JW368" s="298"/>
      <c r="JX368" s="298"/>
      <c r="JY368" s="298"/>
      <c r="JZ368" s="298"/>
      <c r="KA368" s="298"/>
      <c r="KB368" s="298"/>
      <c r="KC368" s="298"/>
      <c r="KD368" s="298"/>
      <c r="KE368" s="298"/>
      <c r="KF368" s="298"/>
      <c r="KG368" s="298"/>
      <c r="KH368" s="298"/>
      <c r="KI368" s="298"/>
      <c r="KJ368" s="298"/>
      <c r="KK368" s="298"/>
      <c r="KL368" s="298"/>
      <c r="KM368" s="298"/>
      <c r="KN368" s="298"/>
      <c r="KO368" s="298"/>
      <c r="KP368" s="298"/>
      <c r="KQ368" s="298"/>
      <c r="KR368" s="298"/>
      <c r="KS368" s="298"/>
      <c r="KT368" s="298"/>
      <c r="KU368" s="298"/>
      <c r="KV368" s="298"/>
      <c r="KW368" s="298"/>
      <c r="KX368" s="298"/>
      <c r="KY368" s="298"/>
      <c r="KZ368" s="298"/>
      <c r="LA368" s="298"/>
      <c r="LB368" s="298"/>
      <c r="LC368" s="298"/>
      <c r="LD368" s="298"/>
      <c r="LE368" s="298"/>
      <c r="LF368" s="298"/>
      <c r="LG368" s="298"/>
      <c r="LH368" s="298"/>
      <c r="LI368" s="298"/>
      <c r="LJ368" s="298"/>
      <c r="LK368" s="298"/>
      <c r="LL368" s="298"/>
      <c r="LM368" s="298"/>
      <c r="LN368" s="298"/>
      <c r="LO368" s="298"/>
      <c r="LP368" s="298"/>
      <c r="LQ368" s="298"/>
      <c r="LR368" s="298"/>
      <c r="LS368" s="298"/>
      <c r="LT368" s="298"/>
      <c r="LU368" s="298"/>
      <c r="LV368" s="298"/>
      <c r="LW368" s="298"/>
      <c r="LX368" s="298"/>
      <c r="LY368" s="298"/>
      <c r="LZ368" s="298"/>
      <c r="MA368" s="298"/>
      <c r="MB368" s="298"/>
      <c r="MC368" s="298"/>
      <c r="MD368" s="298"/>
      <c r="ME368" s="298"/>
      <c r="MF368" s="298"/>
      <c r="MG368" s="298"/>
      <c r="MH368" s="298"/>
      <c r="MI368" s="298"/>
      <c r="MJ368" s="298"/>
      <c r="MK368" s="298"/>
      <c r="ML368" s="298"/>
      <c r="MM368" s="298"/>
      <c r="MN368" s="298"/>
      <c r="MO368" s="298"/>
      <c r="MP368" s="298"/>
      <c r="MQ368" s="298"/>
      <c r="MR368" s="298"/>
      <c r="MS368" s="298"/>
      <c r="MT368" s="298"/>
      <c r="MU368" s="298"/>
      <c r="MV368" s="298"/>
      <c r="MW368" s="298"/>
      <c r="MX368" s="298"/>
      <c r="MY368" s="298"/>
      <c r="MZ368" s="298"/>
      <c r="NA368" s="298"/>
      <c r="NB368" s="298"/>
      <c r="NC368" s="298"/>
      <c r="ND368" s="298"/>
      <c r="NE368" s="298"/>
      <c r="NF368" s="298"/>
      <c r="NG368" s="298"/>
      <c r="NH368" s="298"/>
      <c r="NI368" s="298"/>
      <c r="NJ368" s="298"/>
      <c r="NK368" s="298"/>
      <c r="NL368" s="298"/>
      <c r="NM368" s="298"/>
      <c r="NN368" s="298"/>
      <c r="NO368" s="298"/>
      <c r="NP368" s="298"/>
      <c r="NQ368" s="298"/>
      <c r="NR368" s="298"/>
      <c r="NS368" s="298"/>
      <c r="NT368" s="298"/>
      <c r="NU368" s="298"/>
      <c r="NV368" s="298"/>
      <c r="NW368" s="298"/>
      <c r="NX368" s="298"/>
      <c r="NY368" s="298"/>
      <c r="NZ368" s="298"/>
      <c r="OA368" s="298"/>
      <c r="OB368" s="298"/>
      <c r="OC368" s="298"/>
      <c r="OD368" s="298"/>
      <c r="OE368" s="298"/>
      <c r="OF368" s="298"/>
      <c r="OG368" s="298"/>
      <c r="OH368" s="298"/>
      <c r="OI368" s="298"/>
      <c r="OJ368" s="298"/>
      <c r="OK368" s="298"/>
      <c r="OL368" s="298"/>
      <c r="OM368" s="298"/>
      <c r="ON368" s="298"/>
      <c r="OO368" s="298"/>
      <c r="OP368" s="298"/>
      <c r="OQ368" s="298"/>
      <c r="OR368" s="298"/>
      <c r="OS368" s="298"/>
      <c r="OT368" s="298"/>
      <c r="OU368" s="298"/>
      <c r="OV368" s="298"/>
      <c r="OW368" s="298"/>
      <c r="OX368" s="298"/>
      <c r="OY368" s="298"/>
      <c r="OZ368" s="298"/>
      <c r="PA368" s="298"/>
      <c r="PB368" s="298"/>
      <c r="PC368" s="298"/>
      <c r="PD368" s="298"/>
      <c r="PE368" s="298"/>
      <c r="PF368" s="298"/>
      <c r="PG368" s="298"/>
      <c r="PH368" s="298"/>
      <c r="PI368" s="298"/>
      <c r="PJ368" s="298"/>
      <c r="PK368" s="298"/>
      <c r="PL368" s="298"/>
      <c r="PM368" s="298"/>
      <c r="PN368" s="298"/>
      <c r="PO368" s="298"/>
      <c r="PP368" s="298"/>
      <c r="PQ368" s="298"/>
      <c r="PR368" s="298"/>
      <c r="PS368" s="298"/>
      <c r="PT368" s="298"/>
      <c r="PU368" s="298"/>
      <c r="PV368" s="298"/>
      <c r="PW368" s="298"/>
      <c r="PX368" s="298"/>
      <c r="PY368" s="298"/>
      <c r="PZ368" s="298"/>
      <c r="QA368" s="298"/>
      <c r="QB368" s="298"/>
      <c r="QC368" s="298"/>
      <c r="QD368" s="298"/>
      <c r="QE368" s="298"/>
      <c r="QF368" s="298"/>
      <c r="QG368" s="298"/>
      <c r="QH368" s="298"/>
      <c r="QI368" s="298"/>
      <c r="QJ368" s="298"/>
      <c r="QK368" s="298"/>
      <c r="QL368" s="298"/>
      <c r="QM368" s="298"/>
      <c r="QN368" s="298"/>
      <c r="QO368" s="298"/>
      <c r="QP368" s="298"/>
      <c r="QQ368" s="298"/>
      <c r="QR368" s="298"/>
      <c r="QS368" s="298"/>
      <c r="QT368" s="298"/>
      <c r="QU368" s="298"/>
      <c r="QV368" s="298"/>
      <c r="QW368" s="298"/>
      <c r="QX368" s="298"/>
      <c r="QY368" s="298"/>
      <c r="QZ368" s="298"/>
      <c r="RA368" s="298"/>
      <c r="RB368" s="298"/>
      <c r="RC368" s="298"/>
      <c r="RD368" s="298"/>
      <c r="RE368" s="298"/>
      <c r="RF368" s="298"/>
      <c r="RG368" s="298"/>
      <c r="RH368" s="298"/>
      <c r="RI368" s="298"/>
      <c r="RJ368" s="298"/>
      <c r="RK368" s="298"/>
      <c r="RL368" s="298"/>
      <c r="RM368" s="298"/>
      <c r="RN368" s="298"/>
      <c r="RO368" s="298"/>
      <c r="RP368" s="298"/>
      <c r="RQ368" s="298"/>
      <c r="RR368" s="298"/>
      <c r="RS368" s="298"/>
      <c r="RT368" s="298"/>
      <c r="RU368" s="298"/>
      <c r="RV368" s="298"/>
      <c r="RW368" s="298"/>
      <c r="RX368" s="298"/>
      <c r="RY368" s="298"/>
      <c r="RZ368" s="298"/>
      <c r="SA368" s="298"/>
      <c r="SB368" s="298"/>
      <c r="SC368" s="298"/>
      <c r="SD368" s="298"/>
      <c r="SE368" s="298"/>
      <c r="SF368" s="298"/>
      <c r="SG368" s="298"/>
      <c r="SH368" s="298"/>
      <c r="SI368" s="298"/>
      <c r="SJ368" s="298"/>
      <c r="SK368" s="298"/>
      <c r="SL368" s="298"/>
      <c r="SM368" s="298"/>
      <c r="SN368" s="298"/>
      <c r="SO368" s="298"/>
      <c r="SP368" s="298"/>
      <c r="SQ368" s="298"/>
      <c r="SR368" s="298"/>
      <c r="SS368" s="298"/>
      <c r="ST368" s="298"/>
      <c r="SU368" s="298"/>
      <c r="SV368" s="298"/>
      <c r="SW368" s="298"/>
      <c r="SX368" s="298"/>
      <c r="SY368" s="298"/>
      <c r="SZ368" s="298"/>
      <c r="TA368" s="298"/>
      <c r="TB368" s="298"/>
      <c r="TC368" s="298"/>
      <c r="TD368" s="298"/>
      <c r="TE368" s="298"/>
      <c r="TF368" s="298"/>
      <c r="TG368" s="298"/>
      <c r="TH368" s="298"/>
      <c r="TI368" s="298"/>
      <c r="TJ368" s="298"/>
      <c r="TK368" s="298"/>
      <c r="TL368" s="298"/>
      <c r="TM368" s="298"/>
      <c r="TN368" s="298"/>
      <c r="TO368" s="298"/>
      <c r="TP368" s="298"/>
      <c r="TQ368" s="298"/>
      <c r="TR368" s="298"/>
      <c r="TS368" s="298"/>
      <c r="TT368" s="298"/>
      <c r="TU368" s="298"/>
      <c r="TV368" s="298"/>
      <c r="TW368" s="298"/>
      <c r="TX368" s="298"/>
      <c r="TY368" s="298"/>
      <c r="TZ368" s="298"/>
      <c r="UA368" s="298"/>
      <c r="UB368" s="298"/>
      <c r="UC368" s="298"/>
      <c r="UD368" s="298"/>
      <c r="UE368" s="298"/>
      <c r="UF368" s="298"/>
      <c r="UG368" s="298"/>
      <c r="UH368" s="298"/>
      <c r="UI368" s="298"/>
      <c r="UJ368" s="298"/>
      <c r="UK368" s="298"/>
      <c r="UL368" s="298"/>
      <c r="UM368" s="298"/>
      <c r="UN368" s="298"/>
      <c r="UO368" s="298"/>
      <c r="UP368" s="298"/>
      <c r="UQ368" s="298"/>
      <c r="UR368" s="298"/>
      <c r="US368" s="298"/>
      <c r="UT368" s="298"/>
      <c r="UU368" s="298"/>
      <c r="UV368" s="298"/>
      <c r="UW368" s="298"/>
      <c r="UX368" s="298"/>
      <c r="UY368" s="298"/>
      <c r="UZ368" s="298"/>
      <c r="VA368" s="298"/>
      <c r="VB368" s="298"/>
      <c r="VC368" s="298"/>
      <c r="VD368" s="298"/>
      <c r="VE368" s="298"/>
      <c r="VF368" s="298"/>
      <c r="VG368" s="298"/>
      <c r="VH368" s="298"/>
      <c r="VI368" s="298"/>
      <c r="VJ368" s="298"/>
      <c r="VK368" s="298"/>
      <c r="VL368" s="298"/>
      <c r="VM368" s="298"/>
      <c r="VN368" s="298"/>
      <c r="VO368" s="298"/>
      <c r="VP368" s="298"/>
      <c r="VQ368" s="298"/>
      <c r="VR368" s="298"/>
      <c r="VS368" s="298"/>
      <c r="VT368" s="298"/>
      <c r="VU368" s="298"/>
      <c r="VV368" s="298"/>
      <c r="VW368" s="298"/>
      <c r="VX368" s="298"/>
      <c r="VY368" s="298"/>
      <c r="VZ368" s="298"/>
      <c r="WA368" s="298"/>
      <c r="WB368" s="298"/>
      <c r="WC368" s="298"/>
      <c r="WD368" s="298"/>
      <c r="WE368" s="298"/>
      <c r="WF368" s="298"/>
      <c r="WG368" s="298"/>
      <c r="WH368" s="298"/>
      <c r="WI368" s="298"/>
      <c r="WJ368" s="298"/>
      <c r="WK368" s="298"/>
      <c r="WL368" s="298"/>
      <c r="WM368" s="298"/>
      <c r="WN368" s="298"/>
      <c r="WO368" s="298"/>
      <c r="WP368" s="298"/>
      <c r="WQ368" s="298"/>
      <c r="WR368" s="298"/>
      <c r="WS368" s="298"/>
      <c r="WT368" s="298"/>
      <c r="WU368" s="298"/>
      <c r="WV368" s="298"/>
      <c r="WW368" s="298"/>
      <c r="WX368" s="298"/>
      <c r="WY368" s="298"/>
      <c r="WZ368" s="298"/>
      <c r="XA368" s="298"/>
      <c r="XB368" s="298"/>
      <c r="XC368" s="298"/>
      <c r="XD368" s="298"/>
      <c r="XE368" s="298"/>
      <c r="XF368" s="298"/>
      <c r="XG368" s="298"/>
      <c r="XH368" s="298"/>
      <c r="XI368" s="298"/>
      <c r="XJ368" s="298"/>
      <c r="XK368" s="298"/>
      <c r="XL368" s="298"/>
      <c r="XM368" s="298"/>
      <c r="XN368" s="298"/>
      <c r="XO368" s="298"/>
      <c r="XP368" s="298"/>
      <c r="XQ368" s="298"/>
      <c r="XR368" s="298"/>
      <c r="XS368" s="298"/>
      <c r="XT368" s="298"/>
      <c r="XU368" s="298"/>
      <c r="XV368" s="298"/>
      <c r="XW368" s="298"/>
      <c r="XX368" s="298"/>
      <c r="XY368" s="298"/>
      <c r="XZ368" s="298"/>
      <c r="YA368" s="298"/>
      <c r="YB368" s="298"/>
      <c r="YC368" s="298"/>
      <c r="YD368" s="298"/>
      <c r="YE368" s="298"/>
      <c r="YF368" s="298"/>
      <c r="YG368" s="298"/>
      <c r="YH368" s="298"/>
      <c r="YI368" s="298"/>
      <c r="YJ368" s="298"/>
      <c r="YK368" s="298"/>
      <c r="YL368" s="298"/>
      <c r="YM368" s="298"/>
      <c r="YN368" s="298"/>
      <c r="YO368" s="298"/>
      <c r="YP368" s="298"/>
      <c r="YQ368" s="298"/>
      <c r="YR368" s="298"/>
      <c r="YS368" s="298"/>
      <c r="YT368" s="298"/>
      <c r="YU368" s="298"/>
      <c r="YV368" s="298"/>
      <c r="YW368" s="298"/>
      <c r="YX368" s="298"/>
      <c r="YY368" s="298"/>
      <c r="YZ368" s="298"/>
      <c r="ZA368" s="298"/>
      <c r="ZB368" s="298"/>
      <c r="ZC368" s="298"/>
      <c r="ZD368" s="298"/>
      <c r="ZE368" s="298"/>
      <c r="ZF368" s="298"/>
      <c r="ZG368" s="298"/>
      <c r="ZH368" s="298"/>
      <c r="ZI368" s="298"/>
      <c r="ZJ368" s="298"/>
      <c r="ZK368" s="298"/>
      <c r="ZL368" s="298"/>
      <c r="ZM368" s="298"/>
      <c r="ZN368" s="298"/>
      <c r="ZO368" s="298"/>
      <c r="ZP368" s="298"/>
      <c r="ZQ368" s="298"/>
      <c r="ZR368" s="298"/>
      <c r="ZS368" s="298"/>
      <c r="ZT368" s="298"/>
      <c r="ZU368" s="298"/>
      <c r="ZV368" s="298"/>
      <c r="ZW368" s="298"/>
      <c r="ZX368" s="298"/>
      <c r="ZY368" s="298"/>
      <c r="ZZ368" s="298"/>
      <c r="AAA368" s="298"/>
      <c r="AAB368" s="298"/>
      <c r="AAC368" s="298"/>
      <c r="AAD368" s="298"/>
      <c r="AAE368" s="298"/>
      <c r="AAF368" s="298"/>
      <c r="AAG368" s="298"/>
      <c r="AAH368" s="298"/>
      <c r="AAI368" s="298"/>
      <c r="AAJ368" s="298"/>
      <c r="AAK368" s="298"/>
      <c r="AAL368" s="298"/>
      <c r="AAM368" s="298"/>
      <c r="AAN368" s="298"/>
      <c r="AAO368" s="298"/>
      <c r="AAP368" s="298"/>
      <c r="AAQ368" s="298"/>
      <c r="AAR368" s="298"/>
      <c r="AAS368" s="298"/>
      <c r="AAT368" s="298"/>
      <c r="AAU368" s="298"/>
      <c r="AAV368" s="298"/>
      <c r="AAW368" s="298"/>
      <c r="AAX368" s="298"/>
      <c r="AAY368" s="298"/>
      <c r="AAZ368" s="298"/>
      <c r="ABA368" s="298"/>
      <c r="ABB368" s="298"/>
      <c r="ABC368" s="298"/>
      <c r="ABD368" s="298"/>
      <c r="ABE368" s="298"/>
      <c r="ABF368" s="298"/>
      <c r="ABG368" s="298"/>
      <c r="ABH368" s="298"/>
      <c r="ABI368" s="298"/>
      <c r="ABJ368" s="298"/>
      <c r="ABK368" s="298"/>
      <c r="ABL368" s="298"/>
      <c r="ABM368" s="298"/>
      <c r="ABN368" s="298"/>
      <c r="ABO368" s="298"/>
      <c r="ABP368" s="298"/>
      <c r="ABQ368" s="298"/>
      <c r="ABR368" s="298"/>
      <c r="ABS368" s="298"/>
      <c r="ABT368" s="298"/>
      <c r="ABU368" s="298"/>
      <c r="ABV368" s="298"/>
      <c r="ABW368" s="298"/>
      <c r="ABX368" s="298"/>
      <c r="ABY368" s="298"/>
      <c r="ABZ368" s="298"/>
      <c r="ACA368" s="298"/>
      <c r="ACB368" s="298"/>
      <c r="ACC368" s="298"/>
      <c r="ACD368" s="298"/>
      <c r="ACE368" s="298"/>
      <c r="ACF368" s="298"/>
      <c r="ACG368" s="298"/>
      <c r="ACH368" s="298"/>
      <c r="ACI368" s="298"/>
      <c r="ACJ368" s="298"/>
      <c r="ACK368" s="298"/>
      <c r="ACL368" s="298"/>
      <c r="ACM368" s="298"/>
      <c r="ACN368" s="298"/>
      <c r="ACO368" s="298"/>
      <c r="ACP368" s="298"/>
      <c r="ACQ368" s="298"/>
      <c r="ACR368" s="298"/>
      <c r="ACS368" s="298"/>
      <c r="ACT368" s="298"/>
      <c r="ACU368" s="298"/>
      <c r="ACV368" s="298"/>
      <c r="ACW368" s="298"/>
      <c r="ACX368" s="298"/>
      <c r="ACY368" s="298"/>
      <c r="ACZ368" s="298"/>
      <c r="ADA368" s="298"/>
      <c r="ADB368" s="298"/>
      <c r="ADC368" s="298"/>
      <c r="ADD368" s="298"/>
      <c r="ADE368" s="298"/>
      <c r="ADF368" s="298"/>
      <c r="ADG368" s="298"/>
      <c r="ADH368" s="298"/>
      <c r="ADI368" s="298"/>
      <c r="ADJ368" s="298"/>
      <c r="ADK368" s="298"/>
      <c r="ADL368" s="298"/>
      <c r="ADM368" s="298"/>
      <c r="ADN368" s="298"/>
      <c r="ADO368" s="298"/>
      <c r="ADP368" s="298"/>
      <c r="ADQ368" s="298"/>
      <c r="ADR368" s="298"/>
      <c r="ADS368" s="298"/>
      <c r="ADT368" s="298"/>
      <c r="ADU368" s="298"/>
      <c r="ADV368" s="298"/>
      <c r="ADW368" s="298"/>
      <c r="ADX368" s="298"/>
      <c r="ADY368" s="298"/>
      <c r="ADZ368" s="298"/>
      <c r="AEA368" s="298"/>
      <c r="AEB368" s="298"/>
      <c r="AEC368" s="298"/>
      <c r="AED368" s="298"/>
      <c r="AEE368" s="298"/>
      <c r="AEF368" s="298"/>
      <c r="AEG368" s="298"/>
      <c r="AEH368" s="298"/>
      <c r="AEI368" s="298"/>
      <c r="AEJ368" s="298"/>
      <c r="AEK368" s="298"/>
      <c r="AEL368" s="298"/>
      <c r="AEM368" s="298"/>
      <c r="AEN368" s="298"/>
      <c r="AEO368" s="298"/>
      <c r="AEP368" s="298"/>
      <c r="AEQ368" s="298"/>
      <c r="AER368" s="298"/>
      <c r="AES368" s="298"/>
      <c r="AET368" s="298"/>
      <c r="AEU368" s="298"/>
      <c r="AEV368" s="298"/>
      <c r="AEW368" s="298"/>
      <c r="AEX368" s="298"/>
      <c r="AEY368" s="298"/>
      <c r="AEZ368" s="298"/>
      <c r="AFA368" s="298"/>
      <c r="AFB368" s="298"/>
      <c r="AFC368" s="298"/>
      <c r="AFD368" s="298"/>
      <c r="AFE368" s="298"/>
      <c r="AFF368" s="298"/>
      <c r="AFG368" s="298"/>
      <c r="AFH368" s="298"/>
      <c r="AFI368" s="298"/>
      <c r="AFJ368" s="298"/>
      <c r="AFK368" s="298"/>
      <c r="AFL368" s="298"/>
      <c r="AFM368" s="298"/>
      <c r="AFN368" s="298"/>
      <c r="AFO368" s="298"/>
      <c r="AFP368" s="298"/>
      <c r="AFQ368" s="298"/>
      <c r="AFR368" s="298"/>
      <c r="AFS368" s="298"/>
      <c r="AFT368" s="298"/>
      <c r="AFU368" s="298"/>
      <c r="AFV368" s="298"/>
      <c r="AFW368" s="298"/>
      <c r="AFX368" s="298"/>
      <c r="AFY368" s="298"/>
      <c r="AFZ368" s="298"/>
      <c r="AGA368" s="298"/>
      <c r="AGB368" s="298"/>
      <c r="AGC368" s="298"/>
      <c r="AGD368" s="298"/>
      <c r="AGE368" s="298"/>
      <c r="AGF368" s="298"/>
      <c r="AGG368" s="298"/>
      <c r="AGH368" s="298"/>
      <c r="AGI368" s="298"/>
      <c r="AGJ368" s="298"/>
      <c r="AGK368" s="298"/>
      <c r="AGL368" s="298"/>
      <c r="AGM368" s="298"/>
      <c r="AGN368" s="298"/>
      <c r="AGO368" s="298"/>
      <c r="AGP368" s="298"/>
      <c r="AGQ368" s="298"/>
      <c r="AGR368" s="298"/>
      <c r="AGS368" s="298"/>
      <c r="AGT368" s="298"/>
      <c r="AGU368" s="298"/>
      <c r="AGV368" s="298"/>
      <c r="AGW368" s="298"/>
      <c r="AGX368" s="298"/>
      <c r="AGY368" s="298"/>
      <c r="AGZ368" s="298"/>
      <c r="AHA368" s="298"/>
      <c r="AHB368" s="298"/>
      <c r="AHC368" s="298"/>
      <c r="AHD368" s="298"/>
      <c r="AHE368" s="298"/>
      <c r="AHF368" s="298"/>
      <c r="AHG368" s="298"/>
      <c r="AHH368" s="298"/>
      <c r="AHI368" s="298"/>
      <c r="AHJ368" s="298"/>
      <c r="AHK368" s="298"/>
      <c r="AHL368" s="298"/>
      <c r="AHM368" s="298"/>
      <c r="AHN368" s="298"/>
      <c r="AHO368" s="298"/>
      <c r="AHP368" s="298"/>
      <c r="AHQ368" s="298"/>
      <c r="AHR368" s="298"/>
      <c r="AHS368" s="298"/>
      <c r="AHT368" s="298"/>
      <c r="AHU368" s="298"/>
      <c r="AHV368" s="298"/>
      <c r="AHW368" s="298"/>
      <c r="AHX368" s="298"/>
      <c r="AHY368" s="298"/>
      <c r="AHZ368" s="298"/>
      <c r="AIA368" s="298"/>
      <c r="AIB368" s="298"/>
      <c r="AIC368" s="298"/>
      <c r="AID368" s="298"/>
      <c r="AIE368" s="298"/>
      <c r="AIF368" s="298"/>
      <c r="AIG368" s="298"/>
      <c r="AIH368" s="298"/>
      <c r="AII368" s="298"/>
      <c r="AIJ368" s="298"/>
      <c r="AIK368" s="298"/>
      <c r="AIL368" s="298"/>
      <c r="AIM368" s="298"/>
      <c r="AIN368" s="298"/>
      <c r="AIO368" s="298"/>
      <c r="AIP368" s="298"/>
      <c r="AIQ368" s="298"/>
      <c r="AIR368" s="298"/>
      <c r="AIS368" s="298"/>
      <c r="AIT368" s="298"/>
      <c r="AIU368" s="298"/>
      <c r="AIV368" s="298"/>
      <c r="AIW368" s="298"/>
      <c r="AIX368" s="298"/>
      <c r="AIY368" s="298"/>
      <c r="AIZ368" s="298"/>
      <c r="AJA368" s="298"/>
      <c r="AJB368" s="298"/>
      <c r="AJC368" s="298"/>
      <c r="AJD368" s="298"/>
      <c r="AJE368" s="298"/>
      <c r="AJF368" s="298"/>
      <c r="AJG368" s="298"/>
      <c r="AJH368" s="298"/>
      <c r="AJI368" s="298"/>
      <c r="AJJ368" s="298"/>
      <c r="AJK368" s="298"/>
      <c r="AJL368" s="298"/>
      <c r="AJM368" s="298"/>
      <c r="AJN368" s="298"/>
      <c r="AJO368" s="298"/>
      <c r="AJP368" s="298"/>
      <c r="AJQ368" s="298"/>
      <c r="AJR368" s="298"/>
      <c r="AJS368" s="298"/>
      <c r="AJT368" s="298"/>
      <c r="AJU368" s="298"/>
      <c r="AJV368" s="298"/>
      <c r="AJW368" s="298"/>
      <c r="AJX368" s="298"/>
      <c r="AJY368" s="298"/>
      <c r="AJZ368" s="298"/>
      <c r="AKA368" s="298"/>
      <c r="AKB368" s="298"/>
      <c r="AKC368" s="298"/>
      <c r="AKD368" s="298"/>
      <c r="AKE368" s="298"/>
      <c r="AKF368" s="298"/>
      <c r="AKG368" s="298"/>
      <c r="AKH368" s="298"/>
      <c r="AKI368" s="298"/>
      <c r="AKJ368" s="298"/>
      <c r="AKK368" s="298"/>
      <c r="AKL368" s="298"/>
      <c r="AKM368" s="298"/>
      <c r="AKN368" s="298"/>
      <c r="AKO368" s="298"/>
      <c r="AKP368" s="298"/>
      <c r="AKQ368" s="298"/>
      <c r="AKR368" s="298"/>
      <c r="AKS368" s="298"/>
      <c r="AKT368" s="298"/>
      <c r="AKU368" s="298"/>
      <c r="AKV368" s="298"/>
      <c r="AKW368" s="298"/>
      <c r="AKX368" s="298"/>
      <c r="AKY368" s="298"/>
      <c r="AKZ368" s="298"/>
      <c r="ALA368" s="298"/>
      <c r="ALB368" s="298"/>
      <c r="ALC368" s="298"/>
      <c r="ALD368" s="298"/>
      <c r="ALE368" s="298"/>
      <c r="ALF368" s="298"/>
      <c r="ALG368" s="298"/>
      <c r="ALH368" s="298"/>
      <c r="ALI368" s="298"/>
      <c r="ALJ368" s="298"/>
      <c r="ALK368" s="298"/>
      <c r="ALL368" s="298"/>
      <c r="ALM368" s="298"/>
      <c r="ALN368" s="298"/>
      <c r="ALO368" s="298"/>
      <c r="ALP368" s="298"/>
      <c r="ALQ368" s="298"/>
      <c r="ALR368" s="298"/>
      <c r="ALS368" s="298"/>
      <c r="ALT368" s="298"/>
      <c r="ALU368" s="298"/>
      <c r="ALV368" s="298"/>
      <c r="ALW368" s="298"/>
      <c r="ALX368" s="298"/>
      <c r="ALY368" s="298"/>
      <c r="ALZ368" s="298"/>
      <c r="AMA368" s="298"/>
      <c r="AMB368" s="298"/>
      <c r="AMC368" s="298"/>
      <c r="AMD368" s="298"/>
      <c r="AME368" s="298"/>
      <c r="AMF368" s="298"/>
      <c r="AMG368" s="298"/>
      <c r="AMH368" s="298"/>
      <c r="AMI368" s="298"/>
      <c r="AMJ368" s="298"/>
      <c r="AMK368" s="298"/>
      <c r="AML368" s="298"/>
      <c r="AMM368" s="298"/>
      <c r="AMN368" s="298"/>
      <c r="AMO368" s="298"/>
      <c r="AMP368" s="298"/>
      <c r="AMQ368" s="298"/>
      <c r="AMR368" s="298"/>
      <c r="AMS368" s="298"/>
      <c r="AMT368" s="298"/>
      <c r="AMU368" s="298"/>
      <c r="AMV368" s="298"/>
      <c r="AMW368" s="298"/>
      <c r="AMX368" s="298"/>
      <c r="AMY368" s="298"/>
      <c r="AMZ368" s="298"/>
      <c r="ANA368" s="298"/>
      <c r="ANB368" s="298"/>
      <c r="ANC368" s="298"/>
      <c r="AND368" s="298"/>
      <c r="ANE368" s="298"/>
      <c r="ANF368" s="298"/>
      <c r="ANG368" s="298"/>
      <c r="ANH368" s="298"/>
      <c r="ANI368" s="298"/>
      <c r="ANJ368" s="298"/>
      <c r="ANK368" s="298"/>
      <c r="ANL368" s="298"/>
      <c r="ANM368" s="298"/>
      <c r="ANN368" s="298"/>
      <c r="ANO368" s="298"/>
      <c r="ANP368" s="298"/>
      <c r="ANQ368" s="298"/>
      <c r="ANR368" s="298"/>
      <c r="ANS368" s="298"/>
      <c r="ANT368" s="298"/>
      <c r="ANU368" s="298"/>
      <c r="ANV368" s="298"/>
      <c r="ANW368" s="298"/>
      <c r="ANX368" s="298"/>
      <c r="ANY368" s="298"/>
      <c r="ANZ368" s="298"/>
      <c r="AOA368" s="298"/>
      <c r="AOB368" s="298"/>
      <c r="AOC368" s="298"/>
      <c r="AOD368" s="298"/>
      <c r="AOE368" s="298"/>
      <c r="AOF368" s="298"/>
      <c r="AOG368" s="298"/>
      <c r="AOH368" s="298"/>
      <c r="AOI368" s="298"/>
      <c r="AOJ368" s="298"/>
      <c r="AOK368" s="298"/>
      <c r="AOL368" s="298"/>
      <c r="AOM368" s="298"/>
      <c r="AON368" s="298"/>
      <c r="AOO368" s="298"/>
      <c r="AOP368" s="298"/>
      <c r="AOQ368" s="298"/>
      <c r="AOR368" s="298"/>
      <c r="AOS368" s="298"/>
      <c r="AOT368" s="298"/>
      <c r="AOU368" s="298"/>
      <c r="AOV368" s="298"/>
      <c r="AOW368" s="298"/>
      <c r="AOX368" s="298"/>
      <c r="AOY368" s="298"/>
      <c r="AOZ368" s="298"/>
      <c r="APA368" s="298"/>
      <c r="APB368" s="298"/>
      <c r="APC368" s="298"/>
      <c r="APD368" s="298"/>
      <c r="APE368" s="298"/>
      <c r="APF368" s="298"/>
      <c r="APG368" s="298"/>
      <c r="APH368" s="298"/>
      <c r="API368" s="298"/>
      <c r="APJ368" s="298"/>
      <c r="APK368" s="298"/>
      <c r="APL368" s="298"/>
      <c r="APM368" s="298"/>
      <c r="APN368" s="298"/>
      <c r="APO368" s="298"/>
      <c r="APP368" s="298"/>
      <c r="APQ368" s="298"/>
      <c r="APR368" s="298"/>
      <c r="APS368" s="298"/>
      <c r="APT368" s="298"/>
      <c r="APU368" s="298"/>
      <c r="APV368" s="298"/>
      <c r="APW368" s="298"/>
      <c r="APX368" s="298"/>
      <c r="APY368" s="298"/>
      <c r="APZ368" s="298"/>
      <c r="AQA368" s="298"/>
      <c r="AQB368" s="298"/>
      <c r="AQC368" s="298"/>
      <c r="AQD368" s="298"/>
      <c r="AQE368" s="298"/>
      <c r="AQF368" s="298"/>
      <c r="AQG368" s="298"/>
      <c r="AQH368" s="298"/>
      <c r="AQI368" s="298"/>
      <c r="AQJ368" s="298"/>
      <c r="AQK368" s="298"/>
      <c r="AQL368" s="298"/>
      <c r="AQM368" s="298"/>
      <c r="AQN368" s="298"/>
      <c r="AQO368" s="298"/>
      <c r="AQP368" s="298"/>
      <c r="AQQ368" s="298"/>
      <c r="AQR368" s="298"/>
      <c r="AQS368" s="298"/>
      <c r="AQT368" s="298"/>
      <c r="AQU368" s="298"/>
      <c r="AQV368" s="298"/>
      <c r="AQW368" s="298"/>
      <c r="AQX368" s="298"/>
      <c r="AQY368" s="298"/>
      <c r="AQZ368" s="298"/>
      <c r="ARA368" s="298"/>
      <c r="ARB368" s="298"/>
      <c r="ARC368" s="298"/>
      <c r="ARD368" s="298"/>
      <c r="ARE368" s="298"/>
      <c r="ARF368" s="298"/>
      <c r="ARG368" s="298"/>
      <c r="ARH368" s="298"/>
      <c r="ARI368" s="298"/>
      <c r="ARJ368" s="298"/>
      <c r="ARK368" s="298"/>
      <c r="ARL368" s="298"/>
      <c r="ARM368" s="298"/>
      <c r="ARN368" s="298"/>
      <c r="ARO368" s="298"/>
      <c r="ARP368" s="298"/>
      <c r="ARQ368" s="298"/>
      <c r="ARR368" s="298"/>
      <c r="ARS368" s="298"/>
      <c r="ART368" s="298"/>
      <c r="ARU368" s="298"/>
      <c r="ARV368" s="298"/>
      <c r="ARW368" s="298"/>
      <c r="ARX368" s="298"/>
      <c r="ARY368" s="298"/>
      <c r="ARZ368" s="298"/>
      <c r="ASA368" s="298"/>
      <c r="ASB368" s="298"/>
      <c r="ASC368" s="298"/>
      <c r="ASD368" s="298"/>
      <c r="ASE368" s="298"/>
      <c r="ASF368" s="298"/>
      <c r="ASG368" s="298"/>
      <c r="ASH368" s="298"/>
      <c r="ASI368" s="298"/>
      <c r="ASJ368" s="298"/>
      <c r="ASK368" s="298"/>
      <c r="ASL368" s="298"/>
      <c r="ASM368" s="298"/>
      <c r="ASN368" s="298"/>
      <c r="ASO368" s="298"/>
      <c r="ASP368" s="298"/>
      <c r="ASQ368" s="298"/>
      <c r="ASR368" s="298"/>
      <c r="ASS368" s="298"/>
      <c r="AST368" s="298"/>
      <c r="ASU368" s="298"/>
      <c r="ASV368" s="298"/>
      <c r="ASW368" s="298"/>
      <c r="ASX368" s="298"/>
      <c r="ASY368" s="298"/>
      <c r="ASZ368" s="298"/>
      <c r="ATA368" s="298"/>
      <c r="ATB368" s="298"/>
      <c r="ATC368" s="298"/>
      <c r="ATD368" s="298"/>
      <c r="ATE368" s="298"/>
      <c r="ATF368" s="298"/>
      <c r="ATG368" s="298"/>
      <c r="ATH368" s="298"/>
      <c r="ATI368" s="298"/>
      <c r="ATJ368" s="298"/>
      <c r="ATK368" s="298"/>
      <c r="ATL368" s="298"/>
      <c r="ATM368" s="298"/>
      <c r="ATN368" s="298"/>
      <c r="ATO368" s="298"/>
      <c r="ATP368" s="298"/>
      <c r="ATQ368" s="298"/>
      <c r="ATR368" s="298"/>
      <c r="ATS368" s="298"/>
      <c r="ATT368" s="298"/>
      <c r="ATU368" s="298"/>
      <c r="ATV368" s="298"/>
      <c r="ATW368" s="298"/>
      <c r="ATX368" s="298"/>
      <c r="ATY368" s="298"/>
      <c r="ATZ368" s="298"/>
      <c r="AUA368" s="298"/>
      <c r="AUB368" s="298"/>
      <c r="AUC368" s="298"/>
      <c r="AUD368" s="298"/>
      <c r="AUE368" s="298"/>
      <c r="AUF368" s="298"/>
      <c r="AUG368" s="298"/>
      <c r="AUH368" s="298"/>
      <c r="AUI368" s="298"/>
      <c r="AUJ368" s="298"/>
      <c r="AUK368" s="298"/>
      <c r="AUL368" s="298"/>
      <c r="AUM368" s="298"/>
      <c r="AUN368" s="298"/>
      <c r="AUO368" s="298"/>
      <c r="AUP368" s="298"/>
      <c r="AUQ368" s="298"/>
      <c r="AUR368" s="298"/>
      <c r="AUS368" s="298"/>
      <c r="AUT368" s="298"/>
      <c r="AUU368" s="298"/>
      <c r="AUV368" s="298"/>
      <c r="AUW368" s="298"/>
      <c r="AUX368" s="298"/>
      <c r="AUY368" s="298"/>
      <c r="AUZ368" s="298"/>
      <c r="AVA368" s="298"/>
      <c r="AVB368" s="298"/>
      <c r="AVC368" s="298"/>
      <c r="AVD368" s="298"/>
      <c r="AVE368" s="298"/>
      <c r="AVF368" s="298"/>
      <c r="AVG368" s="298"/>
      <c r="AVH368" s="298"/>
      <c r="AVI368" s="298"/>
      <c r="AVJ368" s="298"/>
      <c r="AVK368" s="298"/>
      <c r="AVL368" s="298"/>
      <c r="AVM368" s="298"/>
      <c r="AVN368" s="298"/>
      <c r="AVO368" s="298"/>
      <c r="AVP368" s="298"/>
      <c r="AVQ368" s="298"/>
      <c r="AVR368" s="298"/>
      <c r="AVS368" s="298"/>
      <c r="AVT368" s="298"/>
      <c r="AVU368" s="298"/>
      <c r="AVV368" s="298"/>
      <c r="AVW368" s="298"/>
      <c r="AVX368" s="298"/>
      <c r="AVY368" s="298"/>
      <c r="AVZ368" s="298"/>
      <c r="AWA368" s="298"/>
      <c r="AWB368" s="298"/>
      <c r="AWC368" s="298"/>
      <c r="AWD368" s="298"/>
      <c r="AWE368" s="298"/>
      <c r="AWF368" s="298"/>
      <c r="AWG368" s="298"/>
      <c r="AWH368" s="298"/>
      <c r="AWI368" s="298"/>
      <c r="AWJ368" s="298"/>
      <c r="AWK368" s="298"/>
      <c r="AWL368" s="298"/>
      <c r="AWM368" s="298"/>
      <c r="AWN368" s="298"/>
      <c r="AWO368" s="298"/>
      <c r="AWP368" s="298"/>
      <c r="AWQ368" s="298"/>
      <c r="AWR368" s="298"/>
      <c r="AWS368" s="298"/>
      <c r="AWT368" s="298"/>
      <c r="AWU368" s="298"/>
      <c r="AWV368" s="298"/>
      <c r="AWW368" s="298"/>
      <c r="AWX368" s="298"/>
      <c r="AWY368" s="298"/>
      <c r="AWZ368" s="298"/>
      <c r="AXA368" s="298"/>
      <c r="AXB368" s="298"/>
      <c r="AXC368" s="298"/>
      <c r="AXD368" s="298"/>
      <c r="AXE368" s="298"/>
      <c r="AXF368" s="298"/>
      <c r="AXG368" s="298"/>
      <c r="AXH368" s="298"/>
      <c r="AXI368" s="298"/>
      <c r="AXJ368" s="298"/>
      <c r="AXK368" s="298"/>
      <c r="AXL368" s="298"/>
      <c r="AXM368" s="298"/>
      <c r="AXN368" s="298"/>
      <c r="AXO368" s="298"/>
      <c r="AXP368" s="298"/>
      <c r="AXQ368" s="298"/>
      <c r="AXR368" s="298"/>
      <c r="AXS368" s="298"/>
      <c r="AXT368" s="298"/>
      <c r="AXU368" s="298"/>
      <c r="AXV368" s="298"/>
      <c r="AXW368" s="298"/>
      <c r="AXX368" s="298"/>
      <c r="AXY368" s="298"/>
      <c r="AXZ368" s="298"/>
      <c r="AYA368" s="298"/>
      <c r="AYB368" s="298"/>
      <c r="AYC368" s="298"/>
      <c r="AYD368" s="298"/>
      <c r="AYE368" s="298"/>
      <c r="AYF368" s="298"/>
      <c r="AYG368" s="298"/>
      <c r="AYH368" s="298"/>
      <c r="AYI368" s="298"/>
      <c r="AYJ368" s="298"/>
      <c r="AYK368" s="298"/>
      <c r="AYL368" s="298"/>
      <c r="AYM368" s="298"/>
      <c r="AYN368" s="298"/>
      <c r="AYO368" s="298"/>
      <c r="AYP368" s="298"/>
      <c r="AYQ368" s="298"/>
      <c r="AYR368" s="298"/>
      <c r="AYS368" s="298"/>
      <c r="AYT368" s="298"/>
      <c r="AYU368" s="298"/>
      <c r="AYV368" s="298"/>
      <c r="AYW368" s="298"/>
      <c r="AYX368" s="298"/>
      <c r="AYY368" s="298"/>
      <c r="AYZ368" s="298"/>
      <c r="AZA368" s="298"/>
      <c r="AZB368" s="298"/>
      <c r="AZC368" s="298"/>
      <c r="AZD368" s="298"/>
      <c r="AZE368" s="298"/>
      <c r="AZF368" s="298"/>
      <c r="AZG368" s="298"/>
      <c r="AZH368" s="298"/>
      <c r="AZI368" s="298"/>
      <c r="AZJ368" s="298"/>
      <c r="AZK368" s="298"/>
      <c r="AZL368" s="298"/>
      <c r="AZM368" s="298"/>
      <c r="AZN368" s="298"/>
      <c r="AZO368" s="298"/>
      <c r="AZP368" s="298"/>
      <c r="AZQ368" s="298"/>
      <c r="AZR368" s="298"/>
      <c r="AZS368" s="298"/>
      <c r="AZT368" s="298"/>
      <c r="AZU368" s="298"/>
      <c r="AZV368" s="298"/>
      <c r="AZW368" s="298"/>
      <c r="AZX368" s="298"/>
      <c r="AZY368" s="298"/>
      <c r="AZZ368" s="298"/>
      <c r="BAA368" s="298"/>
      <c r="BAB368" s="298"/>
      <c r="BAC368" s="298"/>
      <c r="BAD368" s="298"/>
      <c r="BAE368" s="298"/>
      <c r="BAF368" s="298"/>
      <c r="BAG368" s="298"/>
      <c r="BAH368" s="298"/>
      <c r="BAI368" s="298"/>
      <c r="BAJ368" s="298"/>
      <c r="BAK368" s="298"/>
      <c r="BAL368" s="298"/>
      <c r="BAM368" s="298"/>
      <c r="BAN368" s="298"/>
      <c r="BAO368" s="298"/>
      <c r="BAP368" s="298"/>
      <c r="BAQ368" s="298"/>
      <c r="BAR368" s="298"/>
      <c r="BAS368" s="298"/>
      <c r="BAT368" s="298"/>
      <c r="BAU368" s="298"/>
      <c r="BAV368" s="298"/>
      <c r="BAW368" s="298"/>
      <c r="BAX368" s="298"/>
      <c r="BAY368" s="298"/>
      <c r="BAZ368" s="298"/>
      <c r="BBA368" s="298"/>
      <c r="BBB368" s="298"/>
      <c r="BBC368" s="298"/>
      <c r="BBD368" s="298"/>
      <c r="BBE368" s="298"/>
      <c r="BBF368" s="298"/>
      <c r="BBG368" s="298"/>
      <c r="BBH368" s="298"/>
      <c r="BBI368" s="298"/>
      <c r="BBJ368" s="298"/>
      <c r="BBK368" s="298"/>
      <c r="BBL368" s="298"/>
      <c r="BBM368" s="298"/>
      <c r="BBN368" s="298"/>
      <c r="BBO368" s="298"/>
      <c r="BBP368" s="298"/>
      <c r="BBQ368" s="298"/>
      <c r="BBR368" s="298"/>
      <c r="BBS368" s="298"/>
      <c r="BBT368" s="298"/>
      <c r="BBU368" s="298"/>
      <c r="BBV368" s="298"/>
      <c r="BBW368" s="298"/>
      <c r="BBX368" s="298"/>
      <c r="BBY368" s="298"/>
      <c r="BBZ368" s="298"/>
      <c r="BCA368" s="298"/>
      <c r="BCB368" s="298"/>
      <c r="BCC368" s="298"/>
      <c r="BCD368" s="298"/>
      <c r="BCE368" s="298"/>
      <c r="BCF368" s="298"/>
      <c r="BCG368" s="298"/>
      <c r="BCH368" s="298"/>
      <c r="BCI368" s="298"/>
      <c r="BCJ368" s="298"/>
      <c r="BCK368" s="298"/>
      <c r="BCL368" s="298"/>
      <c r="BCM368" s="298"/>
      <c r="BCN368" s="298"/>
      <c r="BCO368" s="298"/>
      <c r="BCP368" s="298"/>
      <c r="BCQ368" s="298"/>
      <c r="BCR368" s="298"/>
      <c r="BCS368" s="298"/>
      <c r="BCT368" s="298"/>
      <c r="BCU368" s="298"/>
      <c r="BCV368" s="298"/>
      <c r="BCW368" s="298"/>
      <c r="BCX368" s="298"/>
      <c r="BCY368" s="298"/>
      <c r="BCZ368" s="298"/>
      <c r="BDA368" s="298"/>
      <c r="BDB368" s="298"/>
      <c r="BDC368" s="298"/>
      <c r="BDD368" s="298"/>
      <c r="BDE368" s="298"/>
      <c r="BDF368" s="298"/>
      <c r="BDG368" s="298"/>
      <c r="BDH368" s="298"/>
      <c r="BDI368" s="298"/>
      <c r="BDJ368" s="298"/>
      <c r="BDK368" s="298"/>
      <c r="BDL368" s="298"/>
      <c r="BDM368" s="298"/>
      <c r="BDN368" s="298"/>
      <c r="BDO368" s="298"/>
      <c r="BDP368" s="298"/>
      <c r="BDQ368" s="298"/>
      <c r="BDR368" s="298"/>
      <c r="BDS368" s="298"/>
      <c r="BDT368" s="298"/>
      <c r="BDU368" s="298"/>
      <c r="BDV368" s="298"/>
      <c r="BDW368" s="298"/>
      <c r="BDX368" s="298"/>
      <c r="BDY368" s="298"/>
      <c r="BDZ368" s="298"/>
      <c r="BEA368" s="298"/>
      <c r="BEB368" s="298"/>
      <c r="BEC368" s="298"/>
      <c r="BED368" s="298"/>
      <c r="BEE368" s="298"/>
      <c r="BEF368" s="298"/>
      <c r="BEG368" s="298"/>
      <c r="BEH368" s="298"/>
      <c r="BEI368" s="298"/>
      <c r="BEJ368" s="298"/>
      <c r="BEK368" s="298"/>
      <c r="BEL368" s="298"/>
      <c r="BEM368" s="298"/>
      <c r="BEN368" s="298"/>
      <c r="BEO368" s="298"/>
      <c r="BEP368" s="298"/>
      <c r="BEQ368" s="298"/>
      <c r="BER368" s="298"/>
      <c r="BES368" s="298"/>
      <c r="BET368" s="298"/>
      <c r="BEU368" s="298"/>
      <c r="BEV368" s="298"/>
      <c r="BEW368" s="298"/>
      <c r="BEX368" s="298"/>
      <c r="BEY368" s="298"/>
      <c r="BEZ368" s="298"/>
      <c r="BFA368" s="298"/>
      <c r="BFB368" s="298"/>
      <c r="BFC368" s="298"/>
      <c r="BFD368" s="298"/>
      <c r="BFE368" s="298"/>
      <c r="BFF368" s="298"/>
      <c r="BFG368" s="298"/>
      <c r="BFH368" s="298"/>
      <c r="BFI368" s="298"/>
      <c r="BFJ368" s="298"/>
      <c r="BFK368" s="298"/>
      <c r="BFL368" s="298"/>
      <c r="BFM368" s="298"/>
      <c r="BFN368" s="298"/>
      <c r="BFO368" s="298"/>
      <c r="BFP368" s="298"/>
      <c r="BFQ368" s="298"/>
      <c r="BFR368" s="298"/>
      <c r="BFS368" s="298"/>
      <c r="BFT368" s="298"/>
      <c r="BFU368" s="298"/>
      <c r="BFV368" s="298"/>
      <c r="BFW368" s="298"/>
      <c r="BFX368" s="298"/>
      <c r="BFY368" s="298"/>
      <c r="BFZ368" s="298"/>
      <c r="BGA368" s="298"/>
      <c r="BGB368" s="298"/>
      <c r="BGC368" s="298"/>
      <c r="BGD368" s="298"/>
      <c r="BGE368" s="298"/>
      <c r="BGF368" s="298"/>
      <c r="BGG368" s="298"/>
      <c r="BGH368" s="298"/>
      <c r="BGI368" s="298"/>
      <c r="BGJ368" s="298"/>
      <c r="BGK368" s="298"/>
      <c r="BGL368" s="298"/>
      <c r="BGM368" s="298"/>
      <c r="BGN368" s="298"/>
      <c r="BGO368" s="298"/>
      <c r="BGP368" s="298"/>
      <c r="BGQ368" s="298"/>
      <c r="BGR368" s="298"/>
      <c r="BGS368" s="298"/>
      <c r="BGT368" s="298"/>
      <c r="BGU368" s="298"/>
      <c r="BGV368" s="298"/>
      <c r="BGW368" s="298"/>
      <c r="BGX368" s="298"/>
      <c r="BGY368" s="298"/>
      <c r="BGZ368" s="298"/>
      <c r="BHA368" s="298"/>
      <c r="BHB368" s="298"/>
      <c r="BHC368" s="298"/>
      <c r="BHD368" s="298"/>
      <c r="BHE368" s="298"/>
      <c r="BHF368" s="298"/>
      <c r="BHG368" s="298"/>
      <c r="BHH368" s="298"/>
      <c r="BHI368" s="298"/>
      <c r="BHJ368" s="298"/>
      <c r="BHK368" s="298"/>
      <c r="BHL368" s="298"/>
      <c r="BHM368" s="298"/>
      <c r="BHN368" s="298"/>
      <c r="BHO368" s="298"/>
      <c r="BHP368" s="298"/>
      <c r="BHQ368" s="298"/>
      <c r="BHR368" s="298"/>
      <c r="BHS368" s="298"/>
      <c r="BHT368" s="298"/>
      <c r="BHU368" s="298"/>
      <c r="BHV368" s="298"/>
      <c r="BHW368" s="298"/>
      <c r="BHX368" s="298"/>
      <c r="BHY368" s="298"/>
      <c r="BHZ368" s="298"/>
      <c r="BIA368" s="298"/>
      <c r="BIB368" s="298"/>
      <c r="BIC368" s="298"/>
      <c r="BID368" s="298"/>
      <c r="BIE368" s="298"/>
      <c r="BIF368" s="298"/>
      <c r="BIG368" s="298"/>
      <c r="BIH368" s="298"/>
      <c r="BII368" s="298"/>
      <c r="BIJ368" s="298"/>
      <c r="BIK368" s="298"/>
      <c r="BIL368" s="298"/>
      <c r="BIM368" s="298"/>
      <c r="BIN368" s="298"/>
      <c r="BIO368" s="298"/>
      <c r="BIP368" s="298"/>
      <c r="BIQ368" s="298"/>
      <c r="BIR368" s="298"/>
      <c r="BIS368" s="298"/>
      <c r="BIT368" s="298"/>
      <c r="BIU368" s="298"/>
      <c r="BIV368" s="298"/>
      <c r="BIW368" s="298"/>
      <c r="BIX368" s="298"/>
      <c r="BIY368" s="298"/>
      <c r="BIZ368" s="298"/>
      <c r="BJA368" s="298"/>
      <c r="BJB368" s="298"/>
      <c r="BJC368" s="298"/>
      <c r="BJD368" s="298"/>
      <c r="BJE368" s="298"/>
      <c r="BJF368" s="298"/>
      <c r="BJG368" s="298"/>
      <c r="BJH368" s="298"/>
      <c r="BJI368" s="298"/>
      <c r="BJJ368" s="298"/>
      <c r="BJK368" s="298"/>
      <c r="BJL368" s="298"/>
      <c r="BJM368" s="298"/>
      <c r="BJN368" s="298"/>
      <c r="BJO368" s="298"/>
      <c r="BJP368" s="298"/>
      <c r="BJQ368" s="298"/>
      <c r="BJR368" s="298"/>
      <c r="BJS368" s="298"/>
      <c r="BJT368" s="298"/>
      <c r="BJU368" s="298"/>
      <c r="BJV368" s="298"/>
      <c r="BJW368" s="298"/>
      <c r="BJX368" s="298"/>
      <c r="BJY368" s="298"/>
      <c r="BJZ368" s="298"/>
      <c r="BKA368" s="298"/>
      <c r="BKB368" s="298"/>
      <c r="BKC368" s="298"/>
      <c r="BKD368" s="298"/>
      <c r="BKE368" s="298"/>
      <c r="BKF368" s="298"/>
      <c r="BKG368" s="298"/>
      <c r="BKH368" s="298"/>
      <c r="BKI368" s="298"/>
      <c r="BKJ368" s="298"/>
      <c r="BKK368" s="298"/>
      <c r="BKL368" s="298"/>
      <c r="BKM368" s="298"/>
      <c r="BKN368" s="298"/>
      <c r="BKO368" s="298"/>
      <c r="BKP368" s="298"/>
      <c r="BKQ368" s="298"/>
      <c r="BKR368" s="298"/>
      <c r="BKS368" s="298"/>
      <c r="BKT368" s="298"/>
      <c r="BKU368" s="298"/>
      <c r="BKV368" s="298"/>
      <c r="BKW368" s="298"/>
      <c r="BKX368" s="298"/>
      <c r="BKY368" s="298"/>
      <c r="BKZ368" s="298"/>
      <c r="BLA368" s="298"/>
      <c r="BLB368" s="298"/>
      <c r="BLC368" s="298"/>
      <c r="BLD368" s="298"/>
      <c r="BLE368" s="298"/>
      <c r="BLF368" s="298"/>
      <c r="BLG368" s="298"/>
      <c r="BLH368" s="298"/>
      <c r="BLI368" s="298"/>
      <c r="BLJ368" s="298"/>
      <c r="BLK368" s="298"/>
      <c r="BLL368" s="298"/>
      <c r="BLM368" s="298"/>
      <c r="BLN368" s="298"/>
      <c r="BLO368" s="298"/>
      <c r="BLP368" s="298"/>
      <c r="BLQ368" s="298"/>
      <c r="BLR368" s="298"/>
      <c r="BLS368" s="298"/>
      <c r="BLT368" s="298"/>
      <c r="BLU368" s="298"/>
      <c r="BLV368" s="298"/>
      <c r="BLW368" s="298"/>
      <c r="BLX368" s="298"/>
      <c r="BLY368" s="298"/>
      <c r="BLZ368" s="298"/>
      <c r="BMA368" s="298"/>
      <c r="BMB368" s="298"/>
      <c r="BMC368" s="298"/>
      <c r="BMD368" s="298"/>
      <c r="BME368" s="298"/>
      <c r="BMF368" s="298"/>
      <c r="BMG368" s="298"/>
      <c r="BMH368" s="298"/>
      <c r="BMI368" s="298"/>
      <c r="BMJ368" s="298"/>
      <c r="BMK368" s="298"/>
      <c r="BML368" s="298"/>
      <c r="BMM368" s="298"/>
      <c r="BMN368" s="298"/>
      <c r="BMO368" s="298"/>
      <c r="BMP368" s="298"/>
      <c r="BMQ368" s="298"/>
      <c r="BMR368" s="298"/>
      <c r="BMS368" s="298"/>
      <c r="BMT368" s="298"/>
      <c r="BMU368" s="298"/>
      <c r="BMV368" s="298"/>
      <c r="BMW368" s="298"/>
      <c r="BMX368" s="298"/>
      <c r="BMY368" s="298"/>
      <c r="BMZ368" s="298"/>
      <c r="BNA368" s="298"/>
      <c r="BNB368" s="298"/>
      <c r="BNC368" s="298"/>
      <c r="BND368" s="298"/>
      <c r="BNE368" s="298"/>
      <c r="BNF368" s="298"/>
      <c r="BNG368" s="298"/>
      <c r="BNH368" s="298"/>
      <c r="BNI368" s="298"/>
      <c r="BNJ368" s="298"/>
      <c r="BNK368" s="298"/>
      <c r="BNL368" s="298"/>
      <c r="BNM368" s="298"/>
      <c r="BNN368" s="298"/>
      <c r="BNO368" s="298"/>
      <c r="BNP368" s="298"/>
      <c r="BNQ368" s="298"/>
      <c r="BNR368" s="298"/>
      <c r="BNS368" s="298"/>
      <c r="BNT368" s="298"/>
      <c r="BNU368" s="298"/>
      <c r="BNV368" s="298"/>
      <c r="BNW368" s="298"/>
      <c r="BNX368" s="298"/>
      <c r="BNY368" s="298"/>
      <c r="BNZ368" s="298"/>
      <c r="BOA368" s="298"/>
      <c r="BOB368" s="298"/>
      <c r="BOC368" s="298"/>
      <c r="BOD368" s="298"/>
      <c r="BOE368" s="298"/>
      <c r="BOF368" s="298"/>
      <c r="BOG368" s="298"/>
      <c r="BOH368" s="298"/>
      <c r="BOI368" s="298"/>
      <c r="BOJ368" s="298"/>
      <c r="BOK368" s="298"/>
      <c r="BOL368" s="298"/>
      <c r="BOM368" s="298"/>
      <c r="BON368" s="298"/>
      <c r="BOO368" s="298"/>
      <c r="BOP368" s="298"/>
      <c r="BOQ368" s="298"/>
      <c r="BOR368" s="298"/>
      <c r="BOS368" s="298"/>
      <c r="BOT368" s="298"/>
      <c r="BOU368" s="298"/>
      <c r="BOV368" s="298"/>
      <c r="BOW368" s="298"/>
      <c r="BOX368" s="298"/>
      <c r="BOY368" s="298"/>
      <c r="BOZ368" s="298"/>
      <c r="BPA368" s="298"/>
      <c r="BPB368" s="298"/>
      <c r="BPC368" s="298"/>
      <c r="BPD368" s="298"/>
      <c r="BPE368" s="298"/>
      <c r="BPF368" s="298"/>
      <c r="BPG368" s="298"/>
      <c r="BPH368" s="298"/>
      <c r="BPI368" s="298"/>
      <c r="BPJ368" s="298"/>
      <c r="BPK368" s="298"/>
      <c r="BPL368" s="298"/>
      <c r="BPM368" s="298"/>
      <c r="BPN368" s="298"/>
      <c r="BPO368" s="298"/>
      <c r="BPP368" s="298"/>
      <c r="BPQ368" s="298"/>
      <c r="BPR368" s="298"/>
      <c r="BPS368" s="298"/>
      <c r="BPT368" s="298"/>
      <c r="BPU368" s="298"/>
      <c r="BPV368" s="298"/>
      <c r="BPW368" s="298"/>
      <c r="BPX368" s="298"/>
      <c r="BPY368" s="298"/>
      <c r="BPZ368" s="298"/>
      <c r="BQA368" s="298"/>
      <c r="BQB368" s="298"/>
      <c r="BQC368" s="298"/>
      <c r="BQD368" s="298"/>
      <c r="BQE368" s="298"/>
      <c r="BQF368" s="298"/>
      <c r="BQG368" s="298"/>
      <c r="BQH368" s="298"/>
      <c r="BQI368" s="298"/>
      <c r="BQJ368" s="298"/>
      <c r="BQK368" s="298"/>
      <c r="BQL368" s="298"/>
      <c r="BQM368" s="298"/>
      <c r="BQN368" s="298"/>
      <c r="BQO368" s="298"/>
      <c r="BQP368" s="298"/>
      <c r="BQQ368" s="298"/>
      <c r="BQR368" s="298"/>
      <c r="BQS368" s="298"/>
      <c r="BQT368" s="298"/>
      <c r="BQU368" s="298"/>
      <c r="BQV368" s="298"/>
      <c r="BQW368" s="298"/>
      <c r="BQX368" s="298"/>
      <c r="BQY368" s="298"/>
      <c r="BQZ368" s="298"/>
      <c r="BRA368" s="298"/>
      <c r="BRB368" s="298"/>
      <c r="BRC368" s="298"/>
      <c r="BRD368" s="298"/>
      <c r="BRE368" s="298"/>
      <c r="BRF368" s="298"/>
      <c r="BRG368" s="298"/>
      <c r="BRH368" s="298"/>
      <c r="BRI368" s="298"/>
      <c r="BRJ368" s="298"/>
      <c r="BRK368" s="298"/>
      <c r="BRL368" s="298"/>
      <c r="BRM368" s="298"/>
      <c r="BRN368" s="298"/>
      <c r="BRO368" s="298"/>
      <c r="BRP368" s="298"/>
      <c r="BRQ368" s="298"/>
      <c r="BRR368" s="298"/>
      <c r="BRS368" s="298"/>
      <c r="BRT368" s="298"/>
      <c r="BRU368" s="298"/>
      <c r="BRV368" s="298"/>
      <c r="BRW368" s="298"/>
      <c r="BRX368" s="298"/>
      <c r="BRY368" s="298"/>
      <c r="BRZ368" s="298"/>
      <c r="BSA368" s="298"/>
      <c r="BSB368" s="298"/>
      <c r="BSC368" s="298"/>
      <c r="BSD368" s="298"/>
      <c r="BSE368" s="298"/>
      <c r="BSF368" s="298"/>
      <c r="BSG368" s="298"/>
      <c r="BSH368" s="298"/>
      <c r="BSI368" s="298"/>
      <c r="BSJ368" s="298"/>
      <c r="BSK368" s="298"/>
      <c r="BSL368" s="298"/>
      <c r="BSM368" s="298"/>
      <c r="BSN368" s="298"/>
      <c r="BSO368" s="298"/>
      <c r="BSP368" s="298"/>
      <c r="BSQ368" s="298"/>
      <c r="BSR368" s="298"/>
      <c r="BSS368" s="298"/>
      <c r="BST368" s="298"/>
      <c r="BSU368" s="298"/>
      <c r="BSV368" s="298"/>
      <c r="BSW368" s="298"/>
      <c r="BSX368" s="298"/>
      <c r="BSY368" s="298"/>
      <c r="BSZ368" s="298"/>
      <c r="BTA368" s="298"/>
      <c r="BTB368" s="298"/>
      <c r="BTC368" s="298"/>
      <c r="BTD368" s="298"/>
      <c r="BTE368" s="298"/>
      <c r="BTF368" s="298"/>
      <c r="BTG368" s="298"/>
      <c r="BTH368" s="298"/>
      <c r="BTI368" s="298"/>
      <c r="BTJ368" s="298"/>
      <c r="BTK368" s="298"/>
      <c r="BTL368" s="298"/>
      <c r="BTM368" s="298"/>
      <c r="BTN368" s="298"/>
      <c r="BTO368" s="298"/>
      <c r="BTP368" s="298"/>
      <c r="BTQ368" s="298"/>
      <c r="BTR368" s="298"/>
      <c r="BTS368" s="298"/>
      <c r="BTT368" s="298"/>
      <c r="BTU368" s="298"/>
      <c r="BTV368" s="298"/>
      <c r="BTW368" s="298"/>
      <c r="BTX368" s="298"/>
      <c r="BTY368" s="298"/>
      <c r="BTZ368" s="298"/>
      <c r="BUA368" s="298"/>
      <c r="BUB368" s="298"/>
      <c r="BUC368" s="298"/>
      <c r="BUD368" s="298"/>
      <c r="BUE368" s="298"/>
      <c r="BUF368" s="298"/>
      <c r="BUG368" s="298"/>
      <c r="BUH368" s="298"/>
      <c r="BUI368" s="298"/>
      <c r="BUJ368" s="298"/>
      <c r="BUK368" s="298"/>
      <c r="BUL368" s="298"/>
      <c r="BUM368" s="298"/>
      <c r="BUN368" s="298"/>
      <c r="BUO368" s="298"/>
      <c r="BUP368" s="298"/>
      <c r="BUQ368" s="298"/>
      <c r="BUR368" s="298"/>
      <c r="BUS368" s="298"/>
      <c r="BUT368" s="298"/>
      <c r="BUU368" s="298"/>
      <c r="BUV368" s="298"/>
      <c r="BUW368" s="298"/>
      <c r="BUX368" s="298"/>
      <c r="BUY368" s="298"/>
      <c r="BUZ368" s="298"/>
      <c r="BVA368" s="298"/>
      <c r="BVB368" s="298"/>
      <c r="BVC368" s="298"/>
      <c r="BVD368" s="298"/>
      <c r="BVE368" s="298"/>
      <c r="BVF368" s="298"/>
      <c r="BVG368" s="298"/>
      <c r="BVH368" s="298"/>
      <c r="BVI368" s="298"/>
      <c r="BVJ368" s="298"/>
      <c r="BVK368" s="298"/>
      <c r="BVL368" s="298"/>
      <c r="BVM368" s="298"/>
      <c r="BVN368" s="298"/>
      <c r="BVO368" s="298"/>
      <c r="BVP368" s="298"/>
      <c r="BVQ368" s="298"/>
      <c r="BVR368" s="298"/>
      <c r="BVS368" s="298"/>
      <c r="BVT368" s="298"/>
      <c r="BVU368" s="298"/>
      <c r="BVV368" s="298"/>
      <c r="BVW368" s="298"/>
      <c r="BVX368" s="298"/>
      <c r="BVY368" s="298"/>
      <c r="BVZ368" s="298"/>
      <c r="BWA368" s="298"/>
      <c r="BWB368" s="298"/>
      <c r="BWC368" s="298"/>
      <c r="BWD368" s="298"/>
      <c r="BWE368" s="298"/>
      <c r="BWF368" s="298"/>
      <c r="BWG368" s="298"/>
      <c r="BWH368" s="298"/>
      <c r="BWI368" s="298"/>
      <c r="BWJ368" s="298"/>
      <c r="BWK368" s="298"/>
      <c r="BWL368" s="298"/>
      <c r="BWM368" s="298"/>
      <c r="BWN368" s="298"/>
      <c r="BWO368" s="298"/>
      <c r="BWP368" s="298"/>
      <c r="BWQ368" s="298"/>
      <c r="BWR368" s="298"/>
      <c r="BWS368" s="298"/>
      <c r="BWT368" s="298"/>
      <c r="BWU368" s="298"/>
      <c r="BWV368" s="298"/>
      <c r="BWW368" s="298"/>
      <c r="BWX368" s="298"/>
      <c r="BWY368" s="298"/>
      <c r="BWZ368" s="298"/>
      <c r="BXA368" s="298"/>
      <c r="BXB368" s="298"/>
      <c r="BXC368" s="298"/>
      <c r="BXD368" s="298"/>
      <c r="BXE368" s="298"/>
      <c r="BXF368" s="298"/>
      <c r="BXG368" s="298"/>
      <c r="BXH368" s="298"/>
      <c r="BXI368" s="298"/>
      <c r="BXJ368" s="298"/>
      <c r="BXK368" s="298"/>
      <c r="BXL368" s="298"/>
      <c r="BXM368" s="298"/>
      <c r="BXN368" s="298"/>
      <c r="BXO368" s="298"/>
      <c r="BXP368" s="298"/>
      <c r="BXQ368" s="298"/>
      <c r="BXR368" s="298"/>
      <c r="BXS368" s="298"/>
      <c r="BXT368" s="298"/>
      <c r="BXU368" s="298"/>
      <c r="BXV368" s="298"/>
      <c r="BXW368" s="298"/>
      <c r="BXX368" s="298"/>
      <c r="BXY368" s="298"/>
      <c r="BXZ368" s="298"/>
      <c r="BYA368" s="298"/>
      <c r="BYB368" s="298"/>
      <c r="BYC368" s="298"/>
      <c r="BYD368" s="298"/>
      <c r="BYE368" s="298"/>
      <c r="BYF368" s="298"/>
      <c r="BYG368" s="298"/>
      <c r="BYH368" s="298"/>
      <c r="BYI368" s="298"/>
      <c r="BYJ368" s="298"/>
      <c r="BYK368" s="298"/>
      <c r="BYL368" s="298"/>
      <c r="BYM368" s="298"/>
      <c r="BYN368" s="298"/>
      <c r="BYO368" s="298"/>
      <c r="BYP368" s="298"/>
      <c r="BYQ368" s="298"/>
      <c r="BYR368" s="298"/>
      <c r="BYS368" s="298"/>
      <c r="BYT368" s="298"/>
      <c r="BYU368" s="298"/>
      <c r="BYV368" s="298"/>
      <c r="BYW368" s="298"/>
      <c r="BYX368" s="298"/>
      <c r="BYY368" s="298"/>
      <c r="BYZ368" s="298"/>
      <c r="BZA368" s="298"/>
      <c r="BZB368" s="298"/>
      <c r="BZC368" s="298"/>
      <c r="BZD368" s="298"/>
      <c r="BZE368" s="298"/>
      <c r="BZF368" s="298"/>
      <c r="BZG368" s="298"/>
      <c r="BZH368" s="298"/>
      <c r="BZI368" s="298"/>
      <c r="BZJ368" s="298"/>
      <c r="BZK368" s="298"/>
      <c r="BZL368" s="298"/>
      <c r="BZM368" s="298"/>
      <c r="BZN368" s="298"/>
      <c r="BZO368" s="298"/>
      <c r="BZP368" s="298"/>
      <c r="BZQ368" s="298"/>
      <c r="BZR368" s="298"/>
      <c r="BZS368" s="298"/>
      <c r="BZT368" s="298"/>
      <c r="BZU368" s="298"/>
      <c r="BZV368" s="298"/>
      <c r="BZW368" s="298"/>
      <c r="BZX368" s="298"/>
      <c r="BZY368" s="298"/>
      <c r="BZZ368" s="298"/>
      <c r="CAA368" s="298"/>
      <c r="CAB368" s="298"/>
      <c r="CAC368" s="298"/>
      <c r="CAD368" s="298"/>
      <c r="CAE368" s="298"/>
      <c r="CAF368" s="298"/>
      <c r="CAG368" s="298"/>
      <c r="CAH368" s="298"/>
      <c r="CAI368" s="298"/>
      <c r="CAJ368" s="298"/>
      <c r="CAK368" s="298"/>
      <c r="CAL368" s="298"/>
      <c r="CAM368" s="298"/>
      <c r="CAN368" s="298"/>
      <c r="CAO368" s="298"/>
      <c r="CAP368" s="298"/>
      <c r="CAQ368" s="298"/>
      <c r="CAR368" s="298"/>
      <c r="CAS368" s="298"/>
      <c r="CAT368" s="298"/>
      <c r="CAU368" s="298"/>
      <c r="CAV368" s="298"/>
      <c r="CAW368" s="298"/>
      <c r="CAX368" s="298"/>
      <c r="CAY368" s="298"/>
      <c r="CAZ368" s="298"/>
      <c r="CBA368" s="298"/>
      <c r="CBB368" s="298"/>
      <c r="CBC368" s="298"/>
      <c r="CBD368" s="298"/>
      <c r="CBE368" s="298"/>
      <c r="CBF368" s="298"/>
      <c r="CBG368" s="298"/>
      <c r="CBH368" s="298"/>
      <c r="CBI368" s="298"/>
      <c r="CBJ368" s="298"/>
      <c r="CBK368" s="298"/>
      <c r="CBL368" s="298"/>
      <c r="CBM368" s="298"/>
      <c r="CBN368" s="298"/>
      <c r="CBO368" s="298"/>
      <c r="CBP368" s="298"/>
      <c r="CBQ368" s="298"/>
      <c r="CBR368" s="298"/>
      <c r="CBS368" s="298"/>
      <c r="CBT368" s="298"/>
      <c r="CBU368" s="298"/>
      <c r="CBV368" s="298"/>
      <c r="CBW368" s="298"/>
      <c r="CBX368" s="298"/>
      <c r="CBY368" s="298"/>
      <c r="CBZ368" s="298"/>
      <c r="CCA368" s="298"/>
      <c r="CCB368" s="298"/>
      <c r="CCC368" s="298"/>
      <c r="CCD368" s="298"/>
      <c r="CCE368" s="298"/>
      <c r="CCF368" s="298"/>
      <c r="CCG368" s="298"/>
      <c r="CCH368" s="298"/>
      <c r="CCI368" s="298"/>
      <c r="CCJ368" s="298"/>
      <c r="CCK368" s="298"/>
      <c r="CCL368" s="298"/>
      <c r="CCM368" s="298"/>
      <c r="CCN368" s="298"/>
      <c r="CCO368" s="298"/>
      <c r="CCP368" s="298"/>
      <c r="CCQ368" s="298"/>
      <c r="CCR368" s="298"/>
      <c r="CCS368" s="298"/>
      <c r="CCT368" s="298"/>
      <c r="CCU368" s="298"/>
      <c r="CCV368" s="298"/>
      <c r="CCW368" s="298"/>
      <c r="CCX368" s="298"/>
      <c r="CCY368" s="298"/>
      <c r="CCZ368" s="298"/>
      <c r="CDA368" s="298"/>
      <c r="CDB368" s="298"/>
      <c r="CDC368" s="298"/>
      <c r="CDD368" s="298"/>
      <c r="CDE368" s="298"/>
      <c r="CDF368" s="298"/>
      <c r="CDG368" s="298"/>
      <c r="CDH368" s="298"/>
      <c r="CDI368" s="298"/>
      <c r="CDJ368" s="298"/>
      <c r="CDK368" s="298"/>
      <c r="CDL368" s="298"/>
      <c r="CDM368" s="298"/>
      <c r="CDN368" s="298"/>
      <c r="CDO368" s="298"/>
      <c r="CDP368" s="298"/>
      <c r="CDQ368" s="298"/>
      <c r="CDR368" s="298"/>
      <c r="CDS368" s="298"/>
      <c r="CDT368" s="298"/>
      <c r="CDU368" s="298"/>
      <c r="CDV368" s="298"/>
      <c r="CDW368" s="298"/>
      <c r="CDX368" s="298"/>
      <c r="CDY368" s="298"/>
      <c r="CDZ368" s="298"/>
      <c r="CEA368" s="298"/>
      <c r="CEB368" s="298"/>
      <c r="CEC368" s="298"/>
      <c r="CED368" s="298"/>
      <c r="CEE368" s="298"/>
      <c r="CEF368" s="298"/>
      <c r="CEG368" s="298"/>
      <c r="CEH368" s="298"/>
      <c r="CEI368" s="298"/>
      <c r="CEJ368" s="298"/>
      <c r="CEK368" s="298"/>
      <c r="CEL368" s="298"/>
      <c r="CEM368" s="298"/>
      <c r="CEN368" s="298"/>
      <c r="CEO368" s="298"/>
      <c r="CEP368" s="298"/>
      <c r="CEQ368" s="298"/>
      <c r="CER368" s="298"/>
      <c r="CES368" s="298"/>
      <c r="CET368" s="298"/>
      <c r="CEU368" s="298"/>
      <c r="CEV368" s="298"/>
      <c r="CEW368" s="298"/>
      <c r="CEX368" s="298"/>
      <c r="CEY368" s="298"/>
      <c r="CEZ368" s="298"/>
      <c r="CFA368" s="298"/>
      <c r="CFB368" s="298"/>
      <c r="CFC368" s="298"/>
      <c r="CFD368" s="298"/>
      <c r="CFE368" s="298"/>
      <c r="CFF368" s="298"/>
      <c r="CFG368" s="298"/>
      <c r="CFH368" s="298"/>
      <c r="CFI368" s="298"/>
      <c r="CFJ368" s="298"/>
      <c r="CFK368" s="298"/>
      <c r="CFL368" s="298"/>
      <c r="CFM368" s="298"/>
      <c r="CFN368" s="298"/>
      <c r="CFO368" s="298"/>
      <c r="CFP368" s="298"/>
      <c r="CFQ368" s="298"/>
      <c r="CFR368" s="298"/>
      <c r="CFS368" s="298"/>
      <c r="CFT368" s="298"/>
      <c r="CFU368" s="298"/>
      <c r="CFV368" s="298"/>
      <c r="CFW368" s="298"/>
      <c r="CFX368" s="298"/>
      <c r="CFY368" s="298"/>
      <c r="CFZ368" s="298"/>
      <c r="CGA368" s="298"/>
      <c r="CGB368" s="298"/>
      <c r="CGC368" s="298"/>
      <c r="CGD368" s="298"/>
      <c r="CGE368" s="298"/>
      <c r="CGF368" s="298"/>
      <c r="CGG368" s="298"/>
      <c r="CGH368" s="298"/>
      <c r="CGI368" s="298"/>
      <c r="CGJ368" s="298"/>
      <c r="CGK368" s="298"/>
      <c r="CGL368" s="298"/>
      <c r="CGM368" s="298"/>
      <c r="CGN368" s="298"/>
      <c r="CGO368" s="298"/>
      <c r="CGP368" s="298"/>
      <c r="CGQ368" s="298"/>
      <c r="CGR368" s="298"/>
      <c r="CGS368" s="298"/>
      <c r="CGT368" s="298"/>
      <c r="CGU368" s="298"/>
      <c r="CGV368" s="298"/>
      <c r="CGW368" s="298"/>
      <c r="CGX368" s="298"/>
      <c r="CGY368" s="298"/>
      <c r="CGZ368" s="298"/>
      <c r="CHA368" s="298"/>
      <c r="CHB368" s="298"/>
      <c r="CHC368" s="298"/>
      <c r="CHD368" s="298"/>
      <c r="CHE368" s="298"/>
      <c r="CHF368" s="298"/>
      <c r="CHG368" s="298"/>
      <c r="CHH368" s="298"/>
      <c r="CHI368" s="298"/>
      <c r="CHJ368" s="298"/>
      <c r="CHK368" s="298"/>
      <c r="CHL368" s="298"/>
      <c r="CHM368" s="298"/>
      <c r="CHN368" s="298"/>
      <c r="CHO368" s="298"/>
      <c r="CHP368" s="298"/>
      <c r="CHQ368" s="298"/>
      <c r="CHR368" s="298"/>
      <c r="CHS368" s="298"/>
      <c r="CHT368" s="298"/>
      <c r="CHU368" s="298"/>
      <c r="CHV368" s="298"/>
      <c r="CHW368" s="298"/>
      <c r="CHX368" s="298"/>
      <c r="CHY368" s="298"/>
      <c r="CHZ368" s="298"/>
      <c r="CIA368" s="298"/>
      <c r="CIB368" s="298"/>
      <c r="CIC368" s="298"/>
      <c r="CID368" s="298"/>
      <c r="CIE368" s="298"/>
      <c r="CIF368" s="298"/>
      <c r="CIG368" s="298"/>
      <c r="CIH368" s="298"/>
      <c r="CII368" s="298"/>
      <c r="CIJ368" s="298"/>
      <c r="CIK368" s="298"/>
      <c r="CIL368" s="298"/>
      <c r="CIM368" s="298"/>
      <c r="CIN368" s="298"/>
      <c r="CIO368" s="298"/>
      <c r="CIP368" s="298"/>
      <c r="CIQ368" s="298"/>
      <c r="CIR368" s="298"/>
      <c r="CIS368" s="298"/>
      <c r="CIT368" s="298"/>
      <c r="CIU368" s="298"/>
      <c r="CIV368" s="298"/>
      <c r="CIW368" s="298"/>
      <c r="CIX368" s="298"/>
      <c r="CIY368" s="298"/>
      <c r="CIZ368" s="298"/>
      <c r="CJA368" s="298"/>
      <c r="CJB368" s="298"/>
      <c r="CJC368" s="298"/>
      <c r="CJD368" s="298"/>
      <c r="CJE368" s="298"/>
      <c r="CJF368" s="298"/>
      <c r="CJG368" s="298"/>
      <c r="CJH368" s="298"/>
      <c r="CJI368" s="298"/>
      <c r="CJJ368" s="298"/>
      <c r="CJK368" s="298"/>
      <c r="CJL368" s="298"/>
      <c r="CJM368" s="298"/>
      <c r="CJN368" s="298"/>
      <c r="CJO368" s="298"/>
      <c r="CJP368" s="298"/>
      <c r="CJQ368" s="298"/>
      <c r="CJR368" s="298"/>
      <c r="CJS368" s="298"/>
      <c r="CJT368" s="298"/>
      <c r="CJU368" s="298"/>
      <c r="CJV368" s="298"/>
      <c r="CJW368" s="298"/>
      <c r="CJX368" s="298"/>
      <c r="CJY368" s="298"/>
      <c r="CJZ368" s="298"/>
      <c r="CKA368" s="298"/>
      <c r="CKB368" s="298"/>
      <c r="CKC368" s="298"/>
      <c r="CKD368" s="298"/>
      <c r="CKE368" s="298"/>
      <c r="CKF368" s="298"/>
      <c r="CKG368" s="298"/>
      <c r="CKH368" s="298"/>
      <c r="CKI368" s="298"/>
      <c r="CKJ368" s="298"/>
      <c r="CKK368" s="298"/>
      <c r="CKL368" s="298"/>
      <c r="CKM368" s="298"/>
      <c r="CKN368" s="298"/>
      <c r="CKO368" s="298"/>
      <c r="CKP368" s="298"/>
      <c r="CKQ368" s="298"/>
      <c r="CKR368" s="298"/>
      <c r="CKS368" s="298"/>
      <c r="CKT368" s="298"/>
      <c r="CKU368" s="298"/>
      <c r="CKV368" s="298"/>
      <c r="CKW368" s="298"/>
      <c r="CKX368" s="298"/>
      <c r="CKY368" s="298"/>
      <c r="CKZ368" s="298"/>
      <c r="CLA368" s="298"/>
      <c r="CLB368" s="298"/>
      <c r="CLC368" s="298"/>
      <c r="CLD368" s="298"/>
      <c r="CLE368" s="298"/>
      <c r="CLF368" s="298"/>
      <c r="CLG368" s="298"/>
      <c r="CLH368" s="298"/>
      <c r="CLI368" s="298"/>
      <c r="CLJ368" s="298"/>
      <c r="CLK368" s="298"/>
      <c r="CLL368" s="298"/>
      <c r="CLM368" s="298"/>
      <c r="CLN368" s="298"/>
      <c r="CLO368" s="298"/>
      <c r="CLP368" s="298"/>
      <c r="CLQ368" s="298"/>
      <c r="CLR368" s="298"/>
      <c r="CLS368" s="298"/>
      <c r="CLT368" s="298"/>
      <c r="CLU368" s="298"/>
      <c r="CLV368" s="298"/>
      <c r="CLW368" s="298"/>
      <c r="CLX368" s="298"/>
      <c r="CLY368" s="298"/>
      <c r="CLZ368" s="298"/>
      <c r="CMA368" s="298"/>
      <c r="CMB368" s="298"/>
      <c r="CMC368" s="298"/>
      <c r="CMD368" s="298"/>
      <c r="CME368" s="298"/>
      <c r="CMF368" s="298"/>
      <c r="CMG368" s="298"/>
      <c r="CMH368" s="298"/>
      <c r="CMI368" s="298"/>
      <c r="CMJ368" s="298"/>
      <c r="CMK368" s="298"/>
      <c r="CML368" s="298"/>
      <c r="CMM368" s="298"/>
      <c r="CMN368" s="298"/>
      <c r="CMO368" s="298"/>
      <c r="CMP368" s="298"/>
      <c r="CMQ368" s="298"/>
      <c r="CMR368" s="298"/>
      <c r="CMS368" s="298"/>
      <c r="CMT368" s="298"/>
      <c r="CMU368" s="298"/>
      <c r="CMV368" s="298"/>
      <c r="CMW368" s="298"/>
      <c r="CMX368" s="298"/>
      <c r="CMY368" s="298"/>
      <c r="CMZ368" s="298"/>
      <c r="CNA368" s="298"/>
      <c r="CNB368" s="298"/>
      <c r="CNC368" s="298"/>
      <c r="CND368" s="298"/>
      <c r="CNE368" s="298"/>
      <c r="CNF368" s="298"/>
      <c r="CNG368" s="298"/>
      <c r="CNH368" s="298"/>
      <c r="CNI368" s="298"/>
      <c r="CNJ368" s="298"/>
      <c r="CNK368" s="298"/>
      <c r="CNL368" s="298"/>
      <c r="CNM368" s="298"/>
      <c r="CNN368" s="298"/>
      <c r="CNO368" s="298"/>
      <c r="CNP368" s="298"/>
      <c r="CNQ368" s="298"/>
      <c r="CNR368" s="298"/>
      <c r="CNS368" s="298"/>
      <c r="CNT368" s="298"/>
      <c r="CNU368" s="298"/>
      <c r="CNV368" s="298"/>
      <c r="CNW368" s="298"/>
      <c r="CNX368" s="298"/>
      <c r="CNY368" s="298"/>
      <c r="CNZ368" s="298"/>
      <c r="COA368" s="298"/>
      <c r="COB368" s="298"/>
      <c r="COC368" s="298"/>
      <c r="COD368" s="298"/>
      <c r="COE368" s="298"/>
      <c r="COF368" s="298"/>
      <c r="COG368" s="298"/>
      <c r="COH368" s="298"/>
      <c r="COI368" s="298"/>
      <c r="COJ368" s="298"/>
      <c r="COK368" s="298"/>
      <c r="COL368" s="298"/>
      <c r="COM368" s="298"/>
      <c r="CON368" s="298"/>
      <c r="COO368" s="298"/>
      <c r="COP368" s="298"/>
      <c r="COQ368" s="298"/>
      <c r="COR368" s="298"/>
      <c r="COS368" s="298"/>
      <c r="COT368" s="298"/>
      <c r="COU368" s="298"/>
      <c r="COV368" s="298"/>
      <c r="COW368" s="298"/>
      <c r="COX368" s="298"/>
      <c r="COY368" s="298"/>
      <c r="COZ368" s="298"/>
      <c r="CPA368" s="298"/>
      <c r="CPB368" s="298"/>
      <c r="CPC368" s="298"/>
      <c r="CPD368" s="298"/>
      <c r="CPE368" s="298"/>
      <c r="CPF368" s="298"/>
      <c r="CPG368" s="298"/>
      <c r="CPH368" s="298"/>
      <c r="CPI368" s="298"/>
      <c r="CPJ368" s="298"/>
      <c r="CPK368" s="298"/>
      <c r="CPL368" s="298"/>
      <c r="CPM368" s="298"/>
      <c r="CPN368" s="298"/>
      <c r="CPO368" s="298"/>
      <c r="CPP368" s="298"/>
      <c r="CPQ368" s="298"/>
      <c r="CPR368" s="298"/>
      <c r="CPS368" s="298"/>
      <c r="CPT368" s="298"/>
      <c r="CPU368" s="298"/>
      <c r="CPV368" s="298"/>
      <c r="CPW368" s="298"/>
      <c r="CPX368" s="298"/>
      <c r="CPY368" s="298"/>
      <c r="CPZ368" s="298"/>
      <c r="CQA368" s="298"/>
      <c r="CQB368" s="298"/>
      <c r="CQC368" s="298"/>
      <c r="CQD368" s="298"/>
      <c r="CQE368" s="298"/>
      <c r="CQF368" s="298"/>
      <c r="CQG368" s="298"/>
      <c r="CQH368" s="298"/>
      <c r="CQI368" s="298"/>
      <c r="CQJ368" s="298"/>
      <c r="CQK368" s="298"/>
      <c r="CQL368" s="298"/>
      <c r="CQM368" s="298"/>
      <c r="CQN368" s="298"/>
      <c r="CQO368" s="298"/>
      <c r="CQP368" s="298"/>
      <c r="CQQ368" s="298"/>
      <c r="CQR368" s="298"/>
      <c r="CQS368" s="298"/>
      <c r="CQT368" s="298"/>
      <c r="CQU368" s="298"/>
      <c r="CQV368" s="298"/>
      <c r="CQW368" s="298"/>
      <c r="CQX368" s="298"/>
      <c r="CQY368" s="298"/>
      <c r="CQZ368" s="298"/>
      <c r="CRA368" s="298"/>
      <c r="CRB368" s="298"/>
      <c r="CRC368" s="298"/>
      <c r="CRD368" s="298"/>
      <c r="CRE368" s="298"/>
      <c r="CRF368" s="298"/>
      <c r="CRG368" s="298"/>
      <c r="CRH368" s="298"/>
      <c r="CRI368" s="298"/>
      <c r="CRJ368" s="298"/>
      <c r="CRK368" s="298"/>
      <c r="CRL368" s="298"/>
      <c r="CRM368" s="298"/>
      <c r="CRN368" s="298"/>
      <c r="CRO368" s="298"/>
      <c r="CRP368" s="298"/>
      <c r="CRQ368" s="298"/>
      <c r="CRR368" s="298"/>
      <c r="CRS368" s="298"/>
      <c r="CRT368" s="298"/>
      <c r="CRU368" s="298"/>
      <c r="CRV368" s="298"/>
      <c r="CRW368" s="298"/>
      <c r="CRX368" s="298"/>
      <c r="CRY368" s="298"/>
      <c r="CRZ368" s="298"/>
      <c r="CSA368" s="298"/>
      <c r="CSB368" s="298"/>
      <c r="CSC368" s="298"/>
      <c r="CSD368" s="298"/>
      <c r="CSE368" s="298"/>
      <c r="CSF368" s="298"/>
      <c r="CSG368" s="298"/>
      <c r="CSH368" s="298"/>
      <c r="CSI368" s="298"/>
      <c r="CSJ368" s="298"/>
      <c r="CSK368" s="298"/>
      <c r="CSL368" s="298"/>
      <c r="CSM368" s="298"/>
      <c r="CSN368" s="298"/>
      <c r="CSO368" s="298"/>
      <c r="CSP368" s="298"/>
      <c r="CSQ368" s="298"/>
      <c r="CSR368" s="298"/>
      <c r="CSS368" s="298"/>
      <c r="CST368" s="298"/>
      <c r="CSU368" s="298"/>
      <c r="CSV368" s="298"/>
      <c r="CSW368" s="298"/>
      <c r="CSX368" s="298"/>
      <c r="CSY368" s="298"/>
      <c r="CSZ368" s="298"/>
      <c r="CTA368" s="298"/>
      <c r="CTB368" s="298"/>
      <c r="CTC368" s="298"/>
      <c r="CTD368" s="298"/>
      <c r="CTE368" s="298"/>
      <c r="CTF368" s="298"/>
      <c r="CTG368" s="298"/>
      <c r="CTH368" s="298"/>
      <c r="CTI368" s="298"/>
      <c r="CTJ368" s="298"/>
      <c r="CTK368" s="298"/>
      <c r="CTL368" s="298"/>
      <c r="CTM368" s="298"/>
      <c r="CTN368" s="298"/>
      <c r="CTO368" s="298"/>
      <c r="CTP368" s="298"/>
      <c r="CTQ368" s="298"/>
      <c r="CTR368" s="298"/>
      <c r="CTS368" s="298"/>
      <c r="CTT368" s="298"/>
      <c r="CTU368" s="298"/>
      <c r="CTV368" s="298"/>
      <c r="CTW368" s="298"/>
      <c r="CTX368" s="298"/>
      <c r="CTY368" s="298"/>
      <c r="CTZ368" s="298"/>
      <c r="CUA368" s="298"/>
      <c r="CUB368" s="298"/>
      <c r="CUC368" s="298"/>
      <c r="CUD368" s="298"/>
      <c r="CUE368" s="298"/>
      <c r="CUF368" s="298"/>
      <c r="CUG368" s="298"/>
      <c r="CUH368" s="298"/>
      <c r="CUI368" s="298"/>
      <c r="CUJ368" s="298"/>
      <c r="CUK368" s="298"/>
      <c r="CUL368" s="298"/>
      <c r="CUM368" s="298"/>
      <c r="CUN368" s="298"/>
      <c r="CUO368" s="298"/>
      <c r="CUP368" s="298"/>
      <c r="CUQ368" s="298"/>
      <c r="CUR368" s="298"/>
      <c r="CUS368" s="298"/>
      <c r="CUT368" s="298"/>
      <c r="CUU368" s="298"/>
      <c r="CUV368" s="298"/>
      <c r="CUW368" s="298"/>
      <c r="CUX368" s="298"/>
      <c r="CUY368" s="298"/>
      <c r="CUZ368" s="298"/>
      <c r="CVA368" s="298"/>
      <c r="CVB368" s="298"/>
      <c r="CVC368" s="298"/>
      <c r="CVD368" s="298"/>
      <c r="CVE368" s="298"/>
      <c r="CVF368" s="298"/>
      <c r="CVG368" s="298"/>
      <c r="CVH368" s="298"/>
      <c r="CVI368" s="298"/>
      <c r="CVJ368" s="298"/>
      <c r="CVK368" s="298"/>
      <c r="CVL368" s="298"/>
      <c r="CVM368" s="298"/>
      <c r="CVN368" s="298"/>
      <c r="CVO368" s="298"/>
      <c r="CVP368" s="298"/>
      <c r="CVQ368" s="298"/>
      <c r="CVR368" s="298"/>
      <c r="CVS368" s="298"/>
      <c r="CVT368" s="298"/>
      <c r="CVU368" s="298"/>
      <c r="CVV368" s="298"/>
      <c r="CVW368" s="298"/>
      <c r="CVX368" s="298"/>
      <c r="CVY368" s="298"/>
      <c r="CVZ368" s="298"/>
      <c r="CWA368" s="298"/>
      <c r="CWB368" s="298"/>
      <c r="CWC368" s="298"/>
      <c r="CWD368" s="298"/>
      <c r="CWE368" s="298"/>
      <c r="CWF368" s="298"/>
      <c r="CWG368" s="298"/>
      <c r="CWH368" s="298"/>
      <c r="CWI368" s="298"/>
      <c r="CWJ368" s="298"/>
      <c r="CWK368" s="298"/>
      <c r="CWL368" s="298"/>
      <c r="CWM368" s="298"/>
      <c r="CWN368" s="298"/>
      <c r="CWO368" s="298"/>
      <c r="CWP368" s="298"/>
      <c r="CWQ368" s="298"/>
      <c r="CWR368" s="298"/>
      <c r="CWS368" s="298"/>
      <c r="CWT368" s="298"/>
      <c r="CWU368" s="298"/>
      <c r="CWV368" s="298"/>
      <c r="CWW368" s="298"/>
      <c r="CWX368" s="298"/>
      <c r="CWY368" s="298"/>
      <c r="CWZ368" s="298"/>
      <c r="CXA368" s="298"/>
      <c r="CXB368" s="298"/>
      <c r="CXC368" s="298"/>
      <c r="CXD368" s="298"/>
      <c r="CXE368" s="298"/>
      <c r="CXF368" s="298"/>
      <c r="CXG368" s="298"/>
      <c r="CXH368" s="298"/>
      <c r="CXI368" s="298"/>
      <c r="CXJ368" s="298"/>
      <c r="CXK368" s="298"/>
      <c r="CXL368" s="298"/>
      <c r="CXM368" s="298"/>
      <c r="CXN368" s="298"/>
      <c r="CXO368" s="298"/>
      <c r="CXP368" s="298"/>
      <c r="CXQ368" s="298"/>
      <c r="CXR368" s="298"/>
      <c r="CXS368" s="298"/>
      <c r="CXT368" s="298"/>
      <c r="CXU368" s="298"/>
      <c r="CXV368" s="298"/>
      <c r="CXW368" s="298"/>
      <c r="CXX368" s="298"/>
      <c r="CXY368" s="298"/>
      <c r="CXZ368" s="298"/>
      <c r="CYA368" s="298"/>
      <c r="CYB368" s="298"/>
      <c r="CYC368" s="298"/>
      <c r="CYD368" s="298"/>
      <c r="CYE368" s="298"/>
      <c r="CYF368" s="298"/>
      <c r="CYG368" s="298"/>
      <c r="CYH368" s="298"/>
      <c r="CYI368" s="298"/>
      <c r="CYJ368" s="298"/>
      <c r="CYK368" s="298"/>
      <c r="CYL368" s="298"/>
      <c r="CYM368" s="298"/>
      <c r="CYN368" s="298"/>
      <c r="CYO368" s="298"/>
      <c r="CYP368" s="298"/>
      <c r="CYQ368" s="298"/>
      <c r="CYR368" s="298"/>
      <c r="CYS368" s="298"/>
      <c r="CYT368" s="298"/>
      <c r="CYU368" s="298"/>
      <c r="CYV368" s="298"/>
      <c r="CYW368" s="298"/>
      <c r="CYX368" s="298"/>
      <c r="CYY368" s="298"/>
      <c r="CYZ368" s="298"/>
      <c r="CZA368" s="298"/>
      <c r="CZB368" s="298"/>
      <c r="CZC368" s="298"/>
      <c r="CZD368" s="298"/>
      <c r="CZE368" s="298"/>
      <c r="CZF368" s="298"/>
      <c r="CZG368" s="298"/>
      <c r="CZH368" s="298"/>
      <c r="CZI368" s="298"/>
      <c r="CZJ368" s="298"/>
      <c r="CZK368" s="298"/>
      <c r="CZL368" s="298"/>
      <c r="CZM368" s="298"/>
      <c r="CZN368" s="298"/>
      <c r="CZO368" s="298"/>
      <c r="CZP368" s="298"/>
      <c r="CZQ368" s="298"/>
      <c r="CZR368" s="298"/>
      <c r="CZS368" s="298"/>
      <c r="CZT368" s="298"/>
      <c r="CZU368" s="298"/>
      <c r="CZV368" s="298"/>
      <c r="CZW368" s="298"/>
      <c r="CZX368" s="298"/>
      <c r="CZY368" s="298"/>
      <c r="CZZ368" s="298"/>
      <c r="DAA368" s="298"/>
      <c r="DAB368" s="298"/>
      <c r="DAC368" s="298"/>
      <c r="DAD368" s="298"/>
      <c r="DAE368" s="298"/>
      <c r="DAF368" s="298"/>
      <c r="DAG368" s="298"/>
      <c r="DAH368" s="298"/>
      <c r="DAI368" s="298"/>
      <c r="DAJ368" s="298"/>
      <c r="DAK368" s="298"/>
      <c r="DAL368" s="298"/>
      <c r="DAM368" s="298"/>
      <c r="DAN368" s="298"/>
      <c r="DAO368" s="298"/>
      <c r="DAP368" s="298"/>
      <c r="DAQ368" s="298"/>
      <c r="DAR368" s="298"/>
      <c r="DAS368" s="298"/>
      <c r="DAT368" s="298"/>
      <c r="DAU368" s="298"/>
      <c r="DAV368" s="298"/>
      <c r="DAW368" s="298"/>
      <c r="DAX368" s="298"/>
      <c r="DAY368" s="298"/>
      <c r="DAZ368" s="298"/>
      <c r="DBA368" s="298"/>
      <c r="DBB368" s="298"/>
      <c r="DBC368" s="298"/>
      <c r="DBD368" s="298"/>
      <c r="DBE368" s="298"/>
      <c r="DBF368" s="298"/>
      <c r="DBG368" s="298"/>
      <c r="DBH368" s="298"/>
      <c r="DBI368" s="298"/>
      <c r="DBJ368" s="298"/>
      <c r="DBK368" s="298"/>
      <c r="DBL368" s="298"/>
      <c r="DBM368" s="298"/>
      <c r="DBN368" s="298"/>
      <c r="DBO368" s="298"/>
      <c r="DBP368" s="298"/>
      <c r="DBQ368" s="298"/>
      <c r="DBR368" s="298"/>
      <c r="DBS368" s="298"/>
      <c r="DBT368" s="298"/>
      <c r="DBU368" s="298"/>
      <c r="DBV368" s="298"/>
      <c r="DBW368" s="298"/>
      <c r="DBX368" s="298"/>
      <c r="DBY368" s="298"/>
      <c r="DBZ368" s="298"/>
      <c r="DCA368" s="298"/>
      <c r="DCB368" s="298"/>
      <c r="DCC368" s="298"/>
      <c r="DCD368" s="298"/>
      <c r="DCE368" s="298"/>
      <c r="DCF368" s="298"/>
      <c r="DCG368" s="298"/>
      <c r="DCH368" s="298"/>
      <c r="DCI368" s="298"/>
      <c r="DCJ368" s="298"/>
      <c r="DCK368" s="298"/>
      <c r="DCL368" s="298"/>
      <c r="DCM368" s="298"/>
      <c r="DCN368" s="298"/>
      <c r="DCO368" s="298"/>
      <c r="DCP368" s="298"/>
      <c r="DCQ368" s="298"/>
      <c r="DCR368" s="298"/>
      <c r="DCS368" s="298"/>
      <c r="DCT368" s="298"/>
      <c r="DCU368" s="298"/>
      <c r="DCV368" s="298"/>
      <c r="DCW368" s="298"/>
      <c r="DCX368" s="298"/>
      <c r="DCY368" s="298"/>
      <c r="DCZ368" s="298"/>
      <c r="DDA368" s="298"/>
      <c r="DDB368" s="298"/>
      <c r="DDC368" s="298"/>
      <c r="DDD368" s="298"/>
      <c r="DDE368" s="298"/>
      <c r="DDF368" s="298"/>
      <c r="DDG368" s="298"/>
      <c r="DDH368" s="298"/>
      <c r="DDI368" s="298"/>
      <c r="DDJ368" s="298"/>
      <c r="DDK368" s="298"/>
      <c r="DDL368" s="298"/>
      <c r="DDM368" s="298"/>
      <c r="DDN368" s="298"/>
      <c r="DDO368" s="298"/>
      <c r="DDP368" s="298"/>
      <c r="DDQ368" s="298"/>
      <c r="DDR368" s="298"/>
      <c r="DDS368" s="298"/>
      <c r="DDT368" s="298"/>
      <c r="DDU368" s="298"/>
      <c r="DDV368" s="298"/>
      <c r="DDW368" s="298"/>
      <c r="DDX368" s="298"/>
      <c r="DDY368" s="298"/>
      <c r="DDZ368" s="298"/>
      <c r="DEA368" s="298"/>
      <c r="DEB368" s="298"/>
      <c r="DEC368" s="298"/>
      <c r="DED368" s="298"/>
      <c r="DEE368" s="298"/>
      <c r="DEF368" s="298"/>
      <c r="DEG368" s="298"/>
      <c r="DEH368" s="298"/>
      <c r="DEI368" s="298"/>
      <c r="DEJ368" s="298"/>
      <c r="DEK368" s="298"/>
      <c r="DEL368" s="298"/>
      <c r="DEM368" s="298"/>
      <c r="DEN368" s="298"/>
      <c r="DEO368" s="298"/>
      <c r="DEP368" s="298"/>
      <c r="DEQ368" s="298"/>
      <c r="DER368" s="298"/>
      <c r="DES368" s="298"/>
      <c r="DET368" s="298"/>
      <c r="DEU368" s="298"/>
      <c r="DEV368" s="298"/>
      <c r="DEW368" s="298"/>
      <c r="DEX368" s="298"/>
      <c r="DEY368" s="298"/>
      <c r="DEZ368" s="298"/>
      <c r="DFA368" s="298"/>
      <c r="DFB368" s="298"/>
      <c r="DFC368" s="298"/>
      <c r="DFD368" s="298"/>
      <c r="DFE368" s="298"/>
      <c r="DFF368" s="298"/>
      <c r="DFG368" s="298"/>
      <c r="DFH368" s="298"/>
      <c r="DFI368" s="298"/>
      <c r="DFJ368" s="298"/>
      <c r="DFK368" s="298"/>
      <c r="DFL368" s="298"/>
      <c r="DFM368" s="298"/>
      <c r="DFN368" s="298"/>
      <c r="DFO368" s="298"/>
      <c r="DFP368" s="298"/>
      <c r="DFQ368" s="298"/>
      <c r="DFR368" s="298"/>
      <c r="DFS368" s="298"/>
      <c r="DFT368" s="298"/>
      <c r="DFU368" s="298"/>
      <c r="DFV368" s="298"/>
      <c r="DFW368" s="298"/>
      <c r="DFX368" s="298"/>
      <c r="DFY368" s="298"/>
      <c r="DFZ368" s="298"/>
      <c r="DGA368" s="298"/>
      <c r="DGB368" s="298"/>
      <c r="DGC368" s="298"/>
      <c r="DGD368" s="298"/>
      <c r="DGE368" s="298"/>
      <c r="DGF368" s="298"/>
      <c r="DGG368" s="298"/>
      <c r="DGH368" s="298"/>
      <c r="DGI368" s="298"/>
      <c r="DGJ368" s="298"/>
      <c r="DGK368" s="298"/>
      <c r="DGL368" s="298"/>
      <c r="DGM368" s="298"/>
      <c r="DGN368" s="298"/>
      <c r="DGO368" s="298"/>
      <c r="DGP368" s="298"/>
      <c r="DGQ368" s="298"/>
      <c r="DGR368" s="298"/>
      <c r="DGS368" s="298"/>
      <c r="DGT368" s="298"/>
      <c r="DGU368" s="298"/>
      <c r="DGV368" s="298"/>
      <c r="DGW368" s="298"/>
      <c r="DGX368" s="298"/>
      <c r="DGY368" s="298"/>
      <c r="DGZ368" s="298"/>
      <c r="DHA368" s="298"/>
      <c r="DHB368" s="298"/>
      <c r="DHC368" s="298"/>
      <c r="DHD368" s="298"/>
      <c r="DHE368" s="298"/>
      <c r="DHF368" s="298"/>
      <c r="DHG368" s="298"/>
      <c r="DHH368" s="298"/>
      <c r="DHI368" s="298"/>
      <c r="DHJ368" s="298"/>
      <c r="DHK368" s="298"/>
      <c r="DHL368" s="298"/>
      <c r="DHM368" s="298"/>
      <c r="DHN368" s="298"/>
      <c r="DHO368" s="298"/>
      <c r="DHP368" s="298"/>
      <c r="DHQ368" s="298"/>
      <c r="DHR368" s="298"/>
      <c r="DHS368" s="298"/>
      <c r="DHT368" s="298"/>
      <c r="DHU368" s="298"/>
      <c r="DHV368" s="298"/>
      <c r="DHW368" s="298"/>
      <c r="DHX368" s="298"/>
      <c r="DHY368" s="298"/>
      <c r="DHZ368" s="298"/>
      <c r="DIA368" s="298"/>
      <c r="DIB368" s="298"/>
      <c r="DIC368" s="298"/>
      <c r="DID368" s="298"/>
      <c r="DIE368" s="298"/>
      <c r="DIF368" s="298"/>
      <c r="DIG368" s="298"/>
      <c r="DIH368" s="298"/>
      <c r="DII368" s="298"/>
      <c r="DIJ368" s="298"/>
      <c r="DIK368" s="298"/>
      <c r="DIL368" s="298"/>
      <c r="DIM368" s="298"/>
      <c r="DIN368" s="298"/>
      <c r="DIO368" s="298"/>
      <c r="DIP368" s="298"/>
      <c r="DIQ368" s="298"/>
      <c r="DIR368" s="298"/>
      <c r="DIS368" s="298"/>
      <c r="DIT368" s="298"/>
      <c r="DIU368" s="298"/>
      <c r="DIV368" s="298"/>
      <c r="DIW368" s="298"/>
      <c r="DIX368" s="298"/>
      <c r="DIY368" s="298"/>
      <c r="DIZ368" s="298"/>
      <c r="DJA368" s="298"/>
      <c r="DJB368" s="298"/>
      <c r="DJC368" s="298"/>
      <c r="DJD368" s="298"/>
      <c r="DJE368" s="298"/>
      <c r="DJF368" s="298"/>
      <c r="DJG368" s="298"/>
      <c r="DJH368" s="298"/>
      <c r="DJI368" s="298"/>
      <c r="DJJ368" s="298"/>
      <c r="DJK368" s="298"/>
      <c r="DJL368" s="298"/>
      <c r="DJM368" s="298"/>
      <c r="DJN368" s="298"/>
      <c r="DJO368" s="298"/>
      <c r="DJP368" s="298"/>
      <c r="DJQ368" s="298"/>
      <c r="DJR368" s="298"/>
      <c r="DJS368" s="298"/>
      <c r="DJT368" s="298"/>
      <c r="DJU368" s="298"/>
      <c r="DJV368" s="298"/>
      <c r="DJW368" s="298"/>
      <c r="DJX368" s="298"/>
      <c r="DJY368" s="298"/>
      <c r="DJZ368" s="298"/>
      <c r="DKA368" s="298"/>
      <c r="DKB368" s="298"/>
      <c r="DKC368" s="298"/>
      <c r="DKD368" s="298"/>
      <c r="DKE368" s="298"/>
      <c r="DKF368" s="298"/>
      <c r="DKG368" s="298"/>
      <c r="DKH368" s="298"/>
      <c r="DKI368" s="298"/>
      <c r="DKJ368" s="298"/>
      <c r="DKK368" s="298"/>
      <c r="DKL368" s="298"/>
      <c r="DKM368" s="298"/>
      <c r="DKN368" s="298"/>
      <c r="DKO368" s="298"/>
      <c r="DKP368" s="298"/>
      <c r="DKQ368" s="298"/>
      <c r="DKR368" s="298"/>
      <c r="DKS368" s="298"/>
      <c r="DKT368" s="298"/>
      <c r="DKU368" s="298"/>
      <c r="DKV368" s="298"/>
      <c r="DKW368" s="298"/>
      <c r="DKX368" s="298"/>
      <c r="DKY368" s="298"/>
      <c r="DKZ368" s="298"/>
      <c r="DLA368" s="298"/>
      <c r="DLB368" s="298"/>
      <c r="DLC368" s="298"/>
      <c r="DLD368" s="298"/>
      <c r="DLE368" s="298"/>
      <c r="DLF368" s="298"/>
      <c r="DLG368" s="298"/>
      <c r="DLH368" s="298"/>
      <c r="DLI368" s="298"/>
      <c r="DLJ368" s="298"/>
      <c r="DLK368" s="298"/>
      <c r="DLL368" s="298"/>
      <c r="DLM368" s="298"/>
      <c r="DLN368" s="298"/>
      <c r="DLO368" s="298"/>
      <c r="DLP368" s="298"/>
      <c r="DLQ368" s="298"/>
      <c r="DLR368" s="298"/>
      <c r="DLS368" s="298"/>
      <c r="DLT368" s="298"/>
      <c r="DLU368" s="298"/>
      <c r="DLV368" s="298"/>
      <c r="DLW368" s="298"/>
      <c r="DLX368" s="298"/>
      <c r="DLY368" s="298"/>
      <c r="DLZ368" s="298"/>
      <c r="DMA368" s="298"/>
      <c r="DMB368" s="298"/>
      <c r="DMC368" s="298"/>
      <c r="DMD368" s="298"/>
      <c r="DME368" s="298"/>
      <c r="DMF368" s="298"/>
      <c r="DMG368" s="298"/>
      <c r="DMH368" s="298"/>
      <c r="DMI368" s="298"/>
      <c r="DMJ368" s="298"/>
      <c r="DMK368" s="298"/>
      <c r="DML368" s="298"/>
      <c r="DMM368" s="298"/>
      <c r="DMN368" s="298"/>
      <c r="DMO368" s="298"/>
      <c r="DMP368" s="298"/>
      <c r="DMQ368" s="298"/>
      <c r="DMR368" s="298"/>
      <c r="DMS368" s="298"/>
      <c r="DMT368" s="298"/>
      <c r="DMU368" s="298"/>
      <c r="DMV368" s="298"/>
      <c r="DMW368" s="298"/>
      <c r="DMX368" s="298"/>
      <c r="DMY368" s="298"/>
      <c r="DMZ368" s="298"/>
      <c r="DNA368" s="298"/>
      <c r="DNB368" s="298"/>
      <c r="DNC368" s="298"/>
      <c r="DND368" s="298"/>
      <c r="DNE368" s="298"/>
      <c r="DNF368" s="298"/>
      <c r="DNG368" s="298"/>
      <c r="DNH368" s="298"/>
      <c r="DNI368" s="298"/>
      <c r="DNJ368" s="298"/>
      <c r="DNK368" s="298"/>
      <c r="DNL368" s="298"/>
      <c r="DNM368" s="298"/>
      <c r="DNN368" s="298"/>
      <c r="DNO368" s="298"/>
      <c r="DNP368" s="298"/>
      <c r="DNQ368" s="298"/>
      <c r="DNR368" s="298"/>
      <c r="DNS368" s="298"/>
      <c r="DNT368" s="298"/>
      <c r="DNU368" s="298"/>
      <c r="DNV368" s="298"/>
      <c r="DNW368" s="298"/>
      <c r="DNX368" s="298"/>
      <c r="DNY368" s="298"/>
      <c r="DNZ368" s="298"/>
      <c r="DOA368" s="298"/>
      <c r="DOB368" s="298"/>
      <c r="DOC368" s="298"/>
      <c r="DOD368" s="298"/>
      <c r="DOE368" s="298"/>
      <c r="DOF368" s="298"/>
      <c r="DOG368" s="298"/>
      <c r="DOH368" s="298"/>
      <c r="DOI368" s="298"/>
      <c r="DOJ368" s="298"/>
      <c r="DOK368" s="298"/>
      <c r="DOL368" s="298"/>
      <c r="DOM368" s="298"/>
      <c r="DON368" s="298"/>
      <c r="DOO368" s="298"/>
      <c r="DOP368" s="298"/>
      <c r="DOQ368" s="298"/>
      <c r="DOR368" s="298"/>
      <c r="DOS368" s="298"/>
      <c r="DOT368" s="298"/>
      <c r="DOU368" s="298"/>
      <c r="DOV368" s="298"/>
      <c r="DOW368" s="298"/>
      <c r="DOX368" s="298"/>
      <c r="DOY368" s="298"/>
      <c r="DOZ368" s="298"/>
      <c r="DPA368" s="298"/>
      <c r="DPB368" s="298"/>
      <c r="DPC368" s="298"/>
      <c r="DPD368" s="298"/>
      <c r="DPE368" s="298"/>
      <c r="DPF368" s="298"/>
      <c r="DPG368" s="298"/>
      <c r="DPH368" s="298"/>
      <c r="DPI368" s="298"/>
      <c r="DPJ368" s="298"/>
      <c r="DPK368" s="298"/>
      <c r="DPL368" s="298"/>
      <c r="DPM368" s="298"/>
      <c r="DPN368" s="298"/>
      <c r="DPO368" s="298"/>
      <c r="DPP368" s="298"/>
      <c r="DPQ368" s="298"/>
      <c r="DPR368" s="298"/>
      <c r="DPS368" s="298"/>
      <c r="DPT368" s="298"/>
      <c r="DPU368" s="298"/>
      <c r="DPV368" s="298"/>
      <c r="DPW368" s="298"/>
      <c r="DPX368" s="298"/>
      <c r="DPY368" s="298"/>
      <c r="DPZ368" s="298"/>
      <c r="DQA368" s="298"/>
      <c r="DQB368" s="298"/>
      <c r="DQC368" s="298"/>
      <c r="DQD368" s="298"/>
      <c r="DQE368" s="298"/>
      <c r="DQF368" s="298"/>
      <c r="DQG368" s="298"/>
      <c r="DQH368" s="298"/>
      <c r="DQI368" s="298"/>
      <c r="DQJ368" s="298"/>
      <c r="DQK368" s="298"/>
      <c r="DQL368" s="298"/>
      <c r="DQM368" s="298"/>
      <c r="DQN368" s="298"/>
      <c r="DQO368" s="298"/>
      <c r="DQP368" s="298"/>
      <c r="DQQ368" s="298"/>
      <c r="DQR368" s="298"/>
      <c r="DQS368" s="298"/>
      <c r="DQT368" s="298"/>
      <c r="DQU368" s="298"/>
      <c r="DQV368" s="298"/>
      <c r="DQW368" s="298"/>
      <c r="DQX368" s="298"/>
      <c r="DQY368" s="298"/>
      <c r="DQZ368" s="298"/>
      <c r="DRA368" s="298"/>
      <c r="DRB368" s="298"/>
      <c r="DRC368" s="298"/>
      <c r="DRD368" s="298"/>
      <c r="DRE368" s="298"/>
      <c r="DRF368" s="298"/>
      <c r="DRG368" s="298"/>
      <c r="DRH368" s="298"/>
      <c r="DRI368" s="298"/>
      <c r="DRJ368" s="298"/>
      <c r="DRK368" s="298"/>
      <c r="DRL368" s="298"/>
      <c r="DRM368" s="298"/>
      <c r="DRN368" s="298"/>
      <c r="DRO368" s="298"/>
      <c r="DRP368" s="298"/>
      <c r="DRQ368" s="298"/>
      <c r="DRR368" s="298"/>
      <c r="DRS368" s="298"/>
      <c r="DRT368" s="298"/>
      <c r="DRU368" s="298"/>
      <c r="DRV368" s="298"/>
      <c r="DRW368" s="298"/>
      <c r="DRX368" s="298"/>
      <c r="DRY368" s="298"/>
      <c r="DRZ368" s="298"/>
      <c r="DSA368" s="298"/>
      <c r="DSB368" s="298"/>
      <c r="DSC368" s="298"/>
      <c r="DSD368" s="298"/>
      <c r="DSE368" s="298"/>
      <c r="DSF368" s="298"/>
      <c r="DSG368" s="298"/>
      <c r="DSH368" s="298"/>
      <c r="DSI368" s="298"/>
      <c r="DSJ368" s="298"/>
      <c r="DSK368" s="298"/>
      <c r="DSL368" s="298"/>
      <c r="DSM368" s="298"/>
      <c r="DSN368" s="298"/>
      <c r="DSO368" s="298"/>
      <c r="DSP368" s="298"/>
      <c r="DSQ368" s="298"/>
      <c r="DSR368" s="298"/>
      <c r="DSS368" s="298"/>
      <c r="DST368" s="298"/>
      <c r="DSU368" s="298"/>
      <c r="DSV368" s="298"/>
      <c r="DSW368" s="298"/>
      <c r="DSX368" s="298"/>
      <c r="DSY368" s="298"/>
      <c r="DSZ368" s="298"/>
      <c r="DTA368" s="298"/>
      <c r="DTB368" s="298"/>
      <c r="DTC368" s="298"/>
      <c r="DTD368" s="298"/>
      <c r="DTE368" s="298"/>
      <c r="DTF368" s="298"/>
      <c r="DTG368" s="298"/>
      <c r="DTH368" s="298"/>
      <c r="DTI368" s="298"/>
      <c r="DTJ368" s="298"/>
      <c r="DTK368" s="298"/>
      <c r="DTL368" s="298"/>
      <c r="DTM368" s="298"/>
      <c r="DTN368" s="298"/>
      <c r="DTO368" s="298"/>
      <c r="DTP368" s="298"/>
      <c r="DTQ368" s="298"/>
      <c r="DTR368" s="298"/>
      <c r="DTS368" s="298"/>
      <c r="DTT368" s="298"/>
      <c r="DTU368" s="298"/>
      <c r="DTV368" s="298"/>
      <c r="DTW368" s="298"/>
      <c r="DTX368" s="298"/>
      <c r="DTY368" s="298"/>
      <c r="DTZ368" s="298"/>
      <c r="DUA368" s="298"/>
      <c r="DUB368" s="298"/>
      <c r="DUC368" s="298"/>
      <c r="DUD368" s="298"/>
      <c r="DUE368" s="298"/>
      <c r="DUF368" s="298"/>
      <c r="DUG368" s="298"/>
      <c r="DUH368" s="298"/>
      <c r="DUI368" s="298"/>
      <c r="DUJ368" s="298"/>
      <c r="DUK368" s="298"/>
      <c r="DUL368" s="298"/>
      <c r="DUM368" s="298"/>
      <c r="DUN368" s="298"/>
      <c r="DUO368" s="298"/>
      <c r="DUP368" s="298"/>
      <c r="DUQ368" s="298"/>
      <c r="DUR368" s="298"/>
      <c r="DUS368" s="298"/>
      <c r="DUT368" s="298"/>
      <c r="DUU368" s="298"/>
      <c r="DUV368" s="298"/>
      <c r="DUW368" s="298"/>
      <c r="DUX368" s="298"/>
      <c r="DUY368" s="298"/>
      <c r="DUZ368" s="298"/>
      <c r="DVA368" s="298"/>
      <c r="DVB368" s="298"/>
      <c r="DVC368" s="298"/>
      <c r="DVD368" s="298"/>
      <c r="DVE368" s="298"/>
      <c r="DVF368" s="298"/>
      <c r="DVG368" s="298"/>
      <c r="DVH368" s="298"/>
      <c r="DVI368" s="298"/>
      <c r="DVJ368" s="298"/>
      <c r="DVK368" s="298"/>
      <c r="DVL368" s="298"/>
      <c r="DVM368" s="298"/>
      <c r="DVN368" s="298"/>
      <c r="DVO368" s="298"/>
      <c r="DVP368" s="298"/>
      <c r="DVQ368" s="298"/>
      <c r="DVR368" s="298"/>
      <c r="DVS368" s="298"/>
      <c r="DVT368" s="298"/>
      <c r="DVU368" s="298"/>
      <c r="DVV368" s="298"/>
      <c r="DVW368" s="298"/>
      <c r="DVX368" s="298"/>
      <c r="DVY368" s="298"/>
      <c r="DVZ368" s="298"/>
      <c r="DWA368" s="298"/>
      <c r="DWB368" s="298"/>
      <c r="DWC368" s="298"/>
      <c r="DWD368" s="298"/>
      <c r="DWE368" s="298"/>
      <c r="DWF368" s="298"/>
      <c r="DWG368" s="298"/>
      <c r="DWH368" s="298"/>
      <c r="DWI368" s="298"/>
      <c r="DWJ368" s="298"/>
      <c r="DWK368" s="298"/>
      <c r="DWL368" s="298"/>
      <c r="DWM368" s="298"/>
      <c r="DWN368" s="298"/>
      <c r="DWO368" s="298"/>
      <c r="DWP368" s="298"/>
      <c r="DWQ368" s="298"/>
      <c r="DWR368" s="298"/>
      <c r="DWS368" s="298"/>
      <c r="DWT368" s="298"/>
      <c r="DWU368" s="298"/>
      <c r="DWV368" s="298"/>
      <c r="DWW368" s="298"/>
      <c r="DWX368" s="298"/>
      <c r="DWY368" s="298"/>
      <c r="DWZ368" s="298"/>
      <c r="DXA368" s="298"/>
      <c r="DXB368" s="298"/>
      <c r="DXC368" s="298"/>
      <c r="DXD368" s="298"/>
      <c r="DXE368" s="298"/>
      <c r="DXF368" s="298"/>
      <c r="DXG368" s="298"/>
      <c r="DXH368" s="298"/>
      <c r="DXI368" s="298"/>
      <c r="DXJ368" s="298"/>
      <c r="DXK368" s="298"/>
      <c r="DXL368" s="298"/>
      <c r="DXM368" s="298"/>
      <c r="DXN368" s="298"/>
      <c r="DXO368" s="298"/>
      <c r="DXP368" s="298"/>
      <c r="DXQ368" s="298"/>
      <c r="DXR368" s="298"/>
      <c r="DXS368" s="298"/>
      <c r="DXT368" s="298"/>
      <c r="DXU368" s="298"/>
      <c r="DXV368" s="298"/>
      <c r="DXW368" s="298"/>
      <c r="DXX368" s="298"/>
      <c r="DXY368" s="298"/>
      <c r="DXZ368" s="298"/>
      <c r="DYA368" s="298"/>
      <c r="DYB368" s="298"/>
      <c r="DYC368" s="298"/>
      <c r="DYD368" s="298"/>
      <c r="DYE368" s="298"/>
      <c r="DYF368" s="298"/>
      <c r="DYG368" s="298"/>
      <c r="DYH368" s="298"/>
      <c r="DYI368" s="298"/>
      <c r="DYJ368" s="298"/>
      <c r="DYK368" s="298"/>
      <c r="DYL368" s="298"/>
      <c r="DYM368" s="298"/>
      <c r="DYN368" s="298"/>
      <c r="DYO368" s="298"/>
      <c r="DYP368" s="298"/>
      <c r="DYQ368" s="298"/>
      <c r="DYR368" s="298"/>
      <c r="DYS368" s="298"/>
      <c r="DYT368" s="298"/>
      <c r="DYU368" s="298"/>
      <c r="DYV368" s="298"/>
      <c r="DYW368" s="298"/>
      <c r="DYX368" s="298"/>
      <c r="DYY368" s="298"/>
      <c r="DYZ368" s="298"/>
      <c r="DZA368" s="298"/>
      <c r="DZB368" s="298"/>
      <c r="DZC368" s="298"/>
      <c r="DZD368" s="298"/>
      <c r="DZE368" s="298"/>
      <c r="DZF368" s="298"/>
      <c r="DZG368" s="298"/>
      <c r="DZH368" s="298"/>
      <c r="DZI368" s="298"/>
      <c r="DZJ368" s="298"/>
      <c r="DZK368" s="298"/>
      <c r="DZL368" s="298"/>
      <c r="DZM368" s="298"/>
      <c r="DZN368" s="298"/>
      <c r="DZO368" s="298"/>
      <c r="DZP368" s="298"/>
      <c r="DZQ368" s="298"/>
      <c r="DZR368" s="298"/>
      <c r="DZS368" s="298"/>
      <c r="DZT368" s="298"/>
      <c r="DZU368" s="298"/>
      <c r="DZV368" s="298"/>
      <c r="DZW368" s="298"/>
      <c r="DZX368" s="298"/>
      <c r="DZY368" s="298"/>
      <c r="DZZ368" s="298"/>
      <c r="EAA368" s="298"/>
      <c r="EAB368" s="298"/>
      <c r="EAC368" s="298"/>
      <c r="EAD368" s="298"/>
      <c r="EAE368" s="298"/>
      <c r="EAF368" s="298"/>
      <c r="EAG368" s="298"/>
      <c r="EAH368" s="298"/>
      <c r="EAI368" s="298"/>
      <c r="EAJ368" s="298"/>
      <c r="EAK368" s="298"/>
      <c r="EAL368" s="298"/>
      <c r="EAM368" s="298"/>
      <c r="EAN368" s="298"/>
      <c r="EAO368" s="298"/>
      <c r="EAP368" s="298"/>
      <c r="EAQ368" s="298"/>
      <c r="EAR368" s="298"/>
      <c r="EAS368" s="298"/>
      <c r="EAT368" s="298"/>
      <c r="EAU368" s="298"/>
      <c r="EAV368" s="298"/>
      <c r="EAW368" s="298"/>
      <c r="EAX368" s="298"/>
      <c r="EAY368" s="298"/>
      <c r="EAZ368" s="298"/>
      <c r="EBA368" s="298"/>
      <c r="EBB368" s="298"/>
      <c r="EBC368" s="298"/>
      <c r="EBD368" s="298"/>
      <c r="EBE368" s="298"/>
      <c r="EBF368" s="298"/>
      <c r="EBG368" s="298"/>
      <c r="EBH368" s="298"/>
      <c r="EBI368" s="298"/>
      <c r="EBJ368" s="298"/>
      <c r="EBK368" s="298"/>
      <c r="EBL368" s="298"/>
      <c r="EBM368" s="298"/>
      <c r="EBN368" s="298"/>
      <c r="EBO368" s="298"/>
      <c r="EBP368" s="298"/>
      <c r="EBQ368" s="298"/>
      <c r="EBR368" s="298"/>
      <c r="EBS368" s="298"/>
      <c r="EBT368" s="298"/>
      <c r="EBU368" s="298"/>
      <c r="EBV368" s="298"/>
      <c r="EBW368" s="298"/>
      <c r="EBX368" s="298"/>
      <c r="EBY368" s="298"/>
      <c r="EBZ368" s="298"/>
      <c r="ECA368" s="298"/>
      <c r="ECB368" s="298"/>
      <c r="ECC368" s="298"/>
      <c r="ECD368" s="298"/>
      <c r="ECE368" s="298"/>
      <c r="ECF368" s="298"/>
      <c r="ECG368" s="298"/>
      <c r="ECH368" s="298"/>
      <c r="ECI368" s="298"/>
      <c r="ECJ368" s="298"/>
      <c r="ECK368" s="298"/>
      <c r="ECL368" s="298"/>
      <c r="ECM368" s="298"/>
      <c r="ECN368" s="298"/>
      <c r="ECO368" s="298"/>
      <c r="ECP368" s="298"/>
      <c r="ECQ368" s="298"/>
      <c r="ECR368" s="298"/>
      <c r="ECS368" s="298"/>
      <c r="ECT368" s="298"/>
      <c r="ECU368" s="298"/>
      <c r="ECV368" s="298"/>
      <c r="ECW368" s="298"/>
      <c r="ECX368" s="298"/>
      <c r="ECY368" s="298"/>
      <c r="ECZ368" s="298"/>
      <c r="EDA368" s="298"/>
      <c r="EDB368" s="298"/>
      <c r="EDC368" s="298"/>
      <c r="EDD368" s="298"/>
      <c r="EDE368" s="298"/>
      <c r="EDF368" s="298"/>
      <c r="EDG368" s="298"/>
      <c r="EDH368" s="298"/>
      <c r="EDI368" s="298"/>
      <c r="EDJ368" s="298"/>
      <c r="EDK368" s="298"/>
      <c r="EDL368" s="298"/>
      <c r="EDM368" s="298"/>
      <c r="EDN368" s="298"/>
      <c r="EDO368" s="298"/>
      <c r="EDP368" s="298"/>
      <c r="EDQ368" s="298"/>
      <c r="EDR368" s="298"/>
      <c r="EDS368" s="298"/>
      <c r="EDT368" s="298"/>
      <c r="EDU368" s="298"/>
      <c r="EDV368" s="298"/>
      <c r="EDW368" s="298"/>
      <c r="EDX368" s="298"/>
      <c r="EDY368" s="298"/>
      <c r="EDZ368" s="298"/>
      <c r="EEA368" s="298"/>
      <c r="EEB368" s="298"/>
      <c r="EEC368" s="298"/>
      <c r="EED368" s="298"/>
      <c r="EEE368" s="298"/>
      <c r="EEF368" s="298"/>
      <c r="EEG368" s="298"/>
      <c r="EEH368" s="298"/>
      <c r="EEI368" s="298"/>
      <c r="EEJ368" s="298"/>
      <c r="EEK368" s="298"/>
      <c r="EEL368" s="298"/>
      <c r="EEM368" s="298"/>
      <c r="EEN368" s="298"/>
      <c r="EEO368" s="298"/>
      <c r="EEP368" s="298"/>
      <c r="EEQ368" s="298"/>
      <c r="EER368" s="298"/>
      <c r="EES368" s="298"/>
      <c r="EET368" s="298"/>
      <c r="EEU368" s="298"/>
      <c r="EEV368" s="298"/>
      <c r="EEW368" s="298"/>
      <c r="EEX368" s="298"/>
      <c r="EEY368" s="298"/>
      <c r="EEZ368" s="298"/>
      <c r="EFA368" s="298"/>
      <c r="EFB368" s="298"/>
      <c r="EFC368" s="298"/>
      <c r="EFD368" s="298"/>
      <c r="EFE368" s="298"/>
      <c r="EFF368" s="298"/>
      <c r="EFG368" s="298"/>
      <c r="EFH368" s="298"/>
      <c r="EFI368" s="298"/>
      <c r="EFJ368" s="298"/>
      <c r="EFK368" s="298"/>
      <c r="EFL368" s="298"/>
      <c r="EFM368" s="298"/>
      <c r="EFN368" s="298"/>
      <c r="EFO368" s="298"/>
      <c r="EFP368" s="298"/>
      <c r="EFQ368" s="298"/>
      <c r="EFR368" s="298"/>
      <c r="EFS368" s="298"/>
      <c r="EFT368" s="298"/>
      <c r="EFU368" s="298"/>
      <c r="EFV368" s="298"/>
      <c r="EFW368" s="298"/>
      <c r="EFX368" s="298"/>
      <c r="EFY368" s="298"/>
      <c r="EFZ368" s="298"/>
      <c r="EGA368" s="298"/>
      <c r="EGB368" s="298"/>
      <c r="EGC368" s="298"/>
      <c r="EGD368" s="298"/>
      <c r="EGE368" s="298"/>
      <c r="EGF368" s="298"/>
      <c r="EGG368" s="298"/>
      <c r="EGH368" s="298"/>
      <c r="EGI368" s="298"/>
      <c r="EGJ368" s="298"/>
      <c r="EGK368" s="298"/>
      <c r="EGL368" s="298"/>
      <c r="EGM368" s="298"/>
      <c r="EGN368" s="298"/>
      <c r="EGO368" s="298"/>
      <c r="EGP368" s="298"/>
      <c r="EGQ368" s="298"/>
      <c r="EGR368" s="298"/>
      <c r="EGS368" s="298"/>
      <c r="EGT368" s="298"/>
      <c r="EGU368" s="298"/>
      <c r="EGV368" s="298"/>
      <c r="EGW368" s="298"/>
      <c r="EGX368" s="298"/>
      <c r="EGY368" s="298"/>
      <c r="EGZ368" s="298"/>
      <c r="EHA368" s="298"/>
      <c r="EHB368" s="298"/>
      <c r="EHC368" s="298"/>
      <c r="EHD368" s="298"/>
      <c r="EHE368" s="298"/>
      <c r="EHF368" s="298"/>
      <c r="EHG368" s="298"/>
      <c r="EHH368" s="298"/>
      <c r="EHI368" s="298"/>
      <c r="EHJ368" s="298"/>
      <c r="EHK368" s="298"/>
      <c r="EHL368" s="298"/>
      <c r="EHM368" s="298"/>
      <c r="EHN368" s="298"/>
      <c r="EHO368" s="298"/>
      <c r="EHP368" s="298"/>
      <c r="EHQ368" s="298"/>
      <c r="EHR368" s="298"/>
      <c r="EHS368" s="298"/>
      <c r="EHT368" s="298"/>
      <c r="EHU368" s="298"/>
      <c r="EHV368" s="298"/>
      <c r="EHW368" s="298"/>
      <c r="EHX368" s="298"/>
      <c r="EHY368" s="298"/>
      <c r="EHZ368" s="298"/>
      <c r="EIA368" s="298"/>
      <c r="EIB368" s="298"/>
      <c r="EIC368" s="298"/>
      <c r="EID368" s="298"/>
      <c r="EIE368" s="298"/>
      <c r="EIF368" s="298"/>
      <c r="EIG368" s="298"/>
      <c r="EIH368" s="298"/>
      <c r="EII368" s="298"/>
      <c r="EIJ368" s="298"/>
      <c r="EIK368" s="298"/>
      <c r="EIL368" s="298"/>
      <c r="EIM368" s="298"/>
      <c r="EIN368" s="298"/>
      <c r="EIO368" s="298"/>
      <c r="EIP368" s="298"/>
      <c r="EIQ368" s="298"/>
      <c r="EIR368" s="298"/>
      <c r="EIS368" s="298"/>
      <c r="EIT368" s="298"/>
      <c r="EIU368" s="298"/>
      <c r="EIV368" s="298"/>
      <c r="EIW368" s="298"/>
      <c r="EIX368" s="298"/>
      <c r="EIY368" s="298"/>
      <c r="EIZ368" s="298"/>
      <c r="EJA368" s="298"/>
      <c r="EJB368" s="298"/>
      <c r="EJC368" s="298"/>
      <c r="EJD368" s="298"/>
      <c r="EJE368" s="298"/>
      <c r="EJF368" s="298"/>
      <c r="EJG368" s="298"/>
      <c r="EJH368" s="298"/>
      <c r="EJI368" s="298"/>
      <c r="EJJ368" s="298"/>
      <c r="EJK368" s="298"/>
      <c r="EJL368" s="298"/>
      <c r="EJM368" s="298"/>
      <c r="EJN368" s="298"/>
      <c r="EJO368" s="298"/>
      <c r="EJP368" s="298"/>
      <c r="EJQ368" s="298"/>
      <c r="EJR368" s="298"/>
      <c r="EJS368" s="298"/>
      <c r="EJT368" s="298"/>
      <c r="EJU368" s="298"/>
      <c r="EJV368" s="298"/>
      <c r="EJW368" s="298"/>
      <c r="EJX368" s="298"/>
      <c r="EJY368" s="298"/>
      <c r="EJZ368" s="298"/>
      <c r="EKA368" s="298"/>
      <c r="EKB368" s="298"/>
      <c r="EKC368" s="298"/>
      <c r="EKD368" s="298"/>
      <c r="EKE368" s="298"/>
      <c r="EKF368" s="298"/>
      <c r="EKG368" s="298"/>
      <c r="EKH368" s="298"/>
      <c r="EKI368" s="298"/>
      <c r="EKJ368" s="298"/>
      <c r="EKK368" s="298"/>
      <c r="EKL368" s="298"/>
      <c r="EKM368" s="298"/>
      <c r="EKN368" s="298"/>
      <c r="EKO368" s="298"/>
      <c r="EKP368" s="298"/>
      <c r="EKQ368" s="298"/>
      <c r="EKR368" s="298"/>
      <c r="EKS368" s="298"/>
      <c r="EKT368" s="298"/>
      <c r="EKU368" s="298"/>
      <c r="EKV368" s="298"/>
      <c r="EKW368" s="298"/>
      <c r="EKX368" s="298"/>
      <c r="EKY368" s="298"/>
      <c r="EKZ368" s="298"/>
      <c r="ELA368" s="298"/>
      <c r="ELB368" s="298"/>
      <c r="ELC368" s="298"/>
      <c r="ELD368" s="298"/>
      <c r="ELE368" s="298"/>
      <c r="ELF368" s="298"/>
      <c r="ELG368" s="298"/>
      <c r="ELH368" s="298"/>
      <c r="ELI368" s="298"/>
      <c r="ELJ368" s="298"/>
      <c r="ELK368" s="298"/>
      <c r="ELL368" s="298"/>
      <c r="ELM368" s="298"/>
      <c r="ELN368" s="298"/>
      <c r="ELO368" s="298"/>
      <c r="ELP368" s="298"/>
      <c r="ELQ368" s="298"/>
      <c r="ELR368" s="298"/>
      <c r="ELS368" s="298"/>
      <c r="ELT368" s="298"/>
      <c r="ELU368" s="298"/>
      <c r="ELV368" s="298"/>
      <c r="ELW368" s="298"/>
      <c r="ELX368" s="298"/>
      <c r="ELY368" s="298"/>
      <c r="ELZ368" s="298"/>
      <c r="EMA368" s="298"/>
      <c r="EMB368" s="298"/>
      <c r="EMC368" s="298"/>
      <c r="EMD368" s="298"/>
      <c r="EME368" s="298"/>
      <c r="EMF368" s="298"/>
      <c r="EMG368" s="298"/>
      <c r="EMH368" s="298"/>
      <c r="EMI368" s="298"/>
      <c r="EMJ368" s="298"/>
      <c r="EMK368" s="298"/>
      <c r="EML368" s="298"/>
      <c r="EMM368" s="298"/>
      <c r="EMN368" s="298"/>
      <c r="EMO368" s="298"/>
      <c r="EMP368" s="298"/>
      <c r="EMQ368" s="298"/>
      <c r="EMR368" s="298"/>
      <c r="EMS368" s="298"/>
      <c r="EMT368" s="298"/>
      <c r="EMU368" s="298"/>
      <c r="EMV368" s="298"/>
      <c r="EMW368" s="298"/>
      <c r="EMX368" s="298"/>
      <c r="EMY368" s="298"/>
      <c r="EMZ368" s="298"/>
      <c r="ENA368" s="298"/>
      <c r="ENB368" s="298"/>
      <c r="ENC368" s="298"/>
      <c r="END368" s="298"/>
      <c r="ENE368" s="298"/>
      <c r="ENF368" s="298"/>
      <c r="ENG368" s="298"/>
      <c r="ENH368" s="298"/>
      <c r="ENI368" s="298"/>
      <c r="ENJ368" s="298"/>
      <c r="ENK368" s="298"/>
      <c r="ENL368" s="298"/>
      <c r="ENM368" s="298"/>
      <c r="ENN368" s="298"/>
      <c r="ENO368" s="298"/>
      <c r="ENP368" s="298"/>
      <c r="ENQ368" s="298"/>
      <c r="ENR368" s="298"/>
      <c r="ENS368" s="298"/>
      <c r="ENT368" s="298"/>
      <c r="ENU368" s="298"/>
      <c r="ENV368" s="298"/>
      <c r="ENW368" s="298"/>
      <c r="ENX368" s="298"/>
      <c r="ENY368" s="298"/>
      <c r="ENZ368" s="298"/>
      <c r="EOA368" s="298"/>
      <c r="EOB368" s="298"/>
      <c r="EOC368" s="298"/>
      <c r="EOD368" s="298"/>
      <c r="EOE368" s="298"/>
      <c r="EOF368" s="298"/>
      <c r="EOG368" s="298"/>
      <c r="EOH368" s="298"/>
      <c r="EOI368" s="298"/>
      <c r="EOJ368" s="298"/>
      <c r="EOK368" s="298"/>
      <c r="EOL368" s="298"/>
      <c r="EOM368" s="298"/>
      <c r="EON368" s="298"/>
      <c r="EOO368" s="298"/>
      <c r="EOP368" s="298"/>
      <c r="EOQ368" s="298"/>
      <c r="EOR368" s="298"/>
      <c r="EOS368" s="298"/>
      <c r="EOT368" s="298"/>
      <c r="EOU368" s="298"/>
      <c r="EOV368" s="298"/>
      <c r="EOW368" s="298"/>
      <c r="EOX368" s="298"/>
      <c r="EOY368" s="298"/>
      <c r="EOZ368" s="298"/>
      <c r="EPA368" s="298"/>
      <c r="EPB368" s="298"/>
      <c r="EPC368" s="298"/>
      <c r="EPD368" s="298"/>
      <c r="EPE368" s="298"/>
      <c r="EPF368" s="298"/>
      <c r="EPG368" s="298"/>
      <c r="EPH368" s="298"/>
      <c r="EPI368" s="298"/>
      <c r="EPJ368" s="298"/>
      <c r="EPK368" s="298"/>
      <c r="EPL368" s="298"/>
      <c r="EPM368" s="298"/>
      <c r="EPN368" s="298"/>
      <c r="EPO368" s="298"/>
      <c r="EPP368" s="298"/>
      <c r="EPQ368" s="298"/>
      <c r="EPR368" s="298"/>
      <c r="EPS368" s="298"/>
      <c r="EPT368" s="298"/>
      <c r="EPU368" s="298"/>
      <c r="EPV368" s="298"/>
      <c r="EPW368" s="298"/>
      <c r="EPX368" s="298"/>
      <c r="EPY368" s="298"/>
      <c r="EPZ368" s="298"/>
      <c r="EQA368" s="298"/>
      <c r="EQB368" s="298"/>
      <c r="EQC368" s="298"/>
      <c r="EQD368" s="298"/>
      <c r="EQE368" s="298"/>
      <c r="EQF368" s="298"/>
      <c r="EQG368" s="298"/>
      <c r="EQH368" s="298"/>
      <c r="EQI368" s="298"/>
      <c r="EQJ368" s="298"/>
      <c r="EQK368" s="298"/>
      <c r="EQL368" s="298"/>
      <c r="EQM368" s="298"/>
      <c r="EQN368" s="298"/>
      <c r="EQO368" s="298"/>
      <c r="EQP368" s="298"/>
      <c r="EQQ368" s="298"/>
      <c r="EQR368" s="298"/>
      <c r="EQS368" s="298"/>
      <c r="EQT368" s="298"/>
      <c r="EQU368" s="298"/>
      <c r="EQV368" s="298"/>
      <c r="EQW368" s="298"/>
      <c r="EQX368" s="298"/>
      <c r="EQY368" s="298"/>
      <c r="EQZ368" s="298"/>
      <c r="ERA368" s="298"/>
      <c r="ERB368" s="298"/>
      <c r="ERC368" s="298"/>
      <c r="ERD368" s="298"/>
      <c r="ERE368" s="298"/>
      <c r="ERF368" s="298"/>
      <c r="ERG368" s="298"/>
      <c r="ERH368" s="298"/>
      <c r="ERI368" s="298"/>
      <c r="ERJ368" s="298"/>
      <c r="ERK368" s="298"/>
      <c r="ERL368" s="298"/>
      <c r="ERM368" s="298"/>
      <c r="ERN368" s="298"/>
      <c r="ERO368" s="298"/>
      <c r="ERP368" s="298"/>
      <c r="ERQ368" s="298"/>
      <c r="ERR368" s="298"/>
      <c r="ERS368" s="298"/>
      <c r="ERT368" s="298"/>
      <c r="ERU368" s="298"/>
      <c r="ERV368" s="298"/>
      <c r="ERW368" s="298"/>
      <c r="ERX368" s="298"/>
      <c r="ERY368" s="298"/>
      <c r="ERZ368" s="298"/>
      <c r="ESA368" s="298"/>
      <c r="ESB368" s="298"/>
      <c r="ESC368" s="298"/>
      <c r="ESD368" s="298"/>
      <c r="ESE368" s="298"/>
      <c r="ESF368" s="298"/>
      <c r="ESG368" s="298"/>
      <c r="ESH368" s="298"/>
      <c r="ESI368" s="298"/>
      <c r="ESJ368" s="298"/>
      <c r="ESK368" s="298"/>
      <c r="ESL368" s="298"/>
      <c r="ESM368" s="298"/>
      <c r="ESN368" s="298"/>
      <c r="ESO368" s="298"/>
      <c r="ESP368" s="298"/>
      <c r="ESQ368" s="298"/>
      <c r="ESR368" s="298"/>
      <c r="ESS368" s="298"/>
      <c r="EST368" s="298"/>
      <c r="ESU368" s="298"/>
      <c r="ESV368" s="298"/>
      <c r="ESW368" s="298"/>
      <c r="ESX368" s="298"/>
      <c r="ESY368" s="298"/>
      <c r="ESZ368" s="298"/>
      <c r="ETA368" s="298"/>
      <c r="ETB368" s="298"/>
      <c r="ETC368" s="298"/>
      <c r="ETD368" s="298"/>
      <c r="ETE368" s="298"/>
      <c r="ETF368" s="298"/>
      <c r="ETG368" s="298"/>
      <c r="ETH368" s="298"/>
      <c r="ETI368" s="298"/>
      <c r="ETJ368" s="298"/>
      <c r="ETK368" s="298"/>
      <c r="ETL368" s="298"/>
      <c r="ETM368" s="298"/>
      <c r="ETN368" s="298"/>
      <c r="ETO368" s="298"/>
      <c r="ETP368" s="298"/>
      <c r="ETQ368" s="298"/>
      <c r="ETR368" s="298"/>
      <c r="ETS368" s="298"/>
      <c r="ETT368" s="298"/>
      <c r="ETU368" s="298"/>
      <c r="ETV368" s="298"/>
      <c r="ETW368" s="298"/>
      <c r="ETX368" s="298"/>
      <c r="ETY368" s="298"/>
      <c r="ETZ368" s="298"/>
      <c r="EUA368" s="298"/>
      <c r="EUB368" s="298"/>
      <c r="EUC368" s="298"/>
      <c r="EUD368" s="298"/>
      <c r="EUE368" s="298"/>
      <c r="EUF368" s="298"/>
      <c r="EUG368" s="298"/>
      <c r="EUH368" s="298"/>
      <c r="EUI368" s="298"/>
      <c r="EUJ368" s="298"/>
      <c r="EUK368" s="298"/>
      <c r="EUL368" s="298"/>
      <c r="EUM368" s="298"/>
      <c r="EUN368" s="298"/>
      <c r="EUO368" s="298"/>
      <c r="EUP368" s="298"/>
      <c r="EUQ368" s="298"/>
      <c r="EUR368" s="298"/>
      <c r="EUS368" s="298"/>
      <c r="EUT368" s="298"/>
      <c r="EUU368" s="298"/>
      <c r="EUV368" s="298"/>
      <c r="EUW368" s="298"/>
      <c r="EUX368" s="298"/>
      <c r="EUY368" s="298"/>
      <c r="EUZ368" s="298"/>
      <c r="EVA368" s="298"/>
      <c r="EVB368" s="298"/>
      <c r="EVC368" s="298"/>
      <c r="EVD368" s="298"/>
      <c r="EVE368" s="298"/>
      <c r="EVF368" s="298"/>
      <c r="EVG368" s="298"/>
      <c r="EVH368" s="298"/>
      <c r="EVI368" s="298"/>
      <c r="EVJ368" s="298"/>
      <c r="EVK368" s="298"/>
      <c r="EVL368" s="298"/>
      <c r="EVM368" s="298"/>
      <c r="EVN368" s="298"/>
      <c r="EVO368" s="298"/>
      <c r="EVP368" s="298"/>
      <c r="EVQ368" s="298"/>
      <c r="EVR368" s="298"/>
      <c r="EVS368" s="298"/>
      <c r="EVT368" s="298"/>
      <c r="EVU368" s="298"/>
      <c r="EVV368" s="298"/>
      <c r="EVW368" s="298"/>
      <c r="EVX368" s="298"/>
      <c r="EVY368" s="298"/>
      <c r="EVZ368" s="298"/>
      <c r="EWA368" s="298"/>
      <c r="EWB368" s="298"/>
      <c r="EWC368" s="298"/>
      <c r="EWD368" s="298"/>
      <c r="EWE368" s="298"/>
      <c r="EWF368" s="298"/>
      <c r="EWG368" s="298"/>
      <c r="EWH368" s="298"/>
      <c r="EWI368" s="298"/>
      <c r="EWJ368" s="298"/>
      <c r="EWK368" s="298"/>
      <c r="EWL368" s="298"/>
      <c r="EWM368" s="298"/>
      <c r="EWN368" s="298"/>
      <c r="EWO368" s="298"/>
      <c r="EWP368" s="298"/>
      <c r="EWQ368" s="298"/>
      <c r="EWR368" s="298"/>
      <c r="EWS368" s="298"/>
      <c r="EWT368" s="298"/>
      <c r="EWU368" s="298"/>
      <c r="EWV368" s="298"/>
      <c r="EWW368" s="298"/>
      <c r="EWX368" s="298"/>
      <c r="EWY368" s="298"/>
      <c r="EWZ368" s="298"/>
      <c r="EXA368" s="298"/>
      <c r="EXB368" s="298"/>
      <c r="EXC368" s="298"/>
      <c r="EXD368" s="298"/>
      <c r="EXE368" s="298"/>
      <c r="EXF368" s="298"/>
      <c r="EXG368" s="298"/>
      <c r="EXH368" s="298"/>
      <c r="EXI368" s="298"/>
      <c r="EXJ368" s="298"/>
      <c r="EXK368" s="298"/>
      <c r="EXL368" s="298"/>
      <c r="EXM368" s="298"/>
      <c r="EXN368" s="298"/>
      <c r="EXO368" s="298"/>
      <c r="EXP368" s="298"/>
      <c r="EXQ368" s="298"/>
      <c r="EXR368" s="298"/>
      <c r="EXS368" s="298"/>
      <c r="EXT368" s="298"/>
      <c r="EXU368" s="298"/>
      <c r="EXV368" s="298"/>
      <c r="EXW368" s="298"/>
      <c r="EXX368" s="298"/>
      <c r="EXY368" s="298"/>
      <c r="EXZ368" s="298"/>
      <c r="EYA368" s="298"/>
      <c r="EYB368" s="298"/>
      <c r="EYC368" s="298"/>
      <c r="EYD368" s="298"/>
      <c r="EYE368" s="298"/>
      <c r="EYF368" s="298"/>
      <c r="EYG368" s="298"/>
      <c r="EYH368" s="298"/>
      <c r="EYI368" s="298"/>
      <c r="EYJ368" s="298"/>
      <c r="EYK368" s="298"/>
      <c r="EYL368" s="298"/>
      <c r="EYM368" s="298"/>
      <c r="EYN368" s="298"/>
      <c r="EYO368" s="298"/>
      <c r="EYP368" s="298"/>
      <c r="EYQ368" s="298"/>
      <c r="EYR368" s="298"/>
      <c r="EYS368" s="298"/>
      <c r="EYT368" s="298"/>
      <c r="EYU368" s="298"/>
      <c r="EYV368" s="298"/>
      <c r="EYW368" s="298"/>
      <c r="EYX368" s="298"/>
      <c r="EYY368" s="298"/>
      <c r="EYZ368" s="298"/>
      <c r="EZA368" s="298"/>
      <c r="EZB368" s="298"/>
      <c r="EZC368" s="298"/>
      <c r="EZD368" s="298"/>
      <c r="EZE368" s="298"/>
      <c r="EZF368" s="298"/>
      <c r="EZG368" s="298"/>
      <c r="EZH368" s="298"/>
      <c r="EZI368" s="298"/>
      <c r="EZJ368" s="298"/>
      <c r="EZK368" s="298"/>
      <c r="EZL368" s="298"/>
      <c r="EZM368" s="298"/>
      <c r="EZN368" s="298"/>
      <c r="EZO368" s="298"/>
      <c r="EZP368" s="298"/>
      <c r="EZQ368" s="298"/>
      <c r="EZR368" s="298"/>
      <c r="EZS368" s="298"/>
      <c r="EZT368" s="298"/>
      <c r="EZU368" s="298"/>
      <c r="EZV368" s="298"/>
      <c r="EZW368" s="298"/>
      <c r="EZX368" s="298"/>
      <c r="EZY368" s="298"/>
      <c r="EZZ368" s="298"/>
      <c r="FAA368" s="298"/>
      <c r="FAB368" s="298"/>
      <c r="FAC368" s="298"/>
      <c r="FAD368" s="298"/>
      <c r="FAE368" s="298"/>
      <c r="FAF368" s="298"/>
      <c r="FAG368" s="298"/>
      <c r="FAH368" s="298"/>
      <c r="FAI368" s="298"/>
      <c r="FAJ368" s="298"/>
      <c r="FAK368" s="298"/>
      <c r="FAL368" s="298"/>
      <c r="FAM368" s="298"/>
      <c r="FAN368" s="298"/>
      <c r="FAO368" s="298"/>
      <c r="FAP368" s="298"/>
      <c r="FAQ368" s="298"/>
      <c r="FAR368" s="298"/>
      <c r="FAS368" s="298"/>
      <c r="FAT368" s="298"/>
      <c r="FAU368" s="298"/>
      <c r="FAV368" s="298"/>
      <c r="FAW368" s="298"/>
      <c r="FAX368" s="298"/>
      <c r="FAY368" s="298"/>
      <c r="FAZ368" s="298"/>
      <c r="FBA368" s="298"/>
      <c r="FBB368" s="298"/>
      <c r="FBC368" s="298"/>
      <c r="FBD368" s="298"/>
      <c r="FBE368" s="298"/>
      <c r="FBF368" s="298"/>
      <c r="FBG368" s="298"/>
      <c r="FBH368" s="298"/>
      <c r="FBI368" s="298"/>
      <c r="FBJ368" s="298"/>
      <c r="FBK368" s="298"/>
      <c r="FBL368" s="298"/>
      <c r="FBM368" s="298"/>
      <c r="FBN368" s="298"/>
      <c r="FBO368" s="298"/>
      <c r="FBP368" s="298"/>
      <c r="FBQ368" s="298"/>
      <c r="FBR368" s="298"/>
      <c r="FBS368" s="298"/>
      <c r="FBT368" s="298"/>
      <c r="FBU368" s="298"/>
      <c r="FBV368" s="298"/>
      <c r="FBW368" s="298"/>
      <c r="FBX368" s="298"/>
      <c r="FBY368" s="298"/>
      <c r="FBZ368" s="298"/>
      <c r="FCA368" s="298"/>
      <c r="FCB368" s="298"/>
      <c r="FCC368" s="298"/>
      <c r="FCD368" s="298"/>
      <c r="FCE368" s="298"/>
      <c r="FCF368" s="298"/>
      <c r="FCG368" s="298"/>
      <c r="FCH368" s="298"/>
      <c r="FCI368" s="298"/>
      <c r="FCJ368" s="298"/>
      <c r="FCK368" s="298"/>
      <c r="FCL368" s="298"/>
      <c r="FCM368" s="298"/>
      <c r="FCN368" s="298"/>
      <c r="FCO368" s="298"/>
      <c r="FCP368" s="298"/>
      <c r="FCQ368" s="298"/>
      <c r="FCR368" s="298"/>
      <c r="FCS368" s="298"/>
      <c r="FCT368" s="298"/>
      <c r="FCU368" s="298"/>
      <c r="FCV368" s="298"/>
      <c r="FCW368" s="298"/>
      <c r="FCX368" s="298"/>
      <c r="FCY368" s="298"/>
      <c r="FCZ368" s="298"/>
      <c r="FDA368" s="298"/>
      <c r="FDB368" s="298"/>
      <c r="FDC368" s="298"/>
      <c r="FDD368" s="298"/>
      <c r="FDE368" s="298"/>
      <c r="FDF368" s="298"/>
      <c r="FDG368" s="298"/>
      <c r="FDH368" s="298"/>
      <c r="FDI368" s="298"/>
      <c r="FDJ368" s="298"/>
      <c r="FDK368" s="298"/>
      <c r="FDL368" s="298"/>
      <c r="FDM368" s="298"/>
      <c r="FDN368" s="298"/>
      <c r="FDO368" s="298"/>
      <c r="FDP368" s="298"/>
      <c r="FDQ368" s="298"/>
      <c r="FDR368" s="298"/>
      <c r="FDS368" s="298"/>
      <c r="FDT368" s="298"/>
      <c r="FDU368" s="298"/>
      <c r="FDV368" s="298"/>
      <c r="FDW368" s="298"/>
      <c r="FDX368" s="298"/>
      <c r="FDY368" s="298"/>
      <c r="FDZ368" s="298"/>
      <c r="FEA368" s="298"/>
      <c r="FEB368" s="298"/>
      <c r="FEC368" s="298"/>
      <c r="FED368" s="298"/>
      <c r="FEE368" s="298"/>
      <c r="FEF368" s="298"/>
      <c r="FEG368" s="298"/>
      <c r="FEH368" s="298"/>
      <c r="FEI368" s="298"/>
      <c r="FEJ368" s="298"/>
      <c r="FEK368" s="298"/>
      <c r="FEL368" s="298"/>
      <c r="FEM368" s="298"/>
      <c r="FEN368" s="298"/>
      <c r="FEO368" s="298"/>
      <c r="FEP368" s="298"/>
      <c r="FEQ368" s="298"/>
      <c r="FER368" s="298"/>
      <c r="FES368" s="298"/>
      <c r="FET368" s="298"/>
      <c r="FEU368" s="298"/>
      <c r="FEV368" s="298"/>
      <c r="FEW368" s="298"/>
      <c r="FEX368" s="298"/>
      <c r="FEY368" s="298"/>
      <c r="FEZ368" s="298"/>
      <c r="FFA368" s="298"/>
      <c r="FFB368" s="298"/>
      <c r="FFC368" s="298"/>
      <c r="FFD368" s="298"/>
      <c r="FFE368" s="298"/>
      <c r="FFF368" s="298"/>
      <c r="FFG368" s="298"/>
      <c r="FFH368" s="298"/>
      <c r="FFI368" s="298"/>
      <c r="FFJ368" s="298"/>
      <c r="FFK368" s="298"/>
      <c r="FFL368" s="298"/>
      <c r="FFM368" s="298"/>
      <c r="FFN368" s="298"/>
      <c r="FFO368" s="298"/>
      <c r="FFP368" s="298"/>
      <c r="FFQ368" s="298"/>
      <c r="FFR368" s="298"/>
      <c r="FFS368" s="298"/>
      <c r="FFT368" s="298"/>
      <c r="FFU368" s="298"/>
      <c r="FFV368" s="298"/>
      <c r="FFW368" s="298"/>
      <c r="FFX368" s="298"/>
      <c r="FFY368" s="298"/>
      <c r="FFZ368" s="298"/>
      <c r="FGA368" s="298"/>
      <c r="FGB368" s="298"/>
      <c r="FGC368" s="298"/>
      <c r="FGD368" s="298"/>
      <c r="FGE368" s="298"/>
      <c r="FGF368" s="298"/>
      <c r="FGG368" s="298"/>
      <c r="FGH368" s="298"/>
      <c r="FGI368" s="298"/>
      <c r="FGJ368" s="298"/>
      <c r="FGK368" s="298"/>
      <c r="FGL368" s="298"/>
      <c r="FGM368" s="298"/>
      <c r="FGN368" s="298"/>
      <c r="FGO368" s="298"/>
      <c r="FGP368" s="298"/>
      <c r="FGQ368" s="298"/>
      <c r="FGR368" s="298"/>
      <c r="FGS368" s="298"/>
      <c r="FGT368" s="298"/>
      <c r="FGU368" s="298"/>
      <c r="FGV368" s="298"/>
      <c r="FGW368" s="298"/>
      <c r="FGX368" s="298"/>
      <c r="FGY368" s="298"/>
      <c r="FGZ368" s="298"/>
      <c r="FHA368" s="298"/>
      <c r="FHB368" s="298"/>
      <c r="FHC368" s="298"/>
      <c r="FHD368" s="298"/>
      <c r="FHE368" s="298"/>
      <c r="FHF368" s="298"/>
      <c r="FHG368" s="298"/>
      <c r="FHH368" s="298"/>
      <c r="FHI368" s="298"/>
      <c r="FHJ368" s="298"/>
      <c r="FHK368" s="298"/>
      <c r="FHL368" s="298"/>
      <c r="FHM368" s="298"/>
      <c r="FHN368" s="298"/>
      <c r="FHO368" s="298"/>
      <c r="FHP368" s="298"/>
      <c r="FHQ368" s="298"/>
      <c r="FHR368" s="298"/>
      <c r="FHS368" s="298"/>
      <c r="FHT368" s="298"/>
      <c r="FHU368" s="298"/>
      <c r="FHV368" s="298"/>
      <c r="FHW368" s="298"/>
      <c r="FHX368" s="298"/>
      <c r="FHY368" s="298"/>
      <c r="FHZ368" s="298"/>
      <c r="FIA368" s="298"/>
      <c r="FIB368" s="298"/>
      <c r="FIC368" s="298"/>
      <c r="FID368" s="298"/>
      <c r="FIE368" s="298"/>
      <c r="FIF368" s="298"/>
      <c r="FIG368" s="298"/>
      <c r="FIH368" s="298"/>
      <c r="FII368" s="298"/>
      <c r="FIJ368" s="298"/>
      <c r="FIK368" s="298"/>
      <c r="FIL368" s="298"/>
      <c r="FIM368" s="298"/>
      <c r="FIN368" s="298"/>
      <c r="FIO368" s="298"/>
      <c r="FIP368" s="298"/>
      <c r="FIQ368" s="298"/>
      <c r="FIR368" s="298"/>
      <c r="FIS368" s="298"/>
      <c r="FIT368" s="298"/>
      <c r="FIU368" s="298"/>
      <c r="FIV368" s="298"/>
      <c r="FIW368" s="298"/>
      <c r="FIX368" s="298"/>
      <c r="FIY368" s="298"/>
      <c r="FIZ368" s="298"/>
      <c r="FJA368" s="298"/>
      <c r="FJB368" s="298"/>
      <c r="FJC368" s="298"/>
      <c r="FJD368" s="298"/>
      <c r="FJE368" s="298"/>
      <c r="FJF368" s="298"/>
      <c r="FJG368" s="298"/>
      <c r="FJH368" s="298"/>
      <c r="FJI368" s="298"/>
      <c r="FJJ368" s="298"/>
      <c r="FJK368" s="298"/>
      <c r="FJL368" s="298"/>
      <c r="FJM368" s="298"/>
      <c r="FJN368" s="298"/>
      <c r="FJO368" s="298"/>
      <c r="FJP368" s="298"/>
      <c r="FJQ368" s="298"/>
      <c r="FJR368" s="298"/>
      <c r="FJS368" s="298"/>
      <c r="FJT368" s="298"/>
      <c r="FJU368" s="298"/>
      <c r="FJV368" s="298"/>
      <c r="FJW368" s="298"/>
      <c r="FJX368" s="298"/>
      <c r="FJY368" s="298"/>
      <c r="FJZ368" s="298"/>
      <c r="FKA368" s="298"/>
      <c r="FKB368" s="298"/>
      <c r="FKC368" s="298"/>
      <c r="FKD368" s="298"/>
      <c r="FKE368" s="298"/>
      <c r="FKF368" s="298"/>
      <c r="FKG368" s="298"/>
      <c r="FKH368" s="298"/>
      <c r="FKI368" s="298"/>
      <c r="FKJ368" s="298"/>
      <c r="FKK368" s="298"/>
      <c r="FKL368" s="298"/>
      <c r="FKM368" s="298"/>
      <c r="FKN368" s="298"/>
      <c r="FKO368" s="298"/>
      <c r="FKP368" s="298"/>
      <c r="FKQ368" s="298"/>
      <c r="FKR368" s="298"/>
      <c r="FKS368" s="298"/>
      <c r="FKT368" s="298"/>
      <c r="FKU368" s="298"/>
      <c r="FKV368" s="298"/>
      <c r="FKW368" s="298"/>
      <c r="FKX368" s="298"/>
      <c r="FKY368" s="298"/>
      <c r="FKZ368" s="298"/>
      <c r="FLA368" s="298"/>
      <c r="FLB368" s="298"/>
      <c r="FLC368" s="298"/>
      <c r="FLD368" s="298"/>
      <c r="FLE368" s="298"/>
      <c r="FLF368" s="298"/>
      <c r="FLG368" s="298"/>
      <c r="FLH368" s="298"/>
      <c r="FLI368" s="298"/>
      <c r="FLJ368" s="298"/>
      <c r="FLK368" s="298"/>
      <c r="FLL368" s="298"/>
      <c r="FLM368" s="298"/>
      <c r="FLN368" s="298"/>
      <c r="FLO368" s="298"/>
      <c r="FLP368" s="298"/>
      <c r="FLQ368" s="298"/>
      <c r="FLR368" s="298"/>
      <c r="FLS368" s="298"/>
      <c r="FLT368" s="298"/>
      <c r="FLU368" s="298"/>
      <c r="FLV368" s="298"/>
      <c r="FLW368" s="298"/>
      <c r="FLX368" s="298"/>
      <c r="FLY368" s="298"/>
      <c r="FLZ368" s="298"/>
      <c r="FMA368" s="298"/>
      <c r="FMB368" s="298"/>
      <c r="FMC368" s="298"/>
      <c r="FMD368" s="298"/>
      <c r="FME368" s="298"/>
      <c r="FMF368" s="298"/>
      <c r="FMG368" s="298"/>
      <c r="FMH368" s="298"/>
      <c r="FMI368" s="298"/>
      <c r="FMJ368" s="298"/>
      <c r="FMK368" s="298"/>
      <c r="FML368" s="298"/>
      <c r="FMM368" s="298"/>
      <c r="FMN368" s="298"/>
      <c r="FMO368" s="298"/>
      <c r="FMP368" s="298"/>
      <c r="FMQ368" s="298"/>
      <c r="FMR368" s="298"/>
      <c r="FMS368" s="298"/>
      <c r="FMT368" s="298"/>
      <c r="FMU368" s="298"/>
      <c r="FMV368" s="298"/>
      <c r="FMW368" s="298"/>
      <c r="FMX368" s="298"/>
      <c r="FMY368" s="298"/>
      <c r="FMZ368" s="298"/>
      <c r="FNA368" s="298"/>
      <c r="FNB368" s="298"/>
      <c r="FNC368" s="298"/>
      <c r="FND368" s="298"/>
      <c r="FNE368" s="298"/>
      <c r="FNF368" s="298"/>
      <c r="FNG368" s="298"/>
      <c r="FNH368" s="298"/>
      <c r="FNI368" s="298"/>
      <c r="FNJ368" s="298"/>
      <c r="FNK368" s="298"/>
      <c r="FNL368" s="298"/>
      <c r="FNM368" s="298"/>
      <c r="FNN368" s="298"/>
      <c r="FNO368" s="298"/>
      <c r="FNP368" s="298"/>
      <c r="FNQ368" s="298"/>
      <c r="FNR368" s="298"/>
      <c r="FNS368" s="298"/>
      <c r="FNT368" s="298"/>
      <c r="FNU368" s="298"/>
      <c r="FNV368" s="298"/>
      <c r="FNW368" s="298"/>
      <c r="FNX368" s="298"/>
      <c r="FNY368" s="298"/>
      <c r="FNZ368" s="298"/>
      <c r="FOA368" s="298"/>
      <c r="FOB368" s="298"/>
      <c r="FOC368" s="298"/>
      <c r="FOD368" s="298"/>
      <c r="FOE368" s="298"/>
      <c r="FOF368" s="298"/>
      <c r="FOG368" s="298"/>
      <c r="FOH368" s="298"/>
      <c r="FOI368" s="298"/>
      <c r="FOJ368" s="298"/>
      <c r="FOK368" s="298"/>
      <c r="FOL368" s="298"/>
      <c r="FOM368" s="298"/>
      <c r="FON368" s="298"/>
      <c r="FOO368" s="298"/>
      <c r="FOP368" s="298"/>
      <c r="FOQ368" s="298"/>
      <c r="FOR368" s="298"/>
      <c r="FOS368" s="298"/>
      <c r="FOT368" s="298"/>
      <c r="FOU368" s="298"/>
      <c r="FOV368" s="298"/>
      <c r="FOW368" s="298"/>
      <c r="FOX368" s="298"/>
      <c r="FOY368" s="298"/>
      <c r="FOZ368" s="298"/>
      <c r="FPA368" s="298"/>
      <c r="FPB368" s="298"/>
      <c r="FPC368" s="298"/>
      <c r="FPD368" s="298"/>
      <c r="FPE368" s="298"/>
      <c r="FPF368" s="298"/>
      <c r="FPG368" s="298"/>
      <c r="FPH368" s="298"/>
      <c r="FPI368" s="298"/>
      <c r="FPJ368" s="298"/>
      <c r="FPK368" s="298"/>
      <c r="FPL368" s="298"/>
      <c r="FPM368" s="298"/>
      <c r="FPN368" s="298"/>
      <c r="FPO368" s="298"/>
      <c r="FPP368" s="298"/>
      <c r="FPQ368" s="298"/>
      <c r="FPR368" s="298"/>
      <c r="FPS368" s="298"/>
      <c r="FPT368" s="298"/>
      <c r="FPU368" s="298"/>
      <c r="FPV368" s="298"/>
      <c r="FPW368" s="298"/>
      <c r="FPX368" s="298"/>
      <c r="FPY368" s="298"/>
      <c r="FPZ368" s="298"/>
      <c r="FQA368" s="298"/>
      <c r="FQB368" s="298"/>
      <c r="FQC368" s="298"/>
      <c r="FQD368" s="298"/>
      <c r="FQE368" s="298"/>
      <c r="FQF368" s="298"/>
      <c r="FQG368" s="298"/>
      <c r="FQH368" s="298"/>
      <c r="FQI368" s="298"/>
      <c r="FQJ368" s="298"/>
      <c r="FQK368" s="298"/>
      <c r="FQL368" s="298"/>
      <c r="FQM368" s="298"/>
      <c r="FQN368" s="298"/>
      <c r="FQO368" s="298"/>
      <c r="FQP368" s="298"/>
      <c r="FQQ368" s="298"/>
      <c r="FQR368" s="298"/>
      <c r="FQS368" s="298"/>
      <c r="FQT368" s="298"/>
      <c r="FQU368" s="298"/>
      <c r="FQV368" s="298"/>
      <c r="FQW368" s="298"/>
      <c r="FQX368" s="298"/>
      <c r="FQY368" s="298"/>
      <c r="FQZ368" s="298"/>
      <c r="FRA368" s="298"/>
      <c r="FRB368" s="298"/>
      <c r="FRC368" s="298"/>
      <c r="FRD368" s="298"/>
      <c r="FRE368" s="298"/>
      <c r="FRF368" s="298"/>
      <c r="FRG368" s="298"/>
      <c r="FRH368" s="298"/>
      <c r="FRI368" s="298"/>
      <c r="FRJ368" s="298"/>
      <c r="FRK368" s="298"/>
      <c r="FRL368" s="298"/>
      <c r="FRM368" s="298"/>
      <c r="FRN368" s="298"/>
      <c r="FRO368" s="298"/>
      <c r="FRP368" s="298"/>
      <c r="FRQ368" s="298"/>
      <c r="FRR368" s="298"/>
      <c r="FRS368" s="298"/>
      <c r="FRT368" s="298"/>
      <c r="FRU368" s="298"/>
      <c r="FRV368" s="298"/>
      <c r="FRW368" s="298"/>
      <c r="FRX368" s="298"/>
      <c r="FRY368" s="298"/>
      <c r="FRZ368" s="298"/>
      <c r="FSA368" s="298"/>
      <c r="FSB368" s="298"/>
      <c r="FSC368" s="298"/>
      <c r="FSD368" s="298"/>
      <c r="FSE368" s="298"/>
      <c r="FSF368" s="298"/>
      <c r="FSG368" s="298"/>
      <c r="FSH368" s="298"/>
      <c r="FSI368" s="298"/>
      <c r="FSJ368" s="298"/>
      <c r="FSK368" s="298"/>
      <c r="FSL368" s="298"/>
      <c r="FSM368" s="298"/>
      <c r="FSN368" s="298"/>
      <c r="FSO368" s="298"/>
      <c r="FSP368" s="298"/>
      <c r="FSQ368" s="298"/>
      <c r="FSR368" s="298"/>
      <c r="FSS368" s="298"/>
      <c r="FST368" s="298"/>
      <c r="FSU368" s="298"/>
      <c r="FSV368" s="298"/>
      <c r="FSW368" s="298"/>
      <c r="FSX368" s="298"/>
      <c r="FSY368" s="298"/>
      <c r="FSZ368" s="298"/>
      <c r="FTA368" s="298"/>
      <c r="FTB368" s="298"/>
      <c r="FTC368" s="298"/>
      <c r="FTD368" s="298"/>
      <c r="FTE368" s="298"/>
      <c r="FTF368" s="298"/>
      <c r="FTG368" s="298"/>
      <c r="FTH368" s="298"/>
      <c r="FTI368" s="298"/>
      <c r="FTJ368" s="298"/>
      <c r="FTK368" s="298"/>
      <c r="FTL368" s="298"/>
      <c r="FTM368" s="298"/>
      <c r="FTN368" s="298"/>
      <c r="FTO368" s="298"/>
      <c r="FTP368" s="298"/>
      <c r="FTQ368" s="298"/>
      <c r="FTR368" s="298"/>
      <c r="FTS368" s="298"/>
      <c r="FTT368" s="298"/>
      <c r="FTU368" s="298"/>
      <c r="FTV368" s="298"/>
      <c r="FTW368" s="298"/>
      <c r="FTX368" s="298"/>
      <c r="FTY368" s="298"/>
      <c r="FTZ368" s="298"/>
      <c r="FUA368" s="298"/>
      <c r="FUB368" s="298"/>
      <c r="FUC368" s="298"/>
      <c r="FUD368" s="298"/>
      <c r="FUE368" s="298"/>
      <c r="FUF368" s="298"/>
      <c r="FUG368" s="298"/>
      <c r="FUH368" s="298"/>
      <c r="FUI368" s="298"/>
      <c r="FUJ368" s="298"/>
      <c r="FUK368" s="298"/>
      <c r="FUL368" s="298"/>
      <c r="FUM368" s="298"/>
      <c r="FUN368" s="298"/>
      <c r="FUO368" s="298"/>
      <c r="FUP368" s="298"/>
      <c r="FUQ368" s="298"/>
      <c r="FUR368" s="298"/>
      <c r="FUS368" s="298"/>
      <c r="FUT368" s="298"/>
      <c r="FUU368" s="298"/>
      <c r="FUV368" s="298"/>
      <c r="FUW368" s="298"/>
      <c r="FUX368" s="298"/>
      <c r="FUY368" s="298"/>
      <c r="FUZ368" s="298"/>
      <c r="FVA368" s="298"/>
      <c r="FVB368" s="298"/>
      <c r="FVC368" s="298"/>
      <c r="FVD368" s="298"/>
      <c r="FVE368" s="298"/>
      <c r="FVF368" s="298"/>
      <c r="FVG368" s="298"/>
      <c r="FVH368" s="298"/>
      <c r="FVI368" s="298"/>
      <c r="FVJ368" s="298"/>
      <c r="FVK368" s="298"/>
      <c r="FVL368" s="298"/>
      <c r="FVM368" s="298"/>
      <c r="FVN368" s="298"/>
      <c r="FVO368" s="298"/>
      <c r="FVP368" s="298"/>
      <c r="FVQ368" s="298"/>
      <c r="FVR368" s="298"/>
      <c r="FVS368" s="298"/>
      <c r="FVT368" s="298"/>
      <c r="FVU368" s="298"/>
      <c r="FVV368" s="298"/>
      <c r="FVW368" s="298"/>
      <c r="FVX368" s="298"/>
      <c r="FVY368" s="298"/>
      <c r="FVZ368" s="298"/>
      <c r="FWA368" s="298"/>
      <c r="FWB368" s="298"/>
      <c r="FWC368" s="298"/>
      <c r="FWD368" s="298"/>
      <c r="FWE368" s="298"/>
      <c r="FWF368" s="298"/>
      <c r="FWG368" s="298"/>
      <c r="FWH368" s="298"/>
      <c r="FWI368" s="298"/>
      <c r="FWJ368" s="298"/>
      <c r="FWK368" s="298"/>
      <c r="FWL368" s="298"/>
      <c r="FWM368" s="298"/>
      <c r="FWN368" s="298"/>
      <c r="FWO368" s="298"/>
      <c r="FWP368" s="298"/>
      <c r="FWQ368" s="298"/>
      <c r="FWR368" s="298"/>
      <c r="FWS368" s="298"/>
      <c r="FWT368" s="298"/>
      <c r="FWU368" s="298"/>
      <c r="FWV368" s="298"/>
      <c r="FWW368" s="298"/>
      <c r="FWX368" s="298"/>
      <c r="FWY368" s="298"/>
      <c r="FWZ368" s="298"/>
      <c r="FXA368" s="298"/>
      <c r="FXB368" s="298"/>
      <c r="FXC368" s="298"/>
      <c r="FXD368" s="298"/>
      <c r="FXE368" s="298"/>
      <c r="FXF368" s="298"/>
      <c r="FXG368" s="298"/>
      <c r="FXH368" s="298"/>
      <c r="FXI368" s="298"/>
      <c r="FXJ368" s="298"/>
      <c r="FXK368" s="298"/>
      <c r="FXL368" s="298"/>
      <c r="FXM368" s="298"/>
      <c r="FXN368" s="298"/>
      <c r="FXO368" s="298"/>
      <c r="FXP368" s="298"/>
      <c r="FXQ368" s="298"/>
      <c r="FXR368" s="298"/>
      <c r="FXS368" s="298"/>
      <c r="FXT368" s="298"/>
      <c r="FXU368" s="298"/>
      <c r="FXV368" s="298"/>
      <c r="FXW368" s="298"/>
      <c r="FXX368" s="298"/>
      <c r="FXY368" s="298"/>
      <c r="FXZ368" s="298"/>
      <c r="FYA368" s="298"/>
      <c r="FYB368" s="298"/>
      <c r="FYC368" s="298"/>
      <c r="FYD368" s="298"/>
      <c r="FYE368" s="298"/>
      <c r="FYF368" s="298"/>
      <c r="FYG368" s="298"/>
      <c r="FYH368" s="298"/>
      <c r="FYI368" s="298"/>
      <c r="FYJ368" s="298"/>
      <c r="FYK368" s="298"/>
      <c r="FYL368" s="298"/>
      <c r="FYM368" s="298"/>
      <c r="FYN368" s="298"/>
      <c r="FYO368" s="298"/>
      <c r="FYP368" s="298"/>
      <c r="FYQ368" s="298"/>
      <c r="FYR368" s="298"/>
      <c r="FYS368" s="298"/>
      <c r="FYT368" s="298"/>
      <c r="FYU368" s="298"/>
      <c r="FYV368" s="298"/>
      <c r="FYW368" s="298"/>
      <c r="FYX368" s="298"/>
      <c r="FYY368" s="298"/>
      <c r="FYZ368" s="298"/>
      <c r="FZA368" s="298"/>
      <c r="FZB368" s="298"/>
      <c r="FZC368" s="298"/>
      <c r="FZD368" s="298"/>
      <c r="FZE368" s="298"/>
      <c r="FZF368" s="298"/>
      <c r="FZG368" s="298"/>
      <c r="FZH368" s="298"/>
      <c r="FZI368" s="298"/>
      <c r="FZJ368" s="298"/>
      <c r="FZK368" s="298"/>
      <c r="FZL368" s="298"/>
      <c r="FZM368" s="298"/>
      <c r="FZN368" s="298"/>
      <c r="FZO368" s="298"/>
      <c r="FZP368" s="298"/>
      <c r="FZQ368" s="298"/>
      <c r="FZR368" s="298"/>
      <c r="FZS368" s="298"/>
      <c r="FZT368" s="298"/>
      <c r="FZU368" s="298"/>
      <c r="FZV368" s="298"/>
      <c r="FZW368" s="298"/>
      <c r="FZX368" s="298"/>
      <c r="FZY368" s="298"/>
      <c r="FZZ368" s="298"/>
      <c r="GAA368" s="298"/>
      <c r="GAB368" s="298"/>
      <c r="GAC368" s="298"/>
      <c r="GAD368" s="298"/>
      <c r="GAE368" s="298"/>
      <c r="GAF368" s="298"/>
      <c r="GAG368" s="298"/>
      <c r="GAH368" s="298"/>
      <c r="GAI368" s="298"/>
      <c r="GAJ368" s="298"/>
      <c r="GAK368" s="298"/>
      <c r="GAL368" s="298"/>
      <c r="GAM368" s="298"/>
      <c r="GAN368" s="298"/>
      <c r="GAO368" s="298"/>
      <c r="GAP368" s="298"/>
      <c r="GAQ368" s="298"/>
      <c r="GAR368" s="298"/>
      <c r="GAS368" s="298"/>
      <c r="GAT368" s="298"/>
      <c r="GAU368" s="298"/>
      <c r="GAV368" s="298"/>
      <c r="GAW368" s="298"/>
      <c r="GAX368" s="298"/>
      <c r="GAY368" s="298"/>
      <c r="GAZ368" s="298"/>
      <c r="GBA368" s="298"/>
      <c r="GBB368" s="298"/>
      <c r="GBC368" s="298"/>
      <c r="GBD368" s="298"/>
      <c r="GBE368" s="298"/>
      <c r="GBF368" s="298"/>
      <c r="GBG368" s="298"/>
      <c r="GBH368" s="298"/>
      <c r="GBI368" s="298"/>
      <c r="GBJ368" s="298"/>
      <c r="GBK368" s="298"/>
      <c r="GBL368" s="298"/>
      <c r="GBM368" s="298"/>
      <c r="GBN368" s="298"/>
      <c r="GBO368" s="298"/>
      <c r="GBP368" s="298"/>
      <c r="GBQ368" s="298"/>
      <c r="GBR368" s="298"/>
      <c r="GBS368" s="298"/>
      <c r="GBT368" s="298"/>
      <c r="GBU368" s="298"/>
      <c r="GBV368" s="298"/>
      <c r="GBW368" s="298"/>
      <c r="GBX368" s="298"/>
      <c r="GBY368" s="298"/>
      <c r="GBZ368" s="298"/>
      <c r="GCA368" s="298"/>
      <c r="GCB368" s="298"/>
      <c r="GCC368" s="298"/>
      <c r="GCD368" s="298"/>
      <c r="GCE368" s="298"/>
      <c r="GCF368" s="298"/>
      <c r="GCG368" s="298"/>
      <c r="GCH368" s="298"/>
      <c r="GCI368" s="298"/>
      <c r="GCJ368" s="298"/>
      <c r="GCK368" s="298"/>
      <c r="GCL368" s="298"/>
      <c r="GCM368" s="298"/>
      <c r="GCN368" s="298"/>
      <c r="GCO368" s="298"/>
      <c r="GCP368" s="298"/>
      <c r="GCQ368" s="298"/>
      <c r="GCR368" s="298"/>
      <c r="GCS368" s="298"/>
      <c r="GCT368" s="298"/>
      <c r="GCU368" s="298"/>
      <c r="GCV368" s="298"/>
      <c r="GCW368" s="298"/>
      <c r="GCX368" s="298"/>
      <c r="GCY368" s="298"/>
      <c r="GCZ368" s="298"/>
      <c r="GDA368" s="298"/>
      <c r="GDB368" s="298"/>
      <c r="GDC368" s="298"/>
      <c r="GDD368" s="298"/>
      <c r="GDE368" s="298"/>
      <c r="GDF368" s="298"/>
      <c r="GDG368" s="298"/>
      <c r="GDH368" s="298"/>
      <c r="GDI368" s="298"/>
      <c r="GDJ368" s="298"/>
      <c r="GDK368" s="298"/>
      <c r="GDL368" s="298"/>
      <c r="GDM368" s="298"/>
      <c r="GDN368" s="298"/>
      <c r="GDO368" s="298"/>
      <c r="GDP368" s="298"/>
      <c r="GDQ368" s="298"/>
      <c r="GDR368" s="298"/>
      <c r="GDS368" s="298"/>
      <c r="GDT368" s="298"/>
      <c r="GDU368" s="298"/>
      <c r="GDV368" s="298"/>
      <c r="GDW368" s="298"/>
      <c r="GDX368" s="298"/>
      <c r="GDY368" s="298"/>
      <c r="GDZ368" s="298"/>
      <c r="GEA368" s="298"/>
      <c r="GEB368" s="298"/>
      <c r="GEC368" s="298"/>
      <c r="GED368" s="298"/>
      <c r="GEE368" s="298"/>
      <c r="GEF368" s="298"/>
      <c r="GEG368" s="298"/>
      <c r="GEH368" s="298"/>
      <c r="GEI368" s="298"/>
      <c r="GEJ368" s="298"/>
      <c r="GEK368" s="298"/>
      <c r="GEL368" s="298"/>
      <c r="GEM368" s="298"/>
      <c r="GEN368" s="298"/>
      <c r="GEO368" s="298"/>
      <c r="GEP368" s="298"/>
      <c r="GEQ368" s="298"/>
      <c r="GER368" s="298"/>
      <c r="GES368" s="298"/>
      <c r="GET368" s="298"/>
      <c r="GEU368" s="298"/>
      <c r="GEV368" s="298"/>
      <c r="GEW368" s="298"/>
      <c r="GEX368" s="298"/>
      <c r="GEY368" s="298"/>
      <c r="GEZ368" s="298"/>
      <c r="GFA368" s="298"/>
      <c r="GFB368" s="298"/>
      <c r="GFC368" s="298"/>
      <c r="GFD368" s="298"/>
      <c r="GFE368" s="298"/>
      <c r="GFF368" s="298"/>
      <c r="GFG368" s="298"/>
      <c r="GFH368" s="298"/>
      <c r="GFI368" s="298"/>
      <c r="GFJ368" s="298"/>
      <c r="GFK368" s="298"/>
      <c r="GFL368" s="298"/>
      <c r="GFM368" s="298"/>
      <c r="GFN368" s="298"/>
      <c r="GFO368" s="298"/>
      <c r="GFP368" s="298"/>
      <c r="GFQ368" s="298"/>
      <c r="GFR368" s="298"/>
      <c r="GFS368" s="298"/>
      <c r="GFT368" s="298"/>
      <c r="GFU368" s="298"/>
      <c r="GFV368" s="298"/>
      <c r="GFW368" s="298"/>
      <c r="GFX368" s="298"/>
      <c r="GFY368" s="298"/>
      <c r="GFZ368" s="298"/>
      <c r="GGA368" s="298"/>
      <c r="GGB368" s="298"/>
      <c r="GGC368" s="298"/>
      <c r="GGD368" s="298"/>
      <c r="GGE368" s="298"/>
      <c r="GGF368" s="298"/>
      <c r="GGG368" s="298"/>
      <c r="GGH368" s="298"/>
      <c r="GGI368" s="298"/>
      <c r="GGJ368" s="298"/>
      <c r="GGK368" s="298"/>
      <c r="GGL368" s="298"/>
      <c r="GGM368" s="298"/>
      <c r="GGN368" s="298"/>
      <c r="GGO368" s="298"/>
      <c r="GGP368" s="298"/>
      <c r="GGQ368" s="298"/>
      <c r="GGR368" s="298"/>
      <c r="GGS368" s="298"/>
      <c r="GGT368" s="298"/>
      <c r="GGU368" s="298"/>
      <c r="GGV368" s="298"/>
      <c r="GGW368" s="298"/>
      <c r="GGX368" s="298"/>
      <c r="GGY368" s="298"/>
      <c r="GGZ368" s="298"/>
      <c r="GHA368" s="298"/>
      <c r="GHB368" s="298"/>
      <c r="GHC368" s="298"/>
      <c r="GHD368" s="298"/>
      <c r="GHE368" s="298"/>
      <c r="GHF368" s="298"/>
      <c r="GHG368" s="298"/>
      <c r="GHH368" s="298"/>
      <c r="GHI368" s="298"/>
      <c r="GHJ368" s="298"/>
      <c r="GHK368" s="298"/>
      <c r="GHL368" s="298"/>
      <c r="GHM368" s="298"/>
      <c r="GHN368" s="298"/>
      <c r="GHO368" s="298"/>
      <c r="GHP368" s="298"/>
      <c r="GHQ368" s="298"/>
      <c r="GHR368" s="298"/>
      <c r="GHS368" s="298"/>
      <c r="GHT368" s="298"/>
      <c r="GHU368" s="298"/>
      <c r="GHV368" s="298"/>
      <c r="GHW368" s="298"/>
      <c r="GHX368" s="298"/>
      <c r="GHY368" s="298"/>
      <c r="GHZ368" s="298"/>
      <c r="GIA368" s="298"/>
      <c r="GIB368" s="298"/>
      <c r="GIC368" s="298"/>
      <c r="GID368" s="298"/>
      <c r="GIE368" s="298"/>
      <c r="GIF368" s="298"/>
      <c r="GIG368" s="298"/>
      <c r="GIH368" s="298"/>
      <c r="GII368" s="298"/>
      <c r="GIJ368" s="298"/>
      <c r="GIK368" s="298"/>
      <c r="GIL368" s="298"/>
      <c r="GIM368" s="298"/>
      <c r="GIN368" s="298"/>
      <c r="GIO368" s="298"/>
      <c r="GIP368" s="298"/>
      <c r="GIQ368" s="298"/>
      <c r="GIR368" s="298"/>
      <c r="GIS368" s="298"/>
      <c r="GIT368" s="298"/>
      <c r="GIU368" s="298"/>
      <c r="GIV368" s="298"/>
      <c r="GIW368" s="298"/>
      <c r="GIX368" s="298"/>
      <c r="GIY368" s="298"/>
      <c r="GIZ368" s="298"/>
      <c r="GJA368" s="298"/>
      <c r="GJB368" s="298"/>
      <c r="GJC368" s="298"/>
      <c r="GJD368" s="298"/>
      <c r="GJE368" s="298"/>
      <c r="GJF368" s="298"/>
      <c r="GJG368" s="298"/>
      <c r="GJH368" s="298"/>
      <c r="GJI368" s="298"/>
      <c r="GJJ368" s="298"/>
      <c r="GJK368" s="298"/>
      <c r="GJL368" s="298"/>
      <c r="GJM368" s="298"/>
      <c r="GJN368" s="298"/>
      <c r="GJO368" s="298"/>
      <c r="GJP368" s="298"/>
      <c r="GJQ368" s="298"/>
      <c r="GJR368" s="298"/>
      <c r="GJS368" s="298"/>
      <c r="GJT368" s="298"/>
      <c r="GJU368" s="298"/>
      <c r="GJV368" s="298"/>
      <c r="GJW368" s="298"/>
      <c r="GJX368" s="298"/>
      <c r="GJY368" s="298"/>
      <c r="GJZ368" s="298"/>
      <c r="GKA368" s="298"/>
      <c r="GKB368" s="298"/>
      <c r="GKC368" s="298"/>
      <c r="GKD368" s="298"/>
      <c r="GKE368" s="298"/>
      <c r="GKF368" s="298"/>
      <c r="GKG368" s="298"/>
      <c r="GKH368" s="298"/>
      <c r="GKI368" s="298"/>
      <c r="GKJ368" s="298"/>
      <c r="GKK368" s="298"/>
      <c r="GKL368" s="298"/>
      <c r="GKM368" s="298"/>
      <c r="GKN368" s="298"/>
      <c r="GKO368" s="298"/>
      <c r="GKP368" s="298"/>
      <c r="GKQ368" s="298"/>
      <c r="GKR368" s="298"/>
      <c r="GKS368" s="298"/>
      <c r="GKT368" s="298"/>
      <c r="GKU368" s="298"/>
      <c r="GKV368" s="298"/>
      <c r="GKW368" s="298"/>
      <c r="GKX368" s="298"/>
      <c r="GKY368" s="298"/>
      <c r="GKZ368" s="298"/>
      <c r="GLA368" s="298"/>
      <c r="GLB368" s="298"/>
      <c r="GLC368" s="298"/>
      <c r="GLD368" s="298"/>
      <c r="GLE368" s="298"/>
      <c r="GLF368" s="298"/>
      <c r="GLG368" s="298"/>
      <c r="GLH368" s="298"/>
      <c r="GLI368" s="298"/>
      <c r="GLJ368" s="298"/>
      <c r="GLK368" s="298"/>
      <c r="GLL368" s="298"/>
      <c r="GLM368" s="298"/>
      <c r="GLN368" s="298"/>
      <c r="GLO368" s="298"/>
      <c r="GLP368" s="298"/>
      <c r="GLQ368" s="298"/>
      <c r="GLR368" s="298"/>
      <c r="GLS368" s="298"/>
      <c r="GLT368" s="298"/>
      <c r="GLU368" s="298"/>
      <c r="GLV368" s="298"/>
      <c r="GLW368" s="298"/>
      <c r="GLX368" s="298"/>
      <c r="GLY368" s="298"/>
      <c r="GLZ368" s="298"/>
      <c r="GMA368" s="298"/>
      <c r="GMB368" s="298"/>
      <c r="GMC368" s="298"/>
      <c r="GMD368" s="298"/>
      <c r="GME368" s="298"/>
      <c r="GMF368" s="298"/>
      <c r="GMG368" s="298"/>
      <c r="GMH368" s="298"/>
      <c r="GMI368" s="298"/>
      <c r="GMJ368" s="298"/>
      <c r="GMK368" s="298"/>
      <c r="GML368" s="298"/>
      <c r="GMM368" s="298"/>
      <c r="GMN368" s="298"/>
      <c r="GMO368" s="298"/>
      <c r="GMP368" s="298"/>
      <c r="GMQ368" s="298"/>
      <c r="GMR368" s="298"/>
      <c r="GMS368" s="298"/>
      <c r="GMT368" s="298"/>
      <c r="GMU368" s="298"/>
      <c r="GMV368" s="298"/>
      <c r="GMW368" s="298"/>
      <c r="GMX368" s="298"/>
      <c r="GMY368" s="298"/>
      <c r="GMZ368" s="298"/>
      <c r="GNA368" s="298"/>
      <c r="GNB368" s="298"/>
      <c r="GNC368" s="298"/>
      <c r="GND368" s="298"/>
      <c r="GNE368" s="298"/>
      <c r="GNF368" s="298"/>
      <c r="GNG368" s="298"/>
      <c r="GNH368" s="298"/>
      <c r="GNI368" s="298"/>
      <c r="GNJ368" s="298"/>
      <c r="GNK368" s="298"/>
      <c r="GNL368" s="298"/>
      <c r="GNM368" s="298"/>
      <c r="GNN368" s="298"/>
      <c r="GNO368" s="298"/>
      <c r="GNP368" s="298"/>
      <c r="GNQ368" s="298"/>
      <c r="GNR368" s="298"/>
      <c r="GNS368" s="298"/>
      <c r="GNT368" s="298"/>
      <c r="GNU368" s="298"/>
      <c r="GNV368" s="298"/>
      <c r="GNW368" s="298"/>
      <c r="GNX368" s="298"/>
      <c r="GNY368" s="298"/>
      <c r="GNZ368" s="298"/>
      <c r="GOA368" s="298"/>
      <c r="GOB368" s="298"/>
      <c r="GOC368" s="298"/>
      <c r="GOD368" s="298"/>
      <c r="GOE368" s="298"/>
      <c r="GOF368" s="298"/>
      <c r="GOG368" s="298"/>
      <c r="GOH368" s="298"/>
      <c r="GOI368" s="298"/>
      <c r="GOJ368" s="298"/>
      <c r="GOK368" s="298"/>
      <c r="GOL368" s="298"/>
      <c r="GOM368" s="298"/>
      <c r="GON368" s="298"/>
      <c r="GOO368" s="298"/>
      <c r="GOP368" s="298"/>
      <c r="GOQ368" s="298"/>
      <c r="GOR368" s="298"/>
      <c r="GOS368" s="298"/>
      <c r="GOT368" s="298"/>
      <c r="GOU368" s="298"/>
      <c r="GOV368" s="298"/>
      <c r="GOW368" s="298"/>
      <c r="GOX368" s="298"/>
      <c r="GOY368" s="298"/>
      <c r="GOZ368" s="298"/>
      <c r="GPA368" s="298"/>
      <c r="GPB368" s="298"/>
      <c r="GPC368" s="298"/>
      <c r="GPD368" s="298"/>
      <c r="GPE368" s="298"/>
      <c r="GPF368" s="298"/>
      <c r="GPG368" s="298"/>
      <c r="GPH368" s="298"/>
      <c r="GPI368" s="298"/>
      <c r="GPJ368" s="298"/>
      <c r="GPK368" s="298"/>
      <c r="GPL368" s="298"/>
      <c r="GPM368" s="298"/>
      <c r="GPN368" s="298"/>
      <c r="GPO368" s="298"/>
      <c r="GPP368" s="298"/>
      <c r="GPQ368" s="298"/>
      <c r="GPR368" s="298"/>
      <c r="GPS368" s="298"/>
      <c r="GPT368" s="298"/>
      <c r="GPU368" s="298"/>
      <c r="GPV368" s="298"/>
      <c r="GPW368" s="298"/>
      <c r="GPX368" s="298"/>
      <c r="GPY368" s="298"/>
      <c r="GPZ368" s="298"/>
      <c r="GQA368" s="298"/>
      <c r="GQB368" s="298"/>
      <c r="GQC368" s="298"/>
      <c r="GQD368" s="298"/>
      <c r="GQE368" s="298"/>
      <c r="GQF368" s="298"/>
      <c r="GQG368" s="298"/>
      <c r="GQH368" s="298"/>
      <c r="GQI368" s="298"/>
      <c r="GQJ368" s="298"/>
      <c r="GQK368" s="298"/>
      <c r="GQL368" s="298"/>
      <c r="GQM368" s="298"/>
      <c r="GQN368" s="298"/>
      <c r="GQO368" s="298"/>
      <c r="GQP368" s="298"/>
      <c r="GQQ368" s="298"/>
      <c r="GQR368" s="298"/>
      <c r="GQS368" s="298"/>
      <c r="GQT368" s="298"/>
      <c r="GQU368" s="298"/>
      <c r="GQV368" s="298"/>
      <c r="GQW368" s="298"/>
      <c r="GQX368" s="298"/>
      <c r="GQY368" s="298"/>
      <c r="GQZ368" s="298"/>
      <c r="GRA368" s="298"/>
      <c r="GRB368" s="298"/>
      <c r="GRC368" s="298"/>
      <c r="GRD368" s="298"/>
      <c r="GRE368" s="298"/>
      <c r="GRF368" s="298"/>
      <c r="GRG368" s="298"/>
      <c r="GRH368" s="298"/>
      <c r="GRI368" s="298"/>
      <c r="GRJ368" s="298"/>
      <c r="GRK368" s="298"/>
      <c r="GRL368" s="298"/>
      <c r="GRM368" s="298"/>
      <c r="GRN368" s="298"/>
      <c r="GRO368" s="298"/>
      <c r="GRP368" s="298"/>
      <c r="GRQ368" s="298"/>
      <c r="GRR368" s="298"/>
      <c r="GRS368" s="298"/>
      <c r="GRT368" s="298"/>
      <c r="GRU368" s="298"/>
      <c r="GRV368" s="298"/>
      <c r="GRW368" s="298"/>
      <c r="GRX368" s="298"/>
      <c r="GRY368" s="298"/>
      <c r="GRZ368" s="298"/>
      <c r="GSA368" s="298"/>
      <c r="GSB368" s="298"/>
      <c r="GSC368" s="298"/>
      <c r="GSD368" s="298"/>
      <c r="GSE368" s="298"/>
      <c r="GSF368" s="298"/>
      <c r="GSG368" s="298"/>
      <c r="GSH368" s="298"/>
      <c r="GSI368" s="298"/>
      <c r="GSJ368" s="298"/>
      <c r="GSK368" s="298"/>
      <c r="GSL368" s="298"/>
      <c r="GSM368" s="298"/>
      <c r="GSN368" s="298"/>
      <c r="GSO368" s="298"/>
      <c r="GSP368" s="298"/>
      <c r="GSQ368" s="298"/>
      <c r="GSR368" s="298"/>
      <c r="GSS368" s="298"/>
      <c r="GST368" s="298"/>
      <c r="GSU368" s="298"/>
      <c r="GSV368" s="298"/>
      <c r="GSW368" s="298"/>
      <c r="GSX368" s="298"/>
      <c r="GSY368" s="298"/>
      <c r="GSZ368" s="298"/>
      <c r="GTA368" s="298"/>
      <c r="GTB368" s="298"/>
      <c r="GTC368" s="298"/>
      <c r="GTD368" s="298"/>
      <c r="GTE368" s="298"/>
      <c r="GTF368" s="298"/>
      <c r="GTG368" s="298"/>
      <c r="GTH368" s="298"/>
      <c r="GTI368" s="298"/>
      <c r="GTJ368" s="298"/>
      <c r="GTK368" s="298"/>
      <c r="GTL368" s="298"/>
      <c r="GTM368" s="298"/>
      <c r="GTN368" s="298"/>
      <c r="GTO368" s="298"/>
      <c r="GTP368" s="298"/>
      <c r="GTQ368" s="298"/>
      <c r="GTR368" s="298"/>
      <c r="GTS368" s="298"/>
      <c r="GTT368" s="298"/>
      <c r="GTU368" s="298"/>
      <c r="GTV368" s="298"/>
      <c r="GTW368" s="298"/>
      <c r="GTX368" s="298"/>
      <c r="GTY368" s="298"/>
      <c r="GTZ368" s="298"/>
      <c r="GUA368" s="298"/>
      <c r="GUB368" s="298"/>
      <c r="GUC368" s="298"/>
      <c r="GUD368" s="298"/>
      <c r="GUE368" s="298"/>
      <c r="GUF368" s="298"/>
      <c r="GUG368" s="298"/>
      <c r="GUH368" s="298"/>
      <c r="GUI368" s="298"/>
      <c r="GUJ368" s="298"/>
      <c r="GUK368" s="298"/>
      <c r="GUL368" s="298"/>
      <c r="GUM368" s="298"/>
      <c r="GUN368" s="298"/>
      <c r="GUO368" s="298"/>
      <c r="GUP368" s="298"/>
      <c r="GUQ368" s="298"/>
      <c r="GUR368" s="298"/>
      <c r="GUS368" s="298"/>
      <c r="GUT368" s="298"/>
      <c r="GUU368" s="298"/>
      <c r="GUV368" s="298"/>
      <c r="GUW368" s="298"/>
      <c r="GUX368" s="298"/>
      <c r="GUY368" s="298"/>
      <c r="GUZ368" s="298"/>
      <c r="GVA368" s="298"/>
      <c r="GVB368" s="298"/>
      <c r="GVC368" s="298"/>
      <c r="GVD368" s="298"/>
      <c r="GVE368" s="298"/>
      <c r="GVF368" s="298"/>
      <c r="GVG368" s="298"/>
      <c r="GVH368" s="298"/>
      <c r="GVI368" s="298"/>
      <c r="GVJ368" s="298"/>
      <c r="GVK368" s="298"/>
      <c r="GVL368" s="298"/>
      <c r="GVM368" s="298"/>
      <c r="GVN368" s="298"/>
      <c r="GVO368" s="298"/>
      <c r="GVP368" s="298"/>
      <c r="GVQ368" s="298"/>
      <c r="GVR368" s="298"/>
      <c r="GVS368" s="298"/>
      <c r="GVT368" s="298"/>
      <c r="GVU368" s="298"/>
      <c r="GVV368" s="298"/>
      <c r="GVW368" s="298"/>
      <c r="GVX368" s="298"/>
      <c r="GVY368" s="298"/>
      <c r="GVZ368" s="298"/>
      <c r="GWA368" s="298"/>
      <c r="GWB368" s="298"/>
      <c r="GWC368" s="298"/>
      <c r="GWD368" s="298"/>
      <c r="GWE368" s="298"/>
      <c r="GWF368" s="298"/>
      <c r="GWG368" s="298"/>
      <c r="GWH368" s="298"/>
      <c r="GWI368" s="298"/>
      <c r="GWJ368" s="298"/>
      <c r="GWK368" s="298"/>
      <c r="GWL368" s="298"/>
      <c r="GWM368" s="298"/>
      <c r="GWN368" s="298"/>
      <c r="GWO368" s="298"/>
      <c r="GWP368" s="298"/>
      <c r="GWQ368" s="298"/>
      <c r="GWR368" s="298"/>
      <c r="GWS368" s="298"/>
      <c r="GWT368" s="298"/>
      <c r="GWU368" s="298"/>
      <c r="GWV368" s="298"/>
      <c r="GWW368" s="298"/>
      <c r="GWX368" s="298"/>
      <c r="GWY368" s="298"/>
      <c r="GWZ368" s="298"/>
      <c r="GXA368" s="298"/>
      <c r="GXB368" s="298"/>
      <c r="GXC368" s="298"/>
      <c r="GXD368" s="298"/>
      <c r="GXE368" s="298"/>
      <c r="GXF368" s="298"/>
      <c r="GXG368" s="298"/>
      <c r="GXH368" s="298"/>
      <c r="GXI368" s="298"/>
      <c r="GXJ368" s="298"/>
      <c r="GXK368" s="298"/>
      <c r="GXL368" s="298"/>
      <c r="GXM368" s="298"/>
      <c r="GXN368" s="298"/>
      <c r="GXO368" s="298"/>
      <c r="GXP368" s="298"/>
      <c r="GXQ368" s="298"/>
      <c r="GXR368" s="298"/>
      <c r="GXS368" s="298"/>
      <c r="GXT368" s="298"/>
      <c r="GXU368" s="298"/>
      <c r="GXV368" s="298"/>
      <c r="GXW368" s="298"/>
      <c r="GXX368" s="298"/>
      <c r="GXY368" s="298"/>
      <c r="GXZ368" s="298"/>
      <c r="GYA368" s="298"/>
      <c r="GYB368" s="298"/>
      <c r="GYC368" s="298"/>
      <c r="GYD368" s="298"/>
      <c r="GYE368" s="298"/>
      <c r="GYF368" s="298"/>
      <c r="GYG368" s="298"/>
      <c r="GYH368" s="298"/>
      <c r="GYI368" s="298"/>
      <c r="GYJ368" s="298"/>
      <c r="GYK368" s="298"/>
      <c r="GYL368" s="298"/>
      <c r="GYM368" s="298"/>
      <c r="GYN368" s="298"/>
      <c r="GYO368" s="298"/>
      <c r="GYP368" s="298"/>
      <c r="GYQ368" s="298"/>
      <c r="GYR368" s="298"/>
      <c r="GYS368" s="298"/>
      <c r="GYT368" s="298"/>
      <c r="GYU368" s="298"/>
      <c r="GYV368" s="298"/>
      <c r="GYW368" s="298"/>
      <c r="GYX368" s="298"/>
      <c r="GYY368" s="298"/>
      <c r="GYZ368" s="298"/>
      <c r="GZA368" s="298"/>
      <c r="GZB368" s="298"/>
      <c r="GZC368" s="298"/>
      <c r="GZD368" s="298"/>
      <c r="GZE368" s="298"/>
      <c r="GZF368" s="298"/>
      <c r="GZG368" s="298"/>
      <c r="GZH368" s="298"/>
      <c r="GZI368" s="298"/>
      <c r="GZJ368" s="298"/>
      <c r="GZK368" s="298"/>
      <c r="GZL368" s="298"/>
      <c r="GZM368" s="298"/>
      <c r="GZN368" s="298"/>
      <c r="GZO368" s="298"/>
      <c r="GZP368" s="298"/>
      <c r="GZQ368" s="298"/>
      <c r="GZR368" s="298"/>
      <c r="GZS368" s="298"/>
      <c r="GZT368" s="298"/>
      <c r="GZU368" s="298"/>
      <c r="GZV368" s="298"/>
      <c r="GZW368" s="298"/>
      <c r="GZX368" s="298"/>
      <c r="GZY368" s="298"/>
      <c r="GZZ368" s="298"/>
      <c r="HAA368" s="298"/>
      <c r="HAB368" s="298"/>
      <c r="HAC368" s="298"/>
      <c r="HAD368" s="298"/>
      <c r="HAE368" s="298"/>
      <c r="HAF368" s="298"/>
      <c r="HAG368" s="298"/>
      <c r="HAH368" s="298"/>
      <c r="HAI368" s="298"/>
      <c r="HAJ368" s="298"/>
      <c r="HAK368" s="298"/>
      <c r="HAL368" s="298"/>
      <c r="HAM368" s="298"/>
      <c r="HAN368" s="298"/>
      <c r="HAO368" s="298"/>
      <c r="HAP368" s="298"/>
      <c r="HAQ368" s="298"/>
      <c r="HAR368" s="298"/>
      <c r="HAS368" s="298"/>
      <c r="HAT368" s="298"/>
      <c r="HAU368" s="298"/>
      <c r="HAV368" s="298"/>
      <c r="HAW368" s="298"/>
      <c r="HAX368" s="298"/>
      <c r="HAY368" s="298"/>
      <c r="HAZ368" s="298"/>
      <c r="HBA368" s="298"/>
      <c r="HBB368" s="298"/>
      <c r="HBC368" s="298"/>
      <c r="HBD368" s="298"/>
      <c r="HBE368" s="298"/>
      <c r="HBF368" s="298"/>
      <c r="HBG368" s="298"/>
      <c r="HBH368" s="298"/>
      <c r="HBI368" s="298"/>
      <c r="HBJ368" s="298"/>
      <c r="HBK368" s="298"/>
      <c r="HBL368" s="298"/>
      <c r="HBM368" s="298"/>
      <c r="HBN368" s="298"/>
      <c r="HBO368" s="298"/>
      <c r="HBP368" s="298"/>
      <c r="HBQ368" s="298"/>
      <c r="HBR368" s="298"/>
      <c r="HBS368" s="298"/>
      <c r="HBT368" s="298"/>
      <c r="HBU368" s="298"/>
      <c r="HBV368" s="298"/>
      <c r="HBW368" s="298"/>
      <c r="HBX368" s="298"/>
      <c r="HBY368" s="298"/>
      <c r="HBZ368" s="298"/>
      <c r="HCA368" s="298"/>
      <c r="HCB368" s="298"/>
      <c r="HCC368" s="298"/>
      <c r="HCD368" s="298"/>
      <c r="HCE368" s="298"/>
      <c r="HCF368" s="298"/>
      <c r="HCG368" s="298"/>
      <c r="HCH368" s="298"/>
      <c r="HCI368" s="298"/>
      <c r="HCJ368" s="298"/>
      <c r="HCK368" s="298"/>
      <c r="HCL368" s="298"/>
      <c r="HCM368" s="298"/>
      <c r="HCN368" s="298"/>
      <c r="HCO368" s="298"/>
      <c r="HCP368" s="298"/>
      <c r="HCQ368" s="298"/>
      <c r="HCR368" s="298"/>
      <c r="HCS368" s="298"/>
      <c r="HCT368" s="298"/>
      <c r="HCU368" s="298"/>
      <c r="HCV368" s="298"/>
      <c r="HCW368" s="298"/>
      <c r="HCX368" s="298"/>
      <c r="HCY368" s="298"/>
      <c r="HCZ368" s="298"/>
      <c r="HDA368" s="298"/>
      <c r="HDB368" s="298"/>
      <c r="HDC368" s="298"/>
      <c r="HDD368" s="298"/>
      <c r="HDE368" s="298"/>
      <c r="HDF368" s="298"/>
      <c r="HDG368" s="298"/>
      <c r="HDH368" s="298"/>
      <c r="HDI368" s="298"/>
      <c r="HDJ368" s="298"/>
      <c r="HDK368" s="298"/>
      <c r="HDL368" s="298"/>
      <c r="HDM368" s="298"/>
      <c r="HDN368" s="298"/>
      <c r="HDO368" s="298"/>
      <c r="HDP368" s="298"/>
      <c r="HDQ368" s="298"/>
      <c r="HDR368" s="298"/>
      <c r="HDS368" s="298"/>
      <c r="HDT368" s="298"/>
      <c r="HDU368" s="298"/>
      <c r="HDV368" s="298"/>
      <c r="HDW368" s="298"/>
      <c r="HDX368" s="298"/>
      <c r="HDY368" s="298"/>
      <c r="HDZ368" s="298"/>
      <c r="HEA368" s="298"/>
      <c r="HEB368" s="298"/>
      <c r="HEC368" s="298"/>
      <c r="HED368" s="298"/>
      <c r="HEE368" s="298"/>
      <c r="HEF368" s="298"/>
      <c r="HEG368" s="298"/>
      <c r="HEH368" s="298"/>
      <c r="HEI368" s="298"/>
      <c r="HEJ368" s="298"/>
      <c r="HEK368" s="298"/>
      <c r="HEL368" s="298"/>
      <c r="HEM368" s="298"/>
      <c r="HEN368" s="298"/>
      <c r="HEO368" s="298"/>
      <c r="HEP368" s="298"/>
      <c r="HEQ368" s="298"/>
      <c r="HER368" s="298"/>
      <c r="HES368" s="298"/>
      <c r="HET368" s="298"/>
      <c r="HEU368" s="298"/>
      <c r="HEV368" s="298"/>
      <c r="HEW368" s="298"/>
      <c r="HEX368" s="298"/>
      <c r="HEY368" s="298"/>
      <c r="HEZ368" s="298"/>
      <c r="HFA368" s="298"/>
      <c r="HFB368" s="298"/>
      <c r="HFC368" s="298"/>
      <c r="HFD368" s="298"/>
      <c r="HFE368" s="298"/>
      <c r="HFF368" s="298"/>
      <c r="HFG368" s="298"/>
      <c r="HFH368" s="298"/>
      <c r="HFI368" s="298"/>
      <c r="HFJ368" s="298"/>
      <c r="HFK368" s="298"/>
      <c r="HFL368" s="298"/>
      <c r="HFM368" s="298"/>
      <c r="HFN368" s="298"/>
      <c r="HFO368" s="298"/>
      <c r="HFP368" s="298"/>
      <c r="HFQ368" s="298"/>
      <c r="HFR368" s="298"/>
      <c r="HFS368" s="298"/>
      <c r="HFT368" s="298"/>
      <c r="HFU368" s="298"/>
      <c r="HFV368" s="298"/>
      <c r="HFW368" s="298"/>
      <c r="HFX368" s="298"/>
      <c r="HFY368" s="298"/>
      <c r="HFZ368" s="298"/>
      <c r="HGA368" s="298"/>
      <c r="HGB368" s="298"/>
      <c r="HGC368" s="298"/>
      <c r="HGD368" s="298"/>
      <c r="HGE368" s="298"/>
      <c r="HGF368" s="298"/>
      <c r="HGG368" s="298"/>
      <c r="HGH368" s="298"/>
      <c r="HGI368" s="298"/>
      <c r="HGJ368" s="298"/>
      <c r="HGK368" s="298"/>
      <c r="HGL368" s="298"/>
      <c r="HGM368" s="298"/>
      <c r="HGN368" s="298"/>
      <c r="HGO368" s="298"/>
      <c r="HGP368" s="298"/>
      <c r="HGQ368" s="298"/>
      <c r="HGR368" s="298"/>
      <c r="HGS368" s="298"/>
      <c r="HGT368" s="298"/>
      <c r="HGU368" s="298"/>
      <c r="HGV368" s="298"/>
      <c r="HGW368" s="298"/>
      <c r="HGX368" s="298"/>
      <c r="HGY368" s="298"/>
      <c r="HGZ368" s="298"/>
      <c r="HHA368" s="298"/>
      <c r="HHB368" s="298"/>
      <c r="HHC368" s="298"/>
      <c r="HHD368" s="298"/>
      <c r="HHE368" s="298"/>
      <c r="HHF368" s="298"/>
      <c r="HHG368" s="298"/>
      <c r="HHH368" s="298"/>
      <c r="HHI368" s="298"/>
      <c r="HHJ368" s="298"/>
      <c r="HHK368" s="298"/>
      <c r="HHL368" s="298"/>
      <c r="HHM368" s="298"/>
      <c r="HHN368" s="298"/>
      <c r="HHO368" s="298"/>
      <c r="HHP368" s="298"/>
      <c r="HHQ368" s="298"/>
      <c r="HHR368" s="298"/>
      <c r="HHS368" s="298"/>
      <c r="HHT368" s="298"/>
      <c r="HHU368" s="298"/>
      <c r="HHV368" s="298"/>
      <c r="HHW368" s="298"/>
      <c r="HHX368" s="298"/>
      <c r="HHY368" s="298"/>
      <c r="HHZ368" s="298"/>
      <c r="HIA368" s="298"/>
      <c r="HIB368" s="298"/>
      <c r="HIC368" s="298"/>
      <c r="HID368" s="298"/>
      <c r="HIE368" s="298"/>
      <c r="HIF368" s="298"/>
      <c r="HIG368" s="298"/>
      <c r="HIH368" s="298"/>
      <c r="HII368" s="298"/>
      <c r="HIJ368" s="298"/>
      <c r="HIK368" s="298"/>
      <c r="HIL368" s="298"/>
      <c r="HIM368" s="298"/>
      <c r="HIN368" s="298"/>
      <c r="HIO368" s="298"/>
      <c r="HIP368" s="298"/>
      <c r="HIQ368" s="298"/>
      <c r="HIR368" s="298"/>
      <c r="HIS368" s="298"/>
      <c r="HIT368" s="298"/>
      <c r="HIU368" s="298"/>
      <c r="HIV368" s="298"/>
      <c r="HIW368" s="298"/>
      <c r="HIX368" s="298"/>
      <c r="HIY368" s="298"/>
      <c r="HIZ368" s="298"/>
      <c r="HJA368" s="298"/>
      <c r="HJB368" s="298"/>
      <c r="HJC368" s="298"/>
      <c r="HJD368" s="298"/>
      <c r="HJE368" s="298"/>
      <c r="HJF368" s="298"/>
      <c r="HJG368" s="298"/>
      <c r="HJH368" s="298"/>
      <c r="HJI368" s="298"/>
      <c r="HJJ368" s="298"/>
      <c r="HJK368" s="298"/>
      <c r="HJL368" s="298"/>
      <c r="HJM368" s="298"/>
      <c r="HJN368" s="298"/>
      <c r="HJO368" s="298"/>
      <c r="HJP368" s="298"/>
      <c r="HJQ368" s="298"/>
      <c r="HJR368" s="298"/>
      <c r="HJS368" s="298"/>
      <c r="HJT368" s="298"/>
      <c r="HJU368" s="298"/>
      <c r="HJV368" s="298"/>
      <c r="HJW368" s="298"/>
      <c r="HJX368" s="298"/>
      <c r="HJY368" s="298"/>
      <c r="HJZ368" s="298"/>
      <c r="HKA368" s="298"/>
      <c r="HKB368" s="298"/>
      <c r="HKC368" s="298"/>
      <c r="HKD368" s="298"/>
      <c r="HKE368" s="298"/>
      <c r="HKF368" s="298"/>
      <c r="HKG368" s="298"/>
      <c r="HKH368" s="298"/>
      <c r="HKI368" s="298"/>
      <c r="HKJ368" s="298"/>
      <c r="HKK368" s="298"/>
      <c r="HKL368" s="298"/>
      <c r="HKM368" s="298"/>
      <c r="HKN368" s="298"/>
      <c r="HKO368" s="298"/>
      <c r="HKP368" s="298"/>
      <c r="HKQ368" s="298"/>
      <c r="HKR368" s="298"/>
      <c r="HKS368" s="298"/>
      <c r="HKT368" s="298"/>
      <c r="HKU368" s="298"/>
      <c r="HKV368" s="298"/>
      <c r="HKW368" s="298"/>
      <c r="HKX368" s="298"/>
      <c r="HKY368" s="298"/>
      <c r="HKZ368" s="298"/>
      <c r="HLA368" s="298"/>
      <c r="HLB368" s="298"/>
      <c r="HLC368" s="298"/>
      <c r="HLD368" s="298"/>
      <c r="HLE368" s="298"/>
      <c r="HLF368" s="298"/>
      <c r="HLG368" s="298"/>
      <c r="HLH368" s="298"/>
      <c r="HLI368" s="298"/>
      <c r="HLJ368" s="298"/>
      <c r="HLK368" s="298"/>
      <c r="HLL368" s="298"/>
      <c r="HLM368" s="298"/>
      <c r="HLN368" s="298"/>
      <c r="HLO368" s="298"/>
      <c r="HLP368" s="298"/>
      <c r="HLQ368" s="298"/>
      <c r="HLR368" s="298"/>
      <c r="HLS368" s="298"/>
      <c r="HLT368" s="298"/>
      <c r="HLU368" s="298"/>
      <c r="HLV368" s="298"/>
      <c r="HLW368" s="298"/>
      <c r="HLX368" s="298"/>
      <c r="HLY368" s="298"/>
      <c r="HLZ368" s="298"/>
      <c r="HMA368" s="298"/>
      <c r="HMB368" s="298"/>
      <c r="HMC368" s="298"/>
      <c r="HMD368" s="298"/>
      <c r="HME368" s="298"/>
      <c r="HMF368" s="298"/>
      <c r="HMG368" s="298"/>
      <c r="HMH368" s="298"/>
      <c r="HMI368" s="298"/>
      <c r="HMJ368" s="298"/>
      <c r="HMK368" s="298"/>
      <c r="HML368" s="298"/>
      <c r="HMM368" s="298"/>
      <c r="HMN368" s="298"/>
      <c r="HMO368" s="298"/>
      <c r="HMP368" s="298"/>
      <c r="HMQ368" s="298"/>
      <c r="HMR368" s="298"/>
      <c r="HMS368" s="298"/>
      <c r="HMT368" s="298"/>
      <c r="HMU368" s="298"/>
      <c r="HMV368" s="298"/>
      <c r="HMW368" s="298"/>
      <c r="HMX368" s="298"/>
      <c r="HMY368" s="298"/>
      <c r="HMZ368" s="298"/>
      <c r="HNA368" s="298"/>
      <c r="HNB368" s="298"/>
      <c r="HNC368" s="298"/>
      <c r="HND368" s="298"/>
      <c r="HNE368" s="298"/>
      <c r="HNF368" s="298"/>
      <c r="HNG368" s="298"/>
      <c r="HNH368" s="298"/>
      <c r="HNI368" s="298"/>
      <c r="HNJ368" s="298"/>
      <c r="HNK368" s="298"/>
      <c r="HNL368" s="298"/>
      <c r="HNM368" s="298"/>
      <c r="HNN368" s="298"/>
      <c r="HNO368" s="298"/>
      <c r="HNP368" s="298"/>
      <c r="HNQ368" s="298"/>
      <c r="HNR368" s="298"/>
      <c r="HNS368" s="298"/>
      <c r="HNT368" s="298"/>
      <c r="HNU368" s="298"/>
      <c r="HNV368" s="298"/>
      <c r="HNW368" s="298"/>
      <c r="HNX368" s="298"/>
      <c r="HNY368" s="298"/>
      <c r="HNZ368" s="298"/>
      <c r="HOA368" s="298"/>
      <c r="HOB368" s="298"/>
      <c r="HOC368" s="298"/>
      <c r="HOD368" s="298"/>
      <c r="HOE368" s="298"/>
      <c r="HOF368" s="298"/>
      <c r="HOG368" s="298"/>
      <c r="HOH368" s="298"/>
      <c r="HOI368" s="298"/>
      <c r="HOJ368" s="298"/>
      <c r="HOK368" s="298"/>
      <c r="HOL368" s="298"/>
      <c r="HOM368" s="298"/>
      <c r="HON368" s="298"/>
      <c r="HOO368" s="298"/>
      <c r="HOP368" s="298"/>
      <c r="HOQ368" s="298"/>
      <c r="HOR368" s="298"/>
      <c r="HOS368" s="298"/>
      <c r="HOT368" s="298"/>
      <c r="HOU368" s="298"/>
      <c r="HOV368" s="298"/>
      <c r="HOW368" s="298"/>
      <c r="HOX368" s="298"/>
      <c r="HOY368" s="298"/>
      <c r="HOZ368" s="298"/>
      <c r="HPA368" s="298"/>
      <c r="HPB368" s="298"/>
      <c r="HPC368" s="298"/>
      <c r="HPD368" s="298"/>
      <c r="HPE368" s="298"/>
      <c r="HPF368" s="298"/>
      <c r="HPG368" s="298"/>
      <c r="HPH368" s="298"/>
      <c r="HPI368" s="298"/>
      <c r="HPJ368" s="298"/>
      <c r="HPK368" s="298"/>
      <c r="HPL368" s="298"/>
      <c r="HPM368" s="298"/>
      <c r="HPN368" s="298"/>
      <c r="HPO368" s="298"/>
      <c r="HPP368" s="298"/>
      <c r="HPQ368" s="298"/>
      <c r="HPR368" s="298"/>
      <c r="HPS368" s="298"/>
      <c r="HPT368" s="298"/>
      <c r="HPU368" s="298"/>
      <c r="HPV368" s="298"/>
      <c r="HPW368" s="298"/>
      <c r="HPX368" s="298"/>
      <c r="HPY368" s="298"/>
      <c r="HPZ368" s="298"/>
      <c r="HQA368" s="298"/>
      <c r="HQB368" s="298"/>
      <c r="HQC368" s="298"/>
      <c r="HQD368" s="298"/>
      <c r="HQE368" s="298"/>
      <c r="HQF368" s="298"/>
      <c r="HQG368" s="298"/>
      <c r="HQH368" s="298"/>
      <c r="HQI368" s="298"/>
      <c r="HQJ368" s="298"/>
      <c r="HQK368" s="298"/>
      <c r="HQL368" s="298"/>
      <c r="HQM368" s="298"/>
      <c r="HQN368" s="298"/>
      <c r="HQO368" s="298"/>
      <c r="HQP368" s="298"/>
      <c r="HQQ368" s="298"/>
      <c r="HQR368" s="298"/>
      <c r="HQS368" s="298"/>
      <c r="HQT368" s="298"/>
      <c r="HQU368" s="298"/>
      <c r="HQV368" s="298"/>
      <c r="HQW368" s="298"/>
      <c r="HQX368" s="298"/>
      <c r="HQY368" s="298"/>
      <c r="HQZ368" s="298"/>
      <c r="HRA368" s="298"/>
      <c r="HRB368" s="298"/>
      <c r="HRC368" s="298"/>
      <c r="HRD368" s="298"/>
      <c r="HRE368" s="298"/>
      <c r="HRF368" s="298"/>
      <c r="HRG368" s="298"/>
      <c r="HRH368" s="298"/>
      <c r="HRI368" s="298"/>
      <c r="HRJ368" s="298"/>
      <c r="HRK368" s="298"/>
      <c r="HRL368" s="298"/>
      <c r="HRM368" s="298"/>
      <c r="HRN368" s="298"/>
      <c r="HRO368" s="298"/>
      <c r="HRP368" s="298"/>
      <c r="HRQ368" s="298"/>
      <c r="HRR368" s="298"/>
      <c r="HRS368" s="298"/>
      <c r="HRT368" s="298"/>
      <c r="HRU368" s="298"/>
      <c r="HRV368" s="298"/>
      <c r="HRW368" s="298"/>
      <c r="HRX368" s="298"/>
      <c r="HRY368" s="298"/>
      <c r="HRZ368" s="298"/>
      <c r="HSA368" s="298"/>
      <c r="HSB368" s="298"/>
      <c r="HSC368" s="298"/>
      <c r="HSD368" s="298"/>
      <c r="HSE368" s="298"/>
      <c r="HSF368" s="298"/>
      <c r="HSG368" s="298"/>
      <c r="HSH368" s="298"/>
      <c r="HSI368" s="298"/>
      <c r="HSJ368" s="298"/>
      <c r="HSK368" s="298"/>
      <c r="HSL368" s="298"/>
      <c r="HSM368" s="298"/>
      <c r="HSN368" s="298"/>
      <c r="HSO368" s="298"/>
      <c r="HSP368" s="298"/>
      <c r="HSQ368" s="298"/>
      <c r="HSR368" s="298"/>
      <c r="HSS368" s="298"/>
      <c r="HST368" s="298"/>
      <c r="HSU368" s="298"/>
      <c r="HSV368" s="298"/>
      <c r="HSW368" s="298"/>
      <c r="HSX368" s="298"/>
      <c r="HSY368" s="298"/>
      <c r="HSZ368" s="298"/>
      <c r="HTA368" s="298"/>
      <c r="HTB368" s="298"/>
      <c r="HTC368" s="298"/>
      <c r="HTD368" s="298"/>
      <c r="HTE368" s="298"/>
      <c r="HTF368" s="298"/>
      <c r="HTG368" s="298"/>
      <c r="HTH368" s="298"/>
      <c r="HTI368" s="298"/>
      <c r="HTJ368" s="298"/>
      <c r="HTK368" s="298"/>
      <c r="HTL368" s="298"/>
      <c r="HTM368" s="298"/>
      <c r="HTN368" s="298"/>
      <c r="HTO368" s="298"/>
      <c r="HTP368" s="298"/>
      <c r="HTQ368" s="298"/>
      <c r="HTR368" s="298"/>
      <c r="HTS368" s="298"/>
      <c r="HTT368" s="298"/>
      <c r="HTU368" s="298"/>
      <c r="HTV368" s="298"/>
      <c r="HTW368" s="298"/>
      <c r="HTX368" s="298"/>
      <c r="HTY368" s="298"/>
      <c r="HTZ368" s="298"/>
      <c r="HUA368" s="298"/>
      <c r="HUB368" s="298"/>
      <c r="HUC368" s="298"/>
      <c r="HUD368" s="298"/>
      <c r="HUE368" s="298"/>
      <c r="HUF368" s="298"/>
      <c r="HUG368" s="298"/>
      <c r="HUH368" s="298"/>
      <c r="HUI368" s="298"/>
      <c r="HUJ368" s="298"/>
      <c r="HUK368" s="298"/>
      <c r="HUL368" s="298"/>
      <c r="HUM368" s="298"/>
      <c r="HUN368" s="298"/>
      <c r="HUO368" s="298"/>
      <c r="HUP368" s="298"/>
      <c r="HUQ368" s="298"/>
      <c r="HUR368" s="298"/>
      <c r="HUS368" s="298"/>
      <c r="HUT368" s="298"/>
      <c r="HUU368" s="298"/>
      <c r="HUV368" s="298"/>
      <c r="HUW368" s="298"/>
      <c r="HUX368" s="298"/>
      <c r="HUY368" s="298"/>
      <c r="HUZ368" s="298"/>
      <c r="HVA368" s="298"/>
      <c r="HVB368" s="298"/>
      <c r="HVC368" s="298"/>
      <c r="HVD368" s="298"/>
      <c r="HVE368" s="298"/>
      <c r="HVF368" s="298"/>
      <c r="HVG368" s="298"/>
      <c r="HVH368" s="298"/>
      <c r="HVI368" s="298"/>
      <c r="HVJ368" s="298"/>
      <c r="HVK368" s="298"/>
      <c r="HVL368" s="298"/>
      <c r="HVM368" s="298"/>
      <c r="HVN368" s="298"/>
      <c r="HVO368" s="298"/>
      <c r="HVP368" s="298"/>
      <c r="HVQ368" s="298"/>
      <c r="HVR368" s="298"/>
      <c r="HVS368" s="298"/>
      <c r="HVT368" s="298"/>
      <c r="HVU368" s="298"/>
      <c r="HVV368" s="298"/>
      <c r="HVW368" s="298"/>
      <c r="HVX368" s="298"/>
      <c r="HVY368" s="298"/>
      <c r="HVZ368" s="298"/>
      <c r="HWA368" s="298"/>
      <c r="HWB368" s="298"/>
      <c r="HWC368" s="298"/>
      <c r="HWD368" s="298"/>
      <c r="HWE368" s="298"/>
      <c r="HWF368" s="298"/>
      <c r="HWG368" s="298"/>
      <c r="HWH368" s="298"/>
      <c r="HWI368" s="298"/>
      <c r="HWJ368" s="298"/>
      <c r="HWK368" s="298"/>
      <c r="HWL368" s="298"/>
      <c r="HWM368" s="298"/>
      <c r="HWN368" s="298"/>
      <c r="HWO368" s="298"/>
      <c r="HWP368" s="298"/>
      <c r="HWQ368" s="298"/>
      <c r="HWR368" s="298"/>
      <c r="HWS368" s="298"/>
      <c r="HWT368" s="298"/>
      <c r="HWU368" s="298"/>
      <c r="HWV368" s="298"/>
      <c r="HWW368" s="298"/>
      <c r="HWX368" s="298"/>
      <c r="HWY368" s="298"/>
      <c r="HWZ368" s="298"/>
      <c r="HXA368" s="298"/>
      <c r="HXB368" s="298"/>
      <c r="HXC368" s="298"/>
      <c r="HXD368" s="298"/>
      <c r="HXE368" s="298"/>
      <c r="HXF368" s="298"/>
      <c r="HXG368" s="298"/>
      <c r="HXH368" s="298"/>
      <c r="HXI368" s="298"/>
      <c r="HXJ368" s="298"/>
      <c r="HXK368" s="298"/>
      <c r="HXL368" s="298"/>
      <c r="HXM368" s="298"/>
      <c r="HXN368" s="298"/>
      <c r="HXO368" s="298"/>
      <c r="HXP368" s="298"/>
      <c r="HXQ368" s="298"/>
      <c r="HXR368" s="298"/>
      <c r="HXS368" s="298"/>
      <c r="HXT368" s="298"/>
      <c r="HXU368" s="298"/>
      <c r="HXV368" s="298"/>
      <c r="HXW368" s="298"/>
      <c r="HXX368" s="298"/>
      <c r="HXY368" s="298"/>
      <c r="HXZ368" s="298"/>
      <c r="HYA368" s="298"/>
      <c r="HYB368" s="298"/>
      <c r="HYC368" s="298"/>
      <c r="HYD368" s="298"/>
      <c r="HYE368" s="298"/>
      <c r="HYF368" s="298"/>
      <c r="HYG368" s="298"/>
      <c r="HYH368" s="298"/>
      <c r="HYI368" s="298"/>
      <c r="HYJ368" s="298"/>
      <c r="HYK368" s="298"/>
      <c r="HYL368" s="298"/>
      <c r="HYM368" s="298"/>
      <c r="HYN368" s="298"/>
      <c r="HYO368" s="298"/>
      <c r="HYP368" s="298"/>
      <c r="HYQ368" s="298"/>
      <c r="HYR368" s="298"/>
      <c r="HYS368" s="298"/>
      <c r="HYT368" s="298"/>
      <c r="HYU368" s="298"/>
      <c r="HYV368" s="298"/>
      <c r="HYW368" s="298"/>
      <c r="HYX368" s="298"/>
      <c r="HYY368" s="298"/>
      <c r="HYZ368" s="298"/>
      <c r="HZA368" s="298"/>
      <c r="HZB368" s="298"/>
      <c r="HZC368" s="298"/>
      <c r="HZD368" s="298"/>
      <c r="HZE368" s="298"/>
      <c r="HZF368" s="298"/>
      <c r="HZG368" s="298"/>
      <c r="HZH368" s="298"/>
      <c r="HZI368" s="298"/>
      <c r="HZJ368" s="298"/>
      <c r="HZK368" s="298"/>
      <c r="HZL368" s="298"/>
      <c r="HZM368" s="298"/>
      <c r="HZN368" s="298"/>
      <c r="HZO368" s="298"/>
      <c r="HZP368" s="298"/>
      <c r="HZQ368" s="298"/>
      <c r="HZR368" s="298"/>
      <c r="HZS368" s="298"/>
      <c r="HZT368" s="298"/>
      <c r="HZU368" s="298"/>
      <c r="HZV368" s="298"/>
      <c r="HZW368" s="298"/>
      <c r="HZX368" s="298"/>
      <c r="HZY368" s="298"/>
      <c r="HZZ368" s="298"/>
      <c r="IAA368" s="298"/>
      <c r="IAB368" s="298"/>
      <c r="IAC368" s="298"/>
      <c r="IAD368" s="298"/>
      <c r="IAE368" s="298"/>
      <c r="IAF368" s="298"/>
      <c r="IAG368" s="298"/>
      <c r="IAH368" s="298"/>
      <c r="IAI368" s="298"/>
      <c r="IAJ368" s="298"/>
      <c r="IAK368" s="298"/>
      <c r="IAL368" s="298"/>
      <c r="IAM368" s="298"/>
      <c r="IAN368" s="298"/>
      <c r="IAO368" s="298"/>
      <c r="IAP368" s="298"/>
      <c r="IAQ368" s="298"/>
      <c r="IAR368" s="298"/>
      <c r="IAS368" s="298"/>
      <c r="IAT368" s="298"/>
      <c r="IAU368" s="298"/>
      <c r="IAV368" s="298"/>
      <c r="IAW368" s="298"/>
      <c r="IAX368" s="298"/>
      <c r="IAY368" s="298"/>
      <c r="IAZ368" s="298"/>
      <c r="IBA368" s="298"/>
      <c r="IBB368" s="298"/>
      <c r="IBC368" s="298"/>
      <c r="IBD368" s="298"/>
      <c r="IBE368" s="298"/>
      <c r="IBF368" s="298"/>
      <c r="IBG368" s="298"/>
      <c r="IBH368" s="298"/>
      <c r="IBI368" s="298"/>
      <c r="IBJ368" s="298"/>
      <c r="IBK368" s="298"/>
      <c r="IBL368" s="298"/>
      <c r="IBM368" s="298"/>
      <c r="IBN368" s="298"/>
      <c r="IBO368" s="298"/>
      <c r="IBP368" s="298"/>
      <c r="IBQ368" s="298"/>
      <c r="IBR368" s="298"/>
      <c r="IBS368" s="298"/>
      <c r="IBT368" s="298"/>
      <c r="IBU368" s="298"/>
      <c r="IBV368" s="298"/>
      <c r="IBW368" s="298"/>
      <c r="IBX368" s="298"/>
      <c r="IBY368" s="298"/>
      <c r="IBZ368" s="298"/>
      <c r="ICA368" s="298"/>
      <c r="ICB368" s="298"/>
      <c r="ICC368" s="298"/>
      <c r="ICD368" s="298"/>
      <c r="ICE368" s="298"/>
      <c r="ICF368" s="298"/>
      <c r="ICG368" s="298"/>
      <c r="ICH368" s="298"/>
      <c r="ICI368" s="298"/>
      <c r="ICJ368" s="298"/>
      <c r="ICK368" s="298"/>
      <c r="ICL368" s="298"/>
      <c r="ICM368" s="298"/>
      <c r="ICN368" s="298"/>
      <c r="ICO368" s="298"/>
      <c r="ICP368" s="298"/>
      <c r="ICQ368" s="298"/>
      <c r="ICR368" s="298"/>
      <c r="ICS368" s="298"/>
      <c r="ICT368" s="298"/>
      <c r="ICU368" s="298"/>
      <c r="ICV368" s="298"/>
      <c r="ICW368" s="298"/>
      <c r="ICX368" s="298"/>
      <c r="ICY368" s="298"/>
      <c r="ICZ368" s="298"/>
      <c r="IDA368" s="298"/>
      <c r="IDB368" s="298"/>
      <c r="IDC368" s="298"/>
      <c r="IDD368" s="298"/>
      <c r="IDE368" s="298"/>
      <c r="IDF368" s="298"/>
      <c r="IDG368" s="298"/>
      <c r="IDH368" s="298"/>
      <c r="IDI368" s="298"/>
      <c r="IDJ368" s="298"/>
      <c r="IDK368" s="298"/>
      <c r="IDL368" s="298"/>
      <c r="IDM368" s="298"/>
      <c r="IDN368" s="298"/>
      <c r="IDO368" s="298"/>
      <c r="IDP368" s="298"/>
      <c r="IDQ368" s="298"/>
      <c r="IDR368" s="298"/>
      <c r="IDS368" s="298"/>
      <c r="IDT368" s="298"/>
      <c r="IDU368" s="298"/>
      <c r="IDV368" s="298"/>
      <c r="IDW368" s="298"/>
      <c r="IDX368" s="298"/>
      <c r="IDY368" s="298"/>
      <c r="IDZ368" s="298"/>
      <c r="IEA368" s="298"/>
      <c r="IEB368" s="298"/>
      <c r="IEC368" s="298"/>
      <c r="IED368" s="298"/>
      <c r="IEE368" s="298"/>
      <c r="IEF368" s="298"/>
      <c r="IEG368" s="298"/>
      <c r="IEH368" s="298"/>
      <c r="IEI368" s="298"/>
      <c r="IEJ368" s="298"/>
      <c r="IEK368" s="298"/>
      <c r="IEL368" s="298"/>
      <c r="IEM368" s="298"/>
      <c r="IEN368" s="298"/>
      <c r="IEO368" s="298"/>
      <c r="IEP368" s="298"/>
      <c r="IEQ368" s="298"/>
      <c r="IER368" s="298"/>
      <c r="IES368" s="298"/>
      <c r="IET368" s="298"/>
      <c r="IEU368" s="298"/>
      <c r="IEV368" s="298"/>
      <c r="IEW368" s="298"/>
      <c r="IEX368" s="298"/>
      <c r="IEY368" s="298"/>
      <c r="IEZ368" s="298"/>
      <c r="IFA368" s="298"/>
      <c r="IFB368" s="298"/>
      <c r="IFC368" s="298"/>
      <c r="IFD368" s="298"/>
      <c r="IFE368" s="298"/>
      <c r="IFF368" s="298"/>
      <c r="IFG368" s="298"/>
      <c r="IFH368" s="298"/>
      <c r="IFI368" s="298"/>
      <c r="IFJ368" s="298"/>
      <c r="IFK368" s="298"/>
      <c r="IFL368" s="298"/>
      <c r="IFM368" s="298"/>
      <c r="IFN368" s="298"/>
      <c r="IFO368" s="298"/>
      <c r="IFP368" s="298"/>
      <c r="IFQ368" s="298"/>
      <c r="IFR368" s="298"/>
      <c r="IFS368" s="298"/>
      <c r="IFT368" s="298"/>
      <c r="IFU368" s="298"/>
      <c r="IFV368" s="298"/>
      <c r="IFW368" s="298"/>
      <c r="IFX368" s="298"/>
      <c r="IFY368" s="298"/>
      <c r="IFZ368" s="298"/>
      <c r="IGA368" s="298"/>
      <c r="IGB368" s="298"/>
      <c r="IGC368" s="298"/>
      <c r="IGD368" s="298"/>
      <c r="IGE368" s="298"/>
      <c r="IGF368" s="298"/>
      <c r="IGG368" s="298"/>
      <c r="IGH368" s="298"/>
      <c r="IGI368" s="298"/>
      <c r="IGJ368" s="298"/>
      <c r="IGK368" s="298"/>
      <c r="IGL368" s="298"/>
      <c r="IGM368" s="298"/>
      <c r="IGN368" s="298"/>
      <c r="IGO368" s="298"/>
      <c r="IGP368" s="298"/>
      <c r="IGQ368" s="298"/>
      <c r="IGR368" s="298"/>
      <c r="IGS368" s="298"/>
      <c r="IGT368" s="298"/>
      <c r="IGU368" s="298"/>
      <c r="IGV368" s="298"/>
      <c r="IGW368" s="298"/>
      <c r="IGX368" s="298"/>
      <c r="IGY368" s="298"/>
      <c r="IGZ368" s="298"/>
      <c r="IHA368" s="298"/>
      <c r="IHB368" s="298"/>
      <c r="IHC368" s="298"/>
      <c r="IHD368" s="298"/>
      <c r="IHE368" s="298"/>
      <c r="IHF368" s="298"/>
      <c r="IHG368" s="298"/>
      <c r="IHH368" s="298"/>
      <c r="IHI368" s="298"/>
      <c r="IHJ368" s="298"/>
      <c r="IHK368" s="298"/>
      <c r="IHL368" s="298"/>
      <c r="IHM368" s="298"/>
      <c r="IHN368" s="298"/>
      <c r="IHO368" s="298"/>
      <c r="IHP368" s="298"/>
      <c r="IHQ368" s="298"/>
      <c r="IHR368" s="298"/>
      <c r="IHS368" s="298"/>
      <c r="IHT368" s="298"/>
      <c r="IHU368" s="298"/>
      <c r="IHV368" s="298"/>
      <c r="IHW368" s="298"/>
      <c r="IHX368" s="298"/>
      <c r="IHY368" s="298"/>
      <c r="IHZ368" s="298"/>
      <c r="IIA368" s="298"/>
      <c r="IIB368" s="298"/>
      <c r="IIC368" s="298"/>
      <c r="IID368" s="298"/>
      <c r="IIE368" s="298"/>
      <c r="IIF368" s="298"/>
      <c r="IIG368" s="298"/>
      <c r="IIH368" s="298"/>
      <c r="III368" s="298"/>
      <c r="IIJ368" s="298"/>
      <c r="IIK368" s="298"/>
      <c r="IIL368" s="298"/>
      <c r="IIM368" s="298"/>
      <c r="IIN368" s="298"/>
      <c r="IIO368" s="298"/>
      <c r="IIP368" s="298"/>
      <c r="IIQ368" s="298"/>
      <c r="IIR368" s="298"/>
      <c r="IIS368" s="298"/>
      <c r="IIT368" s="298"/>
      <c r="IIU368" s="298"/>
      <c r="IIV368" s="298"/>
      <c r="IIW368" s="298"/>
      <c r="IIX368" s="298"/>
      <c r="IIY368" s="298"/>
      <c r="IIZ368" s="298"/>
      <c r="IJA368" s="298"/>
      <c r="IJB368" s="298"/>
      <c r="IJC368" s="298"/>
      <c r="IJD368" s="298"/>
      <c r="IJE368" s="298"/>
      <c r="IJF368" s="298"/>
      <c r="IJG368" s="298"/>
      <c r="IJH368" s="298"/>
      <c r="IJI368" s="298"/>
      <c r="IJJ368" s="298"/>
      <c r="IJK368" s="298"/>
      <c r="IJL368" s="298"/>
      <c r="IJM368" s="298"/>
      <c r="IJN368" s="298"/>
      <c r="IJO368" s="298"/>
      <c r="IJP368" s="298"/>
      <c r="IJQ368" s="298"/>
      <c r="IJR368" s="298"/>
      <c r="IJS368" s="298"/>
      <c r="IJT368" s="298"/>
      <c r="IJU368" s="298"/>
      <c r="IJV368" s="298"/>
      <c r="IJW368" s="298"/>
      <c r="IJX368" s="298"/>
      <c r="IJY368" s="298"/>
      <c r="IJZ368" s="298"/>
      <c r="IKA368" s="298"/>
      <c r="IKB368" s="298"/>
      <c r="IKC368" s="298"/>
      <c r="IKD368" s="298"/>
      <c r="IKE368" s="298"/>
      <c r="IKF368" s="298"/>
      <c r="IKG368" s="298"/>
      <c r="IKH368" s="298"/>
      <c r="IKI368" s="298"/>
      <c r="IKJ368" s="298"/>
      <c r="IKK368" s="298"/>
      <c r="IKL368" s="298"/>
      <c r="IKM368" s="298"/>
      <c r="IKN368" s="298"/>
      <c r="IKO368" s="298"/>
      <c r="IKP368" s="298"/>
      <c r="IKQ368" s="298"/>
      <c r="IKR368" s="298"/>
      <c r="IKS368" s="298"/>
      <c r="IKT368" s="298"/>
      <c r="IKU368" s="298"/>
      <c r="IKV368" s="298"/>
      <c r="IKW368" s="298"/>
      <c r="IKX368" s="298"/>
      <c r="IKY368" s="298"/>
      <c r="IKZ368" s="298"/>
      <c r="ILA368" s="298"/>
      <c r="ILB368" s="298"/>
      <c r="ILC368" s="298"/>
      <c r="ILD368" s="298"/>
      <c r="ILE368" s="298"/>
      <c r="ILF368" s="298"/>
      <c r="ILG368" s="298"/>
      <c r="ILH368" s="298"/>
      <c r="ILI368" s="298"/>
      <c r="ILJ368" s="298"/>
      <c r="ILK368" s="298"/>
      <c r="ILL368" s="298"/>
      <c r="ILM368" s="298"/>
      <c r="ILN368" s="298"/>
      <c r="ILO368" s="298"/>
      <c r="ILP368" s="298"/>
      <c r="ILQ368" s="298"/>
      <c r="ILR368" s="298"/>
      <c r="ILS368" s="298"/>
      <c r="ILT368" s="298"/>
      <c r="ILU368" s="298"/>
      <c r="ILV368" s="298"/>
      <c r="ILW368" s="298"/>
      <c r="ILX368" s="298"/>
      <c r="ILY368" s="298"/>
      <c r="ILZ368" s="298"/>
      <c r="IMA368" s="298"/>
      <c r="IMB368" s="298"/>
      <c r="IMC368" s="298"/>
      <c r="IMD368" s="298"/>
      <c r="IME368" s="298"/>
      <c r="IMF368" s="298"/>
      <c r="IMG368" s="298"/>
      <c r="IMH368" s="298"/>
      <c r="IMI368" s="298"/>
      <c r="IMJ368" s="298"/>
      <c r="IMK368" s="298"/>
      <c r="IML368" s="298"/>
      <c r="IMM368" s="298"/>
      <c r="IMN368" s="298"/>
      <c r="IMO368" s="298"/>
      <c r="IMP368" s="298"/>
      <c r="IMQ368" s="298"/>
      <c r="IMR368" s="298"/>
      <c r="IMS368" s="298"/>
      <c r="IMT368" s="298"/>
      <c r="IMU368" s="298"/>
      <c r="IMV368" s="298"/>
      <c r="IMW368" s="298"/>
      <c r="IMX368" s="298"/>
      <c r="IMY368" s="298"/>
      <c r="IMZ368" s="298"/>
      <c r="INA368" s="298"/>
      <c r="INB368" s="298"/>
      <c r="INC368" s="298"/>
      <c r="IND368" s="298"/>
      <c r="INE368" s="298"/>
      <c r="INF368" s="298"/>
      <c r="ING368" s="298"/>
      <c r="INH368" s="298"/>
      <c r="INI368" s="298"/>
      <c r="INJ368" s="298"/>
      <c r="INK368" s="298"/>
      <c r="INL368" s="298"/>
      <c r="INM368" s="298"/>
      <c r="INN368" s="298"/>
      <c r="INO368" s="298"/>
      <c r="INP368" s="298"/>
      <c r="INQ368" s="298"/>
      <c r="INR368" s="298"/>
      <c r="INS368" s="298"/>
      <c r="INT368" s="298"/>
      <c r="INU368" s="298"/>
      <c r="INV368" s="298"/>
      <c r="INW368" s="298"/>
      <c r="INX368" s="298"/>
      <c r="INY368" s="298"/>
      <c r="INZ368" s="298"/>
      <c r="IOA368" s="298"/>
      <c r="IOB368" s="298"/>
      <c r="IOC368" s="298"/>
      <c r="IOD368" s="298"/>
      <c r="IOE368" s="298"/>
      <c r="IOF368" s="298"/>
      <c r="IOG368" s="298"/>
      <c r="IOH368" s="298"/>
      <c r="IOI368" s="298"/>
      <c r="IOJ368" s="298"/>
      <c r="IOK368" s="298"/>
      <c r="IOL368" s="298"/>
      <c r="IOM368" s="298"/>
      <c r="ION368" s="298"/>
      <c r="IOO368" s="298"/>
      <c r="IOP368" s="298"/>
      <c r="IOQ368" s="298"/>
      <c r="IOR368" s="298"/>
      <c r="IOS368" s="298"/>
      <c r="IOT368" s="298"/>
      <c r="IOU368" s="298"/>
      <c r="IOV368" s="298"/>
      <c r="IOW368" s="298"/>
      <c r="IOX368" s="298"/>
      <c r="IOY368" s="298"/>
      <c r="IOZ368" s="298"/>
      <c r="IPA368" s="298"/>
      <c r="IPB368" s="298"/>
      <c r="IPC368" s="298"/>
      <c r="IPD368" s="298"/>
      <c r="IPE368" s="298"/>
      <c r="IPF368" s="298"/>
      <c r="IPG368" s="298"/>
      <c r="IPH368" s="298"/>
      <c r="IPI368" s="298"/>
      <c r="IPJ368" s="298"/>
      <c r="IPK368" s="298"/>
      <c r="IPL368" s="298"/>
      <c r="IPM368" s="298"/>
      <c r="IPN368" s="298"/>
      <c r="IPO368" s="298"/>
      <c r="IPP368" s="298"/>
      <c r="IPQ368" s="298"/>
      <c r="IPR368" s="298"/>
      <c r="IPS368" s="298"/>
      <c r="IPT368" s="298"/>
      <c r="IPU368" s="298"/>
      <c r="IPV368" s="298"/>
      <c r="IPW368" s="298"/>
      <c r="IPX368" s="298"/>
      <c r="IPY368" s="298"/>
      <c r="IPZ368" s="298"/>
      <c r="IQA368" s="298"/>
      <c r="IQB368" s="298"/>
      <c r="IQC368" s="298"/>
      <c r="IQD368" s="298"/>
      <c r="IQE368" s="298"/>
      <c r="IQF368" s="298"/>
      <c r="IQG368" s="298"/>
      <c r="IQH368" s="298"/>
      <c r="IQI368" s="298"/>
      <c r="IQJ368" s="298"/>
      <c r="IQK368" s="298"/>
      <c r="IQL368" s="298"/>
      <c r="IQM368" s="298"/>
      <c r="IQN368" s="298"/>
      <c r="IQO368" s="298"/>
      <c r="IQP368" s="298"/>
      <c r="IQQ368" s="298"/>
      <c r="IQR368" s="298"/>
      <c r="IQS368" s="298"/>
      <c r="IQT368" s="298"/>
      <c r="IQU368" s="298"/>
      <c r="IQV368" s="298"/>
      <c r="IQW368" s="298"/>
      <c r="IQX368" s="298"/>
      <c r="IQY368" s="298"/>
      <c r="IQZ368" s="298"/>
      <c r="IRA368" s="298"/>
      <c r="IRB368" s="298"/>
      <c r="IRC368" s="298"/>
      <c r="IRD368" s="298"/>
      <c r="IRE368" s="298"/>
      <c r="IRF368" s="298"/>
      <c r="IRG368" s="298"/>
      <c r="IRH368" s="298"/>
      <c r="IRI368" s="298"/>
      <c r="IRJ368" s="298"/>
      <c r="IRK368" s="298"/>
      <c r="IRL368" s="298"/>
      <c r="IRM368" s="298"/>
      <c r="IRN368" s="298"/>
      <c r="IRO368" s="298"/>
      <c r="IRP368" s="298"/>
      <c r="IRQ368" s="298"/>
      <c r="IRR368" s="298"/>
      <c r="IRS368" s="298"/>
      <c r="IRT368" s="298"/>
      <c r="IRU368" s="298"/>
      <c r="IRV368" s="298"/>
      <c r="IRW368" s="298"/>
      <c r="IRX368" s="298"/>
      <c r="IRY368" s="298"/>
      <c r="IRZ368" s="298"/>
      <c r="ISA368" s="298"/>
      <c r="ISB368" s="298"/>
      <c r="ISC368" s="298"/>
      <c r="ISD368" s="298"/>
      <c r="ISE368" s="298"/>
      <c r="ISF368" s="298"/>
      <c r="ISG368" s="298"/>
      <c r="ISH368" s="298"/>
      <c r="ISI368" s="298"/>
      <c r="ISJ368" s="298"/>
      <c r="ISK368" s="298"/>
      <c r="ISL368" s="298"/>
      <c r="ISM368" s="298"/>
      <c r="ISN368" s="298"/>
      <c r="ISO368" s="298"/>
      <c r="ISP368" s="298"/>
      <c r="ISQ368" s="298"/>
      <c r="ISR368" s="298"/>
      <c r="ISS368" s="298"/>
      <c r="IST368" s="298"/>
      <c r="ISU368" s="298"/>
      <c r="ISV368" s="298"/>
      <c r="ISW368" s="298"/>
      <c r="ISX368" s="298"/>
      <c r="ISY368" s="298"/>
      <c r="ISZ368" s="298"/>
      <c r="ITA368" s="298"/>
      <c r="ITB368" s="298"/>
      <c r="ITC368" s="298"/>
      <c r="ITD368" s="298"/>
      <c r="ITE368" s="298"/>
      <c r="ITF368" s="298"/>
      <c r="ITG368" s="298"/>
      <c r="ITH368" s="298"/>
      <c r="ITI368" s="298"/>
      <c r="ITJ368" s="298"/>
      <c r="ITK368" s="298"/>
      <c r="ITL368" s="298"/>
      <c r="ITM368" s="298"/>
      <c r="ITN368" s="298"/>
      <c r="ITO368" s="298"/>
      <c r="ITP368" s="298"/>
      <c r="ITQ368" s="298"/>
      <c r="ITR368" s="298"/>
      <c r="ITS368" s="298"/>
      <c r="ITT368" s="298"/>
      <c r="ITU368" s="298"/>
      <c r="ITV368" s="298"/>
      <c r="ITW368" s="298"/>
      <c r="ITX368" s="298"/>
      <c r="ITY368" s="298"/>
      <c r="ITZ368" s="298"/>
      <c r="IUA368" s="298"/>
      <c r="IUB368" s="298"/>
      <c r="IUC368" s="298"/>
      <c r="IUD368" s="298"/>
      <c r="IUE368" s="298"/>
      <c r="IUF368" s="298"/>
      <c r="IUG368" s="298"/>
      <c r="IUH368" s="298"/>
      <c r="IUI368" s="298"/>
      <c r="IUJ368" s="298"/>
      <c r="IUK368" s="298"/>
      <c r="IUL368" s="298"/>
      <c r="IUM368" s="298"/>
      <c r="IUN368" s="298"/>
      <c r="IUO368" s="298"/>
      <c r="IUP368" s="298"/>
      <c r="IUQ368" s="298"/>
      <c r="IUR368" s="298"/>
      <c r="IUS368" s="298"/>
      <c r="IUT368" s="298"/>
      <c r="IUU368" s="298"/>
      <c r="IUV368" s="298"/>
      <c r="IUW368" s="298"/>
      <c r="IUX368" s="298"/>
      <c r="IUY368" s="298"/>
      <c r="IUZ368" s="298"/>
      <c r="IVA368" s="298"/>
      <c r="IVB368" s="298"/>
      <c r="IVC368" s="298"/>
      <c r="IVD368" s="298"/>
      <c r="IVE368" s="298"/>
      <c r="IVF368" s="298"/>
      <c r="IVG368" s="298"/>
      <c r="IVH368" s="298"/>
      <c r="IVI368" s="298"/>
      <c r="IVJ368" s="298"/>
      <c r="IVK368" s="298"/>
      <c r="IVL368" s="298"/>
      <c r="IVM368" s="298"/>
      <c r="IVN368" s="298"/>
      <c r="IVO368" s="298"/>
      <c r="IVP368" s="298"/>
      <c r="IVQ368" s="298"/>
      <c r="IVR368" s="298"/>
      <c r="IVS368" s="298"/>
      <c r="IVT368" s="298"/>
      <c r="IVU368" s="298"/>
      <c r="IVV368" s="298"/>
      <c r="IVW368" s="298"/>
      <c r="IVX368" s="298"/>
      <c r="IVY368" s="298"/>
      <c r="IVZ368" s="298"/>
      <c r="IWA368" s="298"/>
      <c r="IWB368" s="298"/>
      <c r="IWC368" s="298"/>
      <c r="IWD368" s="298"/>
      <c r="IWE368" s="298"/>
      <c r="IWF368" s="298"/>
      <c r="IWG368" s="298"/>
      <c r="IWH368" s="298"/>
      <c r="IWI368" s="298"/>
      <c r="IWJ368" s="298"/>
      <c r="IWK368" s="298"/>
      <c r="IWL368" s="298"/>
      <c r="IWM368" s="298"/>
      <c r="IWN368" s="298"/>
      <c r="IWO368" s="298"/>
      <c r="IWP368" s="298"/>
      <c r="IWQ368" s="298"/>
      <c r="IWR368" s="298"/>
      <c r="IWS368" s="298"/>
      <c r="IWT368" s="298"/>
      <c r="IWU368" s="298"/>
      <c r="IWV368" s="298"/>
      <c r="IWW368" s="298"/>
      <c r="IWX368" s="298"/>
      <c r="IWY368" s="298"/>
      <c r="IWZ368" s="298"/>
      <c r="IXA368" s="298"/>
      <c r="IXB368" s="298"/>
      <c r="IXC368" s="298"/>
      <c r="IXD368" s="298"/>
      <c r="IXE368" s="298"/>
      <c r="IXF368" s="298"/>
      <c r="IXG368" s="298"/>
      <c r="IXH368" s="298"/>
      <c r="IXI368" s="298"/>
      <c r="IXJ368" s="298"/>
      <c r="IXK368" s="298"/>
      <c r="IXL368" s="298"/>
      <c r="IXM368" s="298"/>
      <c r="IXN368" s="298"/>
      <c r="IXO368" s="298"/>
      <c r="IXP368" s="298"/>
      <c r="IXQ368" s="298"/>
      <c r="IXR368" s="298"/>
      <c r="IXS368" s="298"/>
      <c r="IXT368" s="298"/>
      <c r="IXU368" s="298"/>
      <c r="IXV368" s="298"/>
      <c r="IXW368" s="298"/>
      <c r="IXX368" s="298"/>
      <c r="IXY368" s="298"/>
      <c r="IXZ368" s="298"/>
      <c r="IYA368" s="298"/>
      <c r="IYB368" s="298"/>
      <c r="IYC368" s="298"/>
      <c r="IYD368" s="298"/>
      <c r="IYE368" s="298"/>
      <c r="IYF368" s="298"/>
      <c r="IYG368" s="298"/>
      <c r="IYH368" s="298"/>
      <c r="IYI368" s="298"/>
      <c r="IYJ368" s="298"/>
      <c r="IYK368" s="298"/>
      <c r="IYL368" s="298"/>
      <c r="IYM368" s="298"/>
      <c r="IYN368" s="298"/>
      <c r="IYO368" s="298"/>
      <c r="IYP368" s="298"/>
      <c r="IYQ368" s="298"/>
      <c r="IYR368" s="298"/>
      <c r="IYS368" s="298"/>
      <c r="IYT368" s="298"/>
      <c r="IYU368" s="298"/>
      <c r="IYV368" s="298"/>
      <c r="IYW368" s="298"/>
      <c r="IYX368" s="298"/>
      <c r="IYY368" s="298"/>
      <c r="IYZ368" s="298"/>
      <c r="IZA368" s="298"/>
      <c r="IZB368" s="298"/>
      <c r="IZC368" s="298"/>
      <c r="IZD368" s="298"/>
      <c r="IZE368" s="298"/>
      <c r="IZF368" s="298"/>
      <c r="IZG368" s="298"/>
      <c r="IZH368" s="298"/>
      <c r="IZI368" s="298"/>
      <c r="IZJ368" s="298"/>
      <c r="IZK368" s="298"/>
      <c r="IZL368" s="298"/>
      <c r="IZM368" s="298"/>
      <c r="IZN368" s="298"/>
      <c r="IZO368" s="298"/>
      <c r="IZP368" s="298"/>
      <c r="IZQ368" s="298"/>
      <c r="IZR368" s="298"/>
      <c r="IZS368" s="298"/>
      <c r="IZT368" s="298"/>
      <c r="IZU368" s="298"/>
      <c r="IZV368" s="298"/>
      <c r="IZW368" s="298"/>
      <c r="IZX368" s="298"/>
      <c r="IZY368" s="298"/>
      <c r="IZZ368" s="298"/>
      <c r="JAA368" s="298"/>
      <c r="JAB368" s="298"/>
      <c r="JAC368" s="298"/>
      <c r="JAD368" s="298"/>
      <c r="JAE368" s="298"/>
      <c r="JAF368" s="298"/>
      <c r="JAG368" s="298"/>
      <c r="JAH368" s="298"/>
      <c r="JAI368" s="298"/>
      <c r="JAJ368" s="298"/>
      <c r="JAK368" s="298"/>
      <c r="JAL368" s="298"/>
      <c r="JAM368" s="298"/>
      <c r="JAN368" s="298"/>
      <c r="JAO368" s="298"/>
      <c r="JAP368" s="298"/>
      <c r="JAQ368" s="298"/>
      <c r="JAR368" s="298"/>
      <c r="JAS368" s="298"/>
      <c r="JAT368" s="298"/>
      <c r="JAU368" s="298"/>
      <c r="JAV368" s="298"/>
      <c r="JAW368" s="298"/>
      <c r="JAX368" s="298"/>
      <c r="JAY368" s="298"/>
      <c r="JAZ368" s="298"/>
      <c r="JBA368" s="298"/>
      <c r="JBB368" s="298"/>
      <c r="JBC368" s="298"/>
      <c r="JBD368" s="298"/>
      <c r="JBE368" s="298"/>
      <c r="JBF368" s="298"/>
      <c r="JBG368" s="298"/>
      <c r="JBH368" s="298"/>
      <c r="JBI368" s="298"/>
      <c r="JBJ368" s="298"/>
      <c r="JBK368" s="298"/>
      <c r="JBL368" s="298"/>
      <c r="JBM368" s="298"/>
      <c r="JBN368" s="298"/>
      <c r="JBO368" s="298"/>
      <c r="JBP368" s="298"/>
      <c r="JBQ368" s="298"/>
      <c r="JBR368" s="298"/>
      <c r="JBS368" s="298"/>
      <c r="JBT368" s="298"/>
      <c r="JBU368" s="298"/>
      <c r="JBV368" s="298"/>
      <c r="JBW368" s="298"/>
      <c r="JBX368" s="298"/>
      <c r="JBY368" s="298"/>
      <c r="JBZ368" s="298"/>
      <c r="JCA368" s="298"/>
      <c r="JCB368" s="298"/>
      <c r="JCC368" s="298"/>
      <c r="JCD368" s="298"/>
      <c r="JCE368" s="298"/>
      <c r="JCF368" s="298"/>
      <c r="JCG368" s="298"/>
      <c r="JCH368" s="298"/>
      <c r="JCI368" s="298"/>
      <c r="JCJ368" s="298"/>
      <c r="JCK368" s="298"/>
      <c r="JCL368" s="298"/>
      <c r="JCM368" s="298"/>
      <c r="JCN368" s="298"/>
      <c r="JCO368" s="298"/>
      <c r="JCP368" s="298"/>
      <c r="JCQ368" s="298"/>
      <c r="JCR368" s="298"/>
      <c r="JCS368" s="298"/>
      <c r="JCT368" s="298"/>
      <c r="JCU368" s="298"/>
      <c r="JCV368" s="298"/>
      <c r="JCW368" s="298"/>
      <c r="JCX368" s="298"/>
      <c r="JCY368" s="298"/>
      <c r="JCZ368" s="298"/>
      <c r="JDA368" s="298"/>
      <c r="JDB368" s="298"/>
      <c r="JDC368" s="298"/>
      <c r="JDD368" s="298"/>
      <c r="JDE368" s="298"/>
      <c r="JDF368" s="298"/>
      <c r="JDG368" s="298"/>
      <c r="JDH368" s="298"/>
      <c r="JDI368" s="298"/>
      <c r="JDJ368" s="298"/>
      <c r="JDK368" s="298"/>
      <c r="JDL368" s="298"/>
      <c r="JDM368" s="298"/>
      <c r="JDN368" s="298"/>
      <c r="JDO368" s="298"/>
      <c r="JDP368" s="298"/>
      <c r="JDQ368" s="298"/>
      <c r="JDR368" s="298"/>
      <c r="JDS368" s="298"/>
      <c r="JDT368" s="298"/>
      <c r="JDU368" s="298"/>
      <c r="JDV368" s="298"/>
      <c r="JDW368" s="298"/>
      <c r="JDX368" s="298"/>
      <c r="JDY368" s="298"/>
      <c r="JDZ368" s="298"/>
      <c r="JEA368" s="298"/>
      <c r="JEB368" s="298"/>
      <c r="JEC368" s="298"/>
      <c r="JED368" s="298"/>
      <c r="JEE368" s="298"/>
      <c r="JEF368" s="298"/>
      <c r="JEG368" s="298"/>
      <c r="JEH368" s="298"/>
      <c r="JEI368" s="298"/>
      <c r="JEJ368" s="298"/>
      <c r="JEK368" s="298"/>
      <c r="JEL368" s="298"/>
      <c r="JEM368" s="298"/>
      <c r="JEN368" s="298"/>
      <c r="JEO368" s="298"/>
      <c r="JEP368" s="298"/>
      <c r="JEQ368" s="298"/>
      <c r="JER368" s="298"/>
      <c r="JES368" s="298"/>
      <c r="JET368" s="298"/>
      <c r="JEU368" s="298"/>
      <c r="JEV368" s="298"/>
      <c r="JEW368" s="298"/>
      <c r="JEX368" s="298"/>
      <c r="JEY368" s="298"/>
      <c r="JEZ368" s="298"/>
      <c r="JFA368" s="298"/>
      <c r="JFB368" s="298"/>
      <c r="JFC368" s="298"/>
      <c r="JFD368" s="298"/>
      <c r="JFE368" s="298"/>
      <c r="JFF368" s="298"/>
      <c r="JFG368" s="298"/>
      <c r="JFH368" s="298"/>
      <c r="JFI368" s="298"/>
      <c r="JFJ368" s="298"/>
      <c r="JFK368" s="298"/>
      <c r="JFL368" s="298"/>
      <c r="JFM368" s="298"/>
      <c r="JFN368" s="298"/>
      <c r="JFO368" s="298"/>
      <c r="JFP368" s="298"/>
      <c r="JFQ368" s="298"/>
      <c r="JFR368" s="298"/>
      <c r="JFS368" s="298"/>
      <c r="JFT368" s="298"/>
      <c r="JFU368" s="298"/>
      <c r="JFV368" s="298"/>
      <c r="JFW368" s="298"/>
      <c r="JFX368" s="298"/>
      <c r="JFY368" s="298"/>
      <c r="JFZ368" s="298"/>
      <c r="JGA368" s="298"/>
      <c r="JGB368" s="298"/>
      <c r="JGC368" s="298"/>
      <c r="JGD368" s="298"/>
      <c r="JGE368" s="298"/>
      <c r="JGF368" s="298"/>
      <c r="JGG368" s="298"/>
      <c r="JGH368" s="298"/>
      <c r="JGI368" s="298"/>
      <c r="JGJ368" s="298"/>
      <c r="JGK368" s="298"/>
      <c r="JGL368" s="298"/>
      <c r="JGM368" s="298"/>
      <c r="JGN368" s="298"/>
      <c r="JGO368" s="298"/>
      <c r="JGP368" s="298"/>
      <c r="JGQ368" s="298"/>
      <c r="JGR368" s="298"/>
      <c r="JGS368" s="298"/>
      <c r="JGT368" s="298"/>
      <c r="JGU368" s="298"/>
      <c r="JGV368" s="298"/>
      <c r="JGW368" s="298"/>
      <c r="JGX368" s="298"/>
      <c r="JGY368" s="298"/>
      <c r="JGZ368" s="298"/>
      <c r="JHA368" s="298"/>
      <c r="JHB368" s="298"/>
      <c r="JHC368" s="298"/>
      <c r="JHD368" s="298"/>
      <c r="JHE368" s="298"/>
      <c r="JHF368" s="298"/>
      <c r="JHG368" s="298"/>
      <c r="JHH368" s="298"/>
      <c r="JHI368" s="298"/>
      <c r="JHJ368" s="298"/>
      <c r="JHK368" s="298"/>
      <c r="JHL368" s="298"/>
      <c r="JHM368" s="298"/>
      <c r="JHN368" s="298"/>
      <c r="JHO368" s="298"/>
      <c r="JHP368" s="298"/>
      <c r="JHQ368" s="298"/>
      <c r="JHR368" s="298"/>
      <c r="JHS368" s="298"/>
      <c r="JHT368" s="298"/>
      <c r="JHU368" s="298"/>
      <c r="JHV368" s="298"/>
      <c r="JHW368" s="298"/>
      <c r="JHX368" s="298"/>
      <c r="JHY368" s="298"/>
      <c r="JHZ368" s="298"/>
      <c r="JIA368" s="298"/>
      <c r="JIB368" s="298"/>
      <c r="JIC368" s="298"/>
      <c r="JID368" s="298"/>
      <c r="JIE368" s="298"/>
      <c r="JIF368" s="298"/>
      <c r="JIG368" s="298"/>
      <c r="JIH368" s="298"/>
      <c r="JII368" s="298"/>
      <c r="JIJ368" s="298"/>
      <c r="JIK368" s="298"/>
      <c r="JIL368" s="298"/>
      <c r="JIM368" s="298"/>
      <c r="JIN368" s="298"/>
      <c r="JIO368" s="298"/>
      <c r="JIP368" s="298"/>
      <c r="JIQ368" s="298"/>
      <c r="JIR368" s="298"/>
      <c r="JIS368" s="298"/>
      <c r="JIT368" s="298"/>
      <c r="JIU368" s="298"/>
      <c r="JIV368" s="298"/>
      <c r="JIW368" s="298"/>
      <c r="JIX368" s="298"/>
      <c r="JIY368" s="298"/>
      <c r="JIZ368" s="298"/>
      <c r="JJA368" s="298"/>
      <c r="JJB368" s="298"/>
      <c r="JJC368" s="298"/>
      <c r="JJD368" s="298"/>
      <c r="JJE368" s="298"/>
      <c r="JJF368" s="298"/>
      <c r="JJG368" s="298"/>
      <c r="JJH368" s="298"/>
      <c r="JJI368" s="298"/>
      <c r="JJJ368" s="298"/>
      <c r="JJK368" s="298"/>
      <c r="JJL368" s="298"/>
      <c r="JJM368" s="298"/>
      <c r="JJN368" s="298"/>
      <c r="JJO368" s="298"/>
      <c r="JJP368" s="298"/>
      <c r="JJQ368" s="298"/>
      <c r="JJR368" s="298"/>
      <c r="JJS368" s="298"/>
      <c r="JJT368" s="298"/>
      <c r="JJU368" s="298"/>
      <c r="JJV368" s="298"/>
      <c r="JJW368" s="298"/>
      <c r="JJX368" s="298"/>
      <c r="JJY368" s="298"/>
      <c r="JJZ368" s="298"/>
      <c r="JKA368" s="298"/>
      <c r="JKB368" s="298"/>
      <c r="JKC368" s="298"/>
      <c r="JKD368" s="298"/>
      <c r="JKE368" s="298"/>
      <c r="JKF368" s="298"/>
      <c r="JKG368" s="298"/>
      <c r="JKH368" s="298"/>
      <c r="JKI368" s="298"/>
      <c r="JKJ368" s="298"/>
      <c r="JKK368" s="298"/>
      <c r="JKL368" s="298"/>
      <c r="JKM368" s="298"/>
      <c r="JKN368" s="298"/>
      <c r="JKO368" s="298"/>
      <c r="JKP368" s="298"/>
      <c r="JKQ368" s="298"/>
      <c r="JKR368" s="298"/>
      <c r="JKS368" s="298"/>
      <c r="JKT368" s="298"/>
      <c r="JKU368" s="298"/>
      <c r="JKV368" s="298"/>
      <c r="JKW368" s="298"/>
      <c r="JKX368" s="298"/>
      <c r="JKY368" s="298"/>
      <c r="JKZ368" s="298"/>
      <c r="JLA368" s="298"/>
      <c r="JLB368" s="298"/>
      <c r="JLC368" s="298"/>
      <c r="JLD368" s="298"/>
      <c r="JLE368" s="298"/>
      <c r="JLF368" s="298"/>
      <c r="JLG368" s="298"/>
      <c r="JLH368" s="298"/>
      <c r="JLI368" s="298"/>
      <c r="JLJ368" s="298"/>
      <c r="JLK368" s="298"/>
      <c r="JLL368" s="298"/>
      <c r="JLM368" s="298"/>
      <c r="JLN368" s="298"/>
      <c r="JLO368" s="298"/>
      <c r="JLP368" s="298"/>
      <c r="JLQ368" s="298"/>
      <c r="JLR368" s="298"/>
      <c r="JLS368" s="298"/>
      <c r="JLT368" s="298"/>
      <c r="JLU368" s="298"/>
      <c r="JLV368" s="298"/>
      <c r="JLW368" s="298"/>
      <c r="JLX368" s="298"/>
      <c r="JLY368" s="298"/>
      <c r="JLZ368" s="298"/>
      <c r="JMA368" s="298"/>
      <c r="JMB368" s="298"/>
      <c r="JMC368" s="298"/>
      <c r="JMD368" s="298"/>
      <c r="JME368" s="298"/>
      <c r="JMF368" s="298"/>
      <c r="JMG368" s="298"/>
      <c r="JMH368" s="298"/>
      <c r="JMI368" s="298"/>
      <c r="JMJ368" s="298"/>
      <c r="JMK368" s="298"/>
      <c r="JML368" s="298"/>
      <c r="JMM368" s="298"/>
      <c r="JMN368" s="298"/>
      <c r="JMO368" s="298"/>
      <c r="JMP368" s="298"/>
      <c r="JMQ368" s="298"/>
      <c r="JMR368" s="298"/>
      <c r="JMS368" s="298"/>
      <c r="JMT368" s="298"/>
      <c r="JMU368" s="298"/>
      <c r="JMV368" s="298"/>
      <c r="JMW368" s="298"/>
      <c r="JMX368" s="298"/>
      <c r="JMY368" s="298"/>
      <c r="JMZ368" s="298"/>
      <c r="JNA368" s="298"/>
      <c r="JNB368" s="298"/>
      <c r="JNC368" s="298"/>
      <c r="JND368" s="298"/>
      <c r="JNE368" s="298"/>
      <c r="JNF368" s="298"/>
      <c r="JNG368" s="298"/>
      <c r="JNH368" s="298"/>
      <c r="JNI368" s="298"/>
      <c r="JNJ368" s="298"/>
      <c r="JNK368" s="298"/>
      <c r="JNL368" s="298"/>
      <c r="JNM368" s="298"/>
      <c r="JNN368" s="298"/>
      <c r="JNO368" s="298"/>
      <c r="JNP368" s="298"/>
      <c r="JNQ368" s="298"/>
      <c r="JNR368" s="298"/>
      <c r="JNS368" s="298"/>
      <c r="JNT368" s="298"/>
      <c r="JNU368" s="298"/>
      <c r="JNV368" s="298"/>
      <c r="JNW368" s="298"/>
      <c r="JNX368" s="298"/>
      <c r="JNY368" s="298"/>
      <c r="JNZ368" s="298"/>
      <c r="JOA368" s="298"/>
      <c r="JOB368" s="298"/>
      <c r="JOC368" s="298"/>
      <c r="JOD368" s="298"/>
      <c r="JOE368" s="298"/>
      <c r="JOF368" s="298"/>
      <c r="JOG368" s="298"/>
      <c r="JOH368" s="298"/>
      <c r="JOI368" s="298"/>
      <c r="JOJ368" s="298"/>
      <c r="JOK368" s="298"/>
      <c r="JOL368" s="298"/>
      <c r="JOM368" s="298"/>
      <c r="JON368" s="298"/>
      <c r="JOO368" s="298"/>
      <c r="JOP368" s="298"/>
      <c r="JOQ368" s="298"/>
      <c r="JOR368" s="298"/>
      <c r="JOS368" s="298"/>
      <c r="JOT368" s="298"/>
      <c r="JOU368" s="298"/>
      <c r="JOV368" s="298"/>
      <c r="JOW368" s="298"/>
      <c r="JOX368" s="298"/>
      <c r="JOY368" s="298"/>
      <c r="JOZ368" s="298"/>
      <c r="JPA368" s="298"/>
      <c r="JPB368" s="298"/>
      <c r="JPC368" s="298"/>
      <c r="JPD368" s="298"/>
      <c r="JPE368" s="298"/>
      <c r="JPF368" s="298"/>
      <c r="JPG368" s="298"/>
      <c r="JPH368" s="298"/>
      <c r="JPI368" s="298"/>
      <c r="JPJ368" s="298"/>
      <c r="JPK368" s="298"/>
      <c r="JPL368" s="298"/>
      <c r="JPM368" s="298"/>
      <c r="JPN368" s="298"/>
      <c r="JPO368" s="298"/>
      <c r="JPP368" s="298"/>
      <c r="JPQ368" s="298"/>
      <c r="JPR368" s="298"/>
      <c r="JPS368" s="298"/>
      <c r="JPT368" s="298"/>
      <c r="JPU368" s="298"/>
      <c r="JPV368" s="298"/>
      <c r="JPW368" s="298"/>
      <c r="JPX368" s="298"/>
      <c r="JPY368" s="298"/>
      <c r="JPZ368" s="298"/>
      <c r="JQA368" s="298"/>
      <c r="JQB368" s="298"/>
      <c r="JQC368" s="298"/>
      <c r="JQD368" s="298"/>
      <c r="JQE368" s="298"/>
      <c r="JQF368" s="298"/>
      <c r="JQG368" s="298"/>
      <c r="JQH368" s="298"/>
      <c r="JQI368" s="298"/>
      <c r="JQJ368" s="298"/>
      <c r="JQK368" s="298"/>
      <c r="JQL368" s="298"/>
      <c r="JQM368" s="298"/>
      <c r="JQN368" s="298"/>
      <c r="JQO368" s="298"/>
      <c r="JQP368" s="298"/>
      <c r="JQQ368" s="298"/>
      <c r="JQR368" s="298"/>
      <c r="JQS368" s="298"/>
      <c r="JQT368" s="298"/>
      <c r="JQU368" s="298"/>
      <c r="JQV368" s="298"/>
      <c r="JQW368" s="298"/>
      <c r="JQX368" s="298"/>
      <c r="JQY368" s="298"/>
      <c r="JQZ368" s="298"/>
      <c r="JRA368" s="298"/>
      <c r="JRB368" s="298"/>
      <c r="JRC368" s="298"/>
      <c r="JRD368" s="298"/>
      <c r="JRE368" s="298"/>
      <c r="JRF368" s="298"/>
      <c r="JRG368" s="298"/>
      <c r="JRH368" s="298"/>
      <c r="JRI368" s="298"/>
      <c r="JRJ368" s="298"/>
      <c r="JRK368" s="298"/>
      <c r="JRL368" s="298"/>
      <c r="JRM368" s="298"/>
      <c r="JRN368" s="298"/>
      <c r="JRO368" s="298"/>
      <c r="JRP368" s="298"/>
      <c r="JRQ368" s="298"/>
      <c r="JRR368" s="298"/>
      <c r="JRS368" s="298"/>
      <c r="JRT368" s="298"/>
      <c r="JRU368" s="298"/>
      <c r="JRV368" s="298"/>
      <c r="JRW368" s="298"/>
      <c r="JRX368" s="298"/>
      <c r="JRY368" s="298"/>
      <c r="JRZ368" s="298"/>
      <c r="JSA368" s="298"/>
      <c r="JSB368" s="298"/>
      <c r="JSC368" s="298"/>
      <c r="JSD368" s="298"/>
      <c r="JSE368" s="298"/>
      <c r="JSF368" s="298"/>
      <c r="JSG368" s="298"/>
      <c r="JSH368" s="298"/>
      <c r="JSI368" s="298"/>
      <c r="JSJ368" s="298"/>
      <c r="JSK368" s="298"/>
      <c r="JSL368" s="298"/>
      <c r="JSM368" s="298"/>
      <c r="JSN368" s="298"/>
      <c r="JSO368" s="298"/>
      <c r="JSP368" s="298"/>
      <c r="JSQ368" s="298"/>
      <c r="JSR368" s="298"/>
      <c r="JSS368" s="298"/>
      <c r="JST368" s="298"/>
      <c r="JSU368" s="298"/>
      <c r="JSV368" s="298"/>
      <c r="JSW368" s="298"/>
      <c r="JSX368" s="298"/>
      <c r="JSY368" s="298"/>
      <c r="JSZ368" s="298"/>
      <c r="JTA368" s="298"/>
      <c r="JTB368" s="298"/>
      <c r="JTC368" s="298"/>
      <c r="JTD368" s="298"/>
      <c r="JTE368" s="298"/>
      <c r="JTF368" s="298"/>
      <c r="JTG368" s="298"/>
      <c r="JTH368" s="298"/>
      <c r="JTI368" s="298"/>
      <c r="JTJ368" s="298"/>
      <c r="JTK368" s="298"/>
      <c r="JTL368" s="298"/>
      <c r="JTM368" s="298"/>
      <c r="JTN368" s="298"/>
      <c r="JTO368" s="298"/>
      <c r="JTP368" s="298"/>
      <c r="JTQ368" s="298"/>
      <c r="JTR368" s="298"/>
      <c r="JTS368" s="298"/>
      <c r="JTT368" s="298"/>
      <c r="JTU368" s="298"/>
      <c r="JTV368" s="298"/>
      <c r="JTW368" s="298"/>
      <c r="JTX368" s="298"/>
      <c r="JTY368" s="298"/>
      <c r="JTZ368" s="298"/>
      <c r="JUA368" s="298"/>
      <c r="JUB368" s="298"/>
      <c r="JUC368" s="298"/>
      <c r="JUD368" s="298"/>
      <c r="JUE368" s="298"/>
      <c r="JUF368" s="298"/>
      <c r="JUG368" s="298"/>
      <c r="JUH368" s="298"/>
      <c r="JUI368" s="298"/>
      <c r="JUJ368" s="298"/>
      <c r="JUK368" s="298"/>
      <c r="JUL368" s="298"/>
      <c r="JUM368" s="298"/>
      <c r="JUN368" s="298"/>
      <c r="JUO368" s="298"/>
      <c r="JUP368" s="298"/>
      <c r="JUQ368" s="298"/>
      <c r="JUR368" s="298"/>
      <c r="JUS368" s="298"/>
      <c r="JUT368" s="298"/>
      <c r="JUU368" s="298"/>
      <c r="JUV368" s="298"/>
      <c r="JUW368" s="298"/>
      <c r="JUX368" s="298"/>
      <c r="JUY368" s="298"/>
      <c r="JUZ368" s="298"/>
      <c r="JVA368" s="298"/>
      <c r="JVB368" s="298"/>
      <c r="JVC368" s="298"/>
      <c r="JVD368" s="298"/>
      <c r="JVE368" s="298"/>
      <c r="JVF368" s="298"/>
      <c r="JVG368" s="298"/>
      <c r="JVH368" s="298"/>
      <c r="JVI368" s="298"/>
      <c r="JVJ368" s="298"/>
      <c r="JVK368" s="298"/>
      <c r="JVL368" s="298"/>
      <c r="JVM368" s="298"/>
      <c r="JVN368" s="298"/>
      <c r="JVO368" s="298"/>
      <c r="JVP368" s="298"/>
      <c r="JVQ368" s="298"/>
      <c r="JVR368" s="298"/>
      <c r="JVS368" s="298"/>
      <c r="JVT368" s="298"/>
      <c r="JVU368" s="298"/>
      <c r="JVV368" s="298"/>
      <c r="JVW368" s="298"/>
      <c r="JVX368" s="298"/>
      <c r="JVY368" s="298"/>
      <c r="JVZ368" s="298"/>
      <c r="JWA368" s="298"/>
      <c r="JWB368" s="298"/>
      <c r="JWC368" s="298"/>
      <c r="JWD368" s="298"/>
      <c r="JWE368" s="298"/>
      <c r="JWF368" s="298"/>
      <c r="JWG368" s="298"/>
      <c r="JWH368" s="298"/>
      <c r="JWI368" s="298"/>
      <c r="JWJ368" s="298"/>
      <c r="JWK368" s="298"/>
      <c r="JWL368" s="298"/>
      <c r="JWM368" s="298"/>
      <c r="JWN368" s="298"/>
      <c r="JWO368" s="298"/>
      <c r="JWP368" s="298"/>
      <c r="JWQ368" s="298"/>
      <c r="JWR368" s="298"/>
      <c r="JWS368" s="298"/>
      <c r="JWT368" s="298"/>
      <c r="JWU368" s="298"/>
      <c r="JWV368" s="298"/>
      <c r="JWW368" s="298"/>
      <c r="JWX368" s="298"/>
      <c r="JWY368" s="298"/>
      <c r="JWZ368" s="298"/>
      <c r="JXA368" s="298"/>
      <c r="JXB368" s="298"/>
      <c r="JXC368" s="298"/>
      <c r="JXD368" s="298"/>
      <c r="JXE368" s="298"/>
      <c r="JXF368" s="298"/>
      <c r="JXG368" s="298"/>
      <c r="JXH368" s="298"/>
      <c r="JXI368" s="298"/>
      <c r="JXJ368" s="298"/>
      <c r="JXK368" s="298"/>
      <c r="JXL368" s="298"/>
      <c r="JXM368" s="298"/>
      <c r="JXN368" s="298"/>
      <c r="JXO368" s="298"/>
      <c r="JXP368" s="298"/>
      <c r="JXQ368" s="298"/>
      <c r="JXR368" s="298"/>
      <c r="JXS368" s="298"/>
      <c r="JXT368" s="298"/>
      <c r="JXU368" s="298"/>
      <c r="JXV368" s="298"/>
      <c r="JXW368" s="298"/>
      <c r="JXX368" s="298"/>
      <c r="JXY368" s="298"/>
      <c r="JXZ368" s="298"/>
      <c r="JYA368" s="298"/>
      <c r="JYB368" s="298"/>
      <c r="JYC368" s="298"/>
      <c r="JYD368" s="298"/>
      <c r="JYE368" s="298"/>
      <c r="JYF368" s="298"/>
      <c r="JYG368" s="298"/>
      <c r="JYH368" s="298"/>
      <c r="JYI368" s="298"/>
      <c r="JYJ368" s="298"/>
      <c r="JYK368" s="298"/>
      <c r="JYL368" s="298"/>
      <c r="JYM368" s="298"/>
      <c r="JYN368" s="298"/>
      <c r="JYO368" s="298"/>
      <c r="JYP368" s="298"/>
      <c r="JYQ368" s="298"/>
      <c r="JYR368" s="298"/>
      <c r="JYS368" s="298"/>
      <c r="JYT368" s="298"/>
      <c r="JYU368" s="298"/>
      <c r="JYV368" s="298"/>
      <c r="JYW368" s="298"/>
      <c r="JYX368" s="298"/>
      <c r="JYY368" s="298"/>
      <c r="JYZ368" s="298"/>
      <c r="JZA368" s="298"/>
      <c r="JZB368" s="298"/>
      <c r="JZC368" s="298"/>
      <c r="JZD368" s="298"/>
      <c r="JZE368" s="298"/>
      <c r="JZF368" s="298"/>
      <c r="JZG368" s="298"/>
      <c r="JZH368" s="298"/>
      <c r="JZI368" s="298"/>
      <c r="JZJ368" s="298"/>
      <c r="JZK368" s="298"/>
      <c r="JZL368" s="298"/>
      <c r="JZM368" s="298"/>
      <c r="JZN368" s="298"/>
      <c r="JZO368" s="298"/>
      <c r="JZP368" s="298"/>
      <c r="JZQ368" s="298"/>
      <c r="JZR368" s="298"/>
      <c r="JZS368" s="298"/>
      <c r="JZT368" s="298"/>
      <c r="JZU368" s="298"/>
      <c r="JZV368" s="298"/>
      <c r="JZW368" s="298"/>
      <c r="JZX368" s="298"/>
      <c r="JZY368" s="298"/>
      <c r="JZZ368" s="298"/>
      <c r="KAA368" s="298"/>
      <c r="KAB368" s="298"/>
      <c r="KAC368" s="298"/>
      <c r="KAD368" s="298"/>
      <c r="KAE368" s="298"/>
      <c r="KAF368" s="298"/>
      <c r="KAG368" s="298"/>
      <c r="KAH368" s="298"/>
      <c r="KAI368" s="298"/>
      <c r="KAJ368" s="298"/>
      <c r="KAK368" s="298"/>
      <c r="KAL368" s="298"/>
      <c r="KAM368" s="298"/>
      <c r="KAN368" s="298"/>
      <c r="KAO368" s="298"/>
      <c r="KAP368" s="298"/>
      <c r="KAQ368" s="298"/>
      <c r="KAR368" s="298"/>
      <c r="KAS368" s="298"/>
      <c r="KAT368" s="298"/>
      <c r="KAU368" s="298"/>
      <c r="KAV368" s="298"/>
      <c r="KAW368" s="298"/>
      <c r="KAX368" s="298"/>
      <c r="KAY368" s="298"/>
      <c r="KAZ368" s="298"/>
      <c r="KBA368" s="298"/>
      <c r="KBB368" s="298"/>
      <c r="KBC368" s="298"/>
      <c r="KBD368" s="298"/>
      <c r="KBE368" s="298"/>
      <c r="KBF368" s="298"/>
      <c r="KBG368" s="298"/>
      <c r="KBH368" s="298"/>
      <c r="KBI368" s="298"/>
      <c r="KBJ368" s="298"/>
      <c r="KBK368" s="298"/>
      <c r="KBL368" s="298"/>
      <c r="KBM368" s="298"/>
      <c r="KBN368" s="298"/>
      <c r="KBO368" s="298"/>
      <c r="KBP368" s="298"/>
      <c r="KBQ368" s="298"/>
      <c r="KBR368" s="298"/>
      <c r="KBS368" s="298"/>
      <c r="KBT368" s="298"/>
      <c r="KBU368" s="298"/>
      <c r="KBV368" s="298"/>
      <c r="KBW368" s="298"/>
      <c r="KBX368" s="298"/>
      <c r="KBY368" s="298"/>
      <c r="KBZ368" s="298"/>
      <c r="KCA368" s="298"/>
      <c r="KCB368" s="298"/>
      <c r="KCC368" s="298"/>
      <c r="KCD368" s="298"/>
      <c r="KCE368" s="298"/>
      <c r="KCF368" s="298"/>
      <c r="KCG368" s="298"/>
      <c r="KCH368" s="298"/>
      <c r="KCI368" s="298"/>
      <c r="KCJ368" s="298"/>
      <c r="KCK368" s="298"/>
      <c r="KCL368" s="298"/>
      <c r="KCM368" s="298"/>
      <c r="KCN368" s="298"/>
      <c r="KCO368" s="298"/>
      <c r="KCP368" s="298"/>
      <c r="KCQ368" s="298"/>
      <c r="KCR368" s="298"/>
      <c r="KCS368" s="298"/>
      <c r="KCT368" s="298"/>
      <c r="KCU368" s="298"/>
      <c r="KCV368" s="298"/>
      <c r="KCW368" s="298"/>
      <c r="KCX368" s="298"/>
      <c r="KCY368" s="298"/>
      <c r="KCZ368" s="298"/>
      <c r="KDA368" s="298"/>
      <c r="KDB368" s="298"/>
      <c r="KDC368" s="298"/>
      <c r="KDD368" s="298"/>
      <c r="KDE368" s="298"/>
      <c r="KDF368" s="298"/>
      <c r="KDG368" s="298"/>
      <c r="KDH368" s="298"/>
      <c r="KDI368" s="298"/>
      <c r="KDJ368" s="298"/>
      <c r="KDK368" s="298"/>
      <c r="KDL368" s="298"/>
      <c r="KDM368" s="298"/>
      <c r="KDN368" s="298"/>
      <c r="KDO368" s="298"/>
      <c r="KDP368" s="298"/>
      <c r="KDQ368" s="298"/>
      <c r="KDR368" s="298"/>
      <c r="KDS368" s="298"/>
      <c r="KDT368" s="298"/>
      <c r="KDU368" s="298"/>
      <c r="KDV368" s="298"/>
      <c r="KDW368" s="298"/>
      <c r="KDX368" s="298"/>
      <c r="KDY368" s="298"/>
      <c r="KDZ368" s="298"/>
      <c r="KEA368" s="298"/>
      <c r="KEB368" s="298"/>
      <c r="KEC368" s="298"/>
      <c r="KED368" s="298"/>
      <c r="KEE368" s="298"/>
      <c r="KEF368" s="298"/>
      <c r="KEG368" s="298"/>
      <c r="KEH368" s="298"/>
      <c r="KEI368" s="298"/>
      <c r="KEJ368" s="298"/>
      <c r="KEK368" s="298"/>
      <c r="KEL368" s="298"/>
      <c r="KEM368" s="298"/>
      <c r="KEN368" s="298"/>
      <c r="KEO368" s="298"/>
      <c r="KEP368" s="298"/>
      <c r="KEQ368" s="298"/>
      <c r="KER368" s="298"/>
      <c r="KES368" s="298"/>
      <c r="KET368" s="298"/>
      <c r="KEU368" s="298"/>
      <c r="KEV368" s="298"/>
      <c r="KEW368" s="298"/>
      <c r="KEX368" s="298"/>
      <c r="KEY368" s="298"/>
      <c r="KEZ368" s="298"/>
      <c r="KFA368" s="298"/>
      <c r="KFB368" s="298"/>
      <c r="KFC368" s="298"/>
      <c r="KFD368" s="298"/>
      <c r="KFE368" s="298"/>
      <c r="KFF368" s="298"/>
      <c r="KFG368" s="298"/>
      <c r="KFH368" s="298"/>
      <c r="KFI368" s="298"/>
      <c r="KFJ368" s="298"/>
      <c r="KFK368" s="298"/>
      <c r="KFL368" s="298"/>
      <c r="KFM368" s="298"/>
      <c r="KFN368" s="298"/>
      <c r="KFO368" s="298"/>
      <c r="KFP368" s="298"/>
      <c r="KFQ368" s="298"/>
      <c r="KFR368" s="298"/>
      <c r="KFS368" s="298"/>
      <c r="KFT368" s="298"/>
      <c r="KFU368" s="298"/>
      <c r="KFV368" s="298"/>
      <c r="KFW368" s="298"/>
      <c r="KFX368" s="298"/>
      <c r="KFY368" s="298"/>
      <c r="KFZ368" s="298"/>
      <c r="KGA368" s="298"/>
      <c r="KGB368" s="298"/>
      <c r="KGC368" s="298"/>
      <c r="KGD368" s="298"/>
      <c r="KGE368" s="298"/>
      <c r="KGF368" s="298"/>
      <c r="KGG368" s="298"/>
      <c r="KGH368" s="298"/>
      <c r="KGI368" s="298"/>
      <c r="KGJ368" s="298"/>
      <c r="KGK368" s="298"/>
      <c r="KGL368" s="298"/>
      <c r="KGM368" s="298"/>
      <c r="KGN368" s="298"/>
      <c r="KGO368" s="298"/>
      <c r="KGP368" s="298"/>
      <c r="KGQ368" s="298"/>
      <c r="KGR368" s="298"/>
      <c r="KGS368" s="298"/>
      <c r="KGT368" s="298"/>
      <c r="KGU368" s="298"/>
      <c r="KGV368" s="298"/>
      <c r="KGW368" s="298"/>
      <c r="KGX368" s="298"/>
      <c r="KGY368" s="298"/>
      <c r="KGZ368" s="298"/>
      <c r="KHA368" s="298"/>
      <c r="KHB368" s="298"/>
      <c r="KHC368" s="298"/>
      <c r="KHD368" s="298"/>
      <c r="KHE368" s="298"/>
      <c r="KHF368" s="298"/>
      <c r="KHG368" s="298"/>
      <c r="KHH368" s="298"/>
      <c r="KHI368" s="298"/>
      <c r="KHJ368" s="298"/>
      <c r="KHK368" s="298"/>
      <c r="KHL368" s="298"/>
      <c r="KHM368" s="298"/>
      <c r="KHN368" s="298"/>
      <c r="KHO368" s="298"/>
      <c r="KHP368" s="298"/>
      <c r="KHQ368" s="298"/>
      <c r="KHR368" s="298"/>
      <c r="KHS368" s="298"/>
      <c r="KHT368" s="298"/>
      <c r="KHU368" s="298"/>
      <c r="KHV368" s="298"/>
      <c r="KHW368" s="298"/>
      <c r="KHX368" s="298"/>
      <c r="KHY368" s="298"/>
      <c r="KHZ368" s="298"/>
      <c r="KIA368" s="298"/>
      <c r="KIB368" s="298"/>
      <c r="KIC368" s="298"/>
      <c r="KID368" s="298"/>
      <c r="KIE368" s="298"/>
      <c r="KIF368" s="298"/>
      <c r="KIG368" s="298"/>
      <c r="KIH368" s="298"/>
      <c r="KII368" s="298"/>
      <c r="KIJ368" s="298"/>
      <c r="KIK368" s="298"/>
      <c r="KIL368" s="298"/>
      <c r="KIM368" s="298"/>
      <c r="KIN368" s="298"/>
      <c r="KIO368" s="298"/>
      <c r="KIP368" s="298"/>
      <c r="KIQ368" s="298"/>
      <c r="KIR368" s="298"/>
      <c r="KIS368" s="298"/>
      <c r="KIT368" s="298"/>
      <c r="KIU368" s="298"/>
      <c r="KIV368" s="298"/>
      <c r="KIW368" s="298"/>
      <c r="KIX368" s="298"/>
      <c r="KIY368" s="298"/>
      <c r="KIZ368" s="298"/>
      <c r="KJA368" s="298"/>
      <c r="KJB368" s="298"/>
      <c r="KJC368" s="298"/>
      <c r="KJD368" s="298"/>
      <c r="KJE368" s="298"/>
      <c r="KJF368" s="298"/>
      <c r="KJG368" s="298"/>
      <c r="KJH368" s="298"/>
      <c r="KJI368" s="298"/>
      <c r="KJJ368" s="298"/>
      <c r="KJK368" s="298"/>
      <c r="KJL368" s="298"/>
      <c r="KJM368" s="298"/>
      <c r="KJN368" s="298"/>
      <c r="KJO368" s="298"/>
      <c r="KJP368" s="298"/>
      <c r="KJQ368" s="298"/>
      <c r="KJR368" s="298"/>
      <c r="KJS368" s="298"/>
      <c r="KJT368" s="298"/>
      <c r="KJU368" s="298"/>
      <c r="KJV368" s="298"/>
      <c r="KJW368" s="298"/>
      <c r="KJX368" s="298"/>
      <c r="KJY368" s="298"/>
      <c r="KJZ368" s="298"/>
      <c r="KKA368" s="298"/>
      <c r="KKB368" s="298"/>
      <c r="KKC368" s="298"/>
      <c r="KKD368" s="298"/>
      <c r="KKE368" s="298"/>
      <c r="KKF368" s="298"/>
      <c r="KKG368" s="298"/>
      <c r="KKH368" s="298"/>
      <c r="KKI368" s="298"/>
      <c r="KKJ368" s="298"/>
      <c r="KKK368" s="298"/>
      <c r="KKL368" s="298"/>
      <c r="KKM368" s="298"/>
      <c r="KKN368" s="298"/>
      <c r="KKO368" s="298"/>
      <c r="KKP368" s="298"/>
      <c r="KKQ368" s="298"/>
      <c r="KKR368" s="298"/>
      <c r="KKS368" s="298"/>
      <c r="KKT368" s="298"/>
      <c r="KKU368" s="298"/>
      <c r="KKV368" s="298"/>
      <c r="KKW368" s="298"/>
      <c r="KKX368" s="298"/>
      <c r="KKY368" s="298"/>
      <c r="KKZ368" s="298"/>
      <c r="KLA368" s="298"/>
      <c r="KLB368" s="298"/>
      <c r="KLC368" s="298"/>
      <c r="KLD368" s="298"/>
      <c r="KLE368" s="298"/>
      <c r="KLF368" s="298"/>
      <c r="KLG368" s="298"/>
      <c r="KLH368" s="298"/>
      <c r="KLI368" s="298"/>
      <c r="KLJ368" s="298"/>
      <c r="KLK368" s="298"/>
      <c r="KLL368" s="298"/>
      <c r="KLM368" s="298"/>
      <c r="KLN368" s="298"/>
      <c r="KLO368" s="298"/>
      <c r="KLP368" s="298"/>
      <c r="KLQ368" s="298"/>
      <c r="KLR368" s="298"/>
      <c r="KLS368" s="298"/>
      <c r="KLT368" s="298"/>
      <c r="KLU368" s="298"/>
      <c r="KLV368" s="298"/>
      <c r="KLW368" s="298"/>
      <c r="KLX368" s="298"/>
      <c r="KLY368" s="298"/>
      <c r="KLZ368" s="298"/>
      <c r="KMA368" s="298"/>
      <c r="KMB368" s="298"/>
      <c r="KMC368" s="298"/>
      <c r="KMD368" s="298"/>
      <c r="KME368" s="298"/>
      <c r="KMF368" s="298"/>
      <c r="KMG368" s="298"/>
      <c r="KMH368" s="298"/>
      <c r="KMI368" s="298"/>
      <c r="KMJ368" s="298"/>
      <c r="KMK368" s="298"/>
      <c r="KML368" s="298"/>
      <c r="KMM368" s="298"/>
      <c r="KMN368" s="298"/>
      <c r="KMO368" s="298"/>
      <c r="KMP368" s="298"/>
      <c r="KMQ368" s="298"/>
      <c r="KMR368" s="298"/>
      <c r="KMS368" s="298"/>
      <c r="KMT368" s="298"/>
      <c r="KMU368" s="298"/>
      <c r="KMV368" s="298"/>
      <c r="KMW368" s="298"/>
      <c r="KMX368" s="298"/>
      <c r="KMY368" s="298"/>
      <c r="KMZ368" s="298"/>
      <c r="KNA368" s="298"/>
      <c r="KNB368" s="298"/>
      <c r="KNC368" s="298"/>
      <c r="KND368" s="298"/>
      <c r="KNE368" s="298"/>
      <c r="KNF368" s="298"/>
      <c r="KNG368" s="298"/>
      <c r="KNH368" s="298"/>
      <c r="KNI368" s="298"/>
      <c r="KNJ368" s="298"/>
      <c r="KNK368" s="298"/>
      <c r="KNL368" s="298"/>
      <c r="KNM368" s="298"/>
      <c r="KNN368" s="298"/>
      <c r="KNO368" s="298"/>
      <c r="KNP368" s="298"/>
      <c r="KNQ368" s="298"/>
      <c r="KNR368" s="298"/>
      <c r="KNS368" s="298"/>
      <c r="KNT368" s="298"/>
      <c r="KNU368" s="298"/>
      <c r="KNV368" s="298"/>
      <c r="KNW368" s="298"/>
      <c r="KNX368" s="298"/>
      <c r="KNY368" s="298"/>
      <c r="KNZ368" s="298"/>
      <c r="KOA368" s="298"/>
      <c r="KOB368" s="298"/>
      <c r="KOC368" s="298"/>
      <c r="KOD368" s="298"/>
      <c r="KOE368" s="298"/>
      <c r="KOF368" s="298"/>
      <c r="KOG368" s="298"/>
      <c r="KOH368" s="298"/>
      <c r="KOI368" s="298"/>
      <c r="KOJ368" s="298"/>
      <c r="KOK368" s="298"/>
      <c r="KOL368" s="298"/>
      <c r="KOM368" s="298"/>
      <c r="KON368" s="298"/>
      <c r="KOO368" s="298"/>
      <c r="KOP368" s="298"/>
      <c r="KOQ368" s="298"/>
      <c r="KOR368" s="298"/>
      <c r="KOS368" s="298"/>
      <c r="KOT368" s="298"/>
      <c r="KOU368" s="298"/>
      <c r="KOV368" s="298"/>
      <c r="KOW368" s="298"/>
      <c r="KOX368" s="298"/>
      <c r="KOY368" s="298"/>
      <c r="KOZ368" s="298"/>
      <c r="KPA368" s="298"/>
      <c r="KPB368" s="298"/>
      <c r="KPC368" s="298"/>
      <c r="KPD368" s="298"/>
      <c r="KPE368" s="298"/>
      <c r="KPF368" s="298"/>
      <c r="KPG368" s="298"/>
      <c r="KPH368" s="298"/>
      <c r="KPI368" s="298"/>
      <c r="KPJ368" s="298"/>
      <c r="KPK368" s="298"/>
      <c r="KPL368" s="298"/>
      <c r="KPM368" s="298"/>
      <c r="KPN368" s="298"/>
      <c r="KPO368" s="298"/>
      <c r="KPP368" s="298"/>
      <c r="KPQ368" s="298"/>
      <c r="KPR368" s="298"/>
      <c r="KPS368" s="298"/>
      <c r="KPT368" s="298"/>
      <c r="KPU368" s="298"/>
      <c r="KPV368" s="298"/>
      <c r="KPW368" s="298"/>
      <c r="KPX368" s="298"/>
      <c r="KPY368" s="298"/>
      <c r="KPZ368" s="298"/>
      <c r="KQA368" s="298"/>
      <c r="KQB368" s="298"/>
      <c r="KQC368" s="298"/>
      <c r="KQD368" s="298"/>
      <c r="KQE368" s="298"/>
      <c r="KQF368" s="298"/>
      <c r="KQG368" s="298"/>
      <c r="KQH368" s="298"/>
      <c r="KQI368" s="298"/>
      <c r="KQJ368" s="298"/>
      <c r="KQK368" s="298"/>
      <c r="KQL368" s="298"/>
      <c r="KQM368" s="298"/>
      <c r="KQN368" s="298"/>
      <c r="KQO368" s="298"/>
      <c r="KQP368" s="298"/>
      <c r="KQQ368" s="298"/>
      <c r="KQR368" s="298"/>
      <c r="KQS368" s="298"/>
      <c r="KQT368" s="298"/>
      <c r="KQU368" s="298"/>
      <c r="KQV368" s="298"/>
      <c r="KQW368" s="298"/>
      <c r="KQX368" s="298"/>
      <c r="KQY368" s="298"/>
      <c r="KQZ368" s="298"/>
      <c r="KRA368" s="298"/>
      <c r="KRB368" s="298"/>
      <c r="KRC368" s="298"/>
      <c r="KRD368" s="298"/>
      <c r="KRE368" s="298"/>
      <c r="KRF368" s="298"/>
      <c r="KRG368" s="298"/>
      <c r="KRH368" s="298"/>
      <c r="KRI368" s="298"/>
      <c r="KRJ368" s="298"/>
      <c r="KRK368" s="298"/>
      <c r="KRL368" s="298"/>
      <c r="KRM368" s="298"/>
      <c r="KRN368" s="298"/>
      <c r="KRO368" s="298"/>
      <c r="KRP368" s="298"/>
      <c r="KRQ368" s="298"/>
      <c r="KRR368" s="298"/>
      <c r="KRS368" s="298"/>
      <c r="KRT368" s="298"/>
      <c r="KRU368" s="298"/>
      <c r="KRV368" s="298"/>
      <c r="KRW368" s="298"/>
      <c r="KRX368" s="298"/>
      <c r="KRY368" s="298"/>
      <c r="KRZ368" s="298"/>
      <c r="KSA368" s="298"/>
      <c r="KSB368" s="298"/>
      <c r="KSC368" s="298"/>
      <c r="KSD368" s="298"/>
      <c r="KSE368" s="298"/>
      <c r="KSF368" s="298"/>
      <c r="KSG368" s="298"/>
      <c r="KSH368" s="298"/>
      <c r="KSI368" s="298"/>
      <c r="KSJ368" s="298"/>
      <c r="KSK368" s="298"/>
      <c r="KSL368" s="298"/>
      <c r="KSM368" s="298"/>
      <c r="KSN368" s="298"/>
      <c r="KSO368" s="298"/>
      <c r="KSP368" s="298"/>
      <c r="KSQ368" s="298"/>
      <c r="KSR368" s="298"/>
      <c r="KSS368" s="298"/>
      <c r="KST368" s="298"/>
      <c r="KSU368" s="298"/>
      <c r="KSV368" s="298"/>
      <c r="KSW368" s="298"/>
      <c r="KSX368" s="298"/>
      <c r="KSY368" s="298"/>
      <c r="KSZ368" s="298"/>
      <c r="KTA368" s="298"/>
      <c r="KTB368" s="298"/>
      <c r="KTC368" s="298"/>
      <c r="KTD368" s="298"/>
      <c r="KTE368" s="298"/>
      <c r="KTF368" s="298"/>
      <c r="KTG368" s="298"/>
      <c r="KTH368" s="298"/>
      <c r="KTI368" s="298"/>
      <c r="KTJ368" s="298"/>
      <c r="KTK368" s="298"/>
      <c r="KTL368" s="298"/>
      <c r="KTM368" s="298"/>
      <c r="KTN368" s="298"/>
      <c r="KTO368" s="298"/>
      <c r="KTP368" s="298"/>
      <c r="KTQ368" s="298"/>
      <c r="KTR368" s="298"/>
      <c r="KTS368" s="298"/>
      <c r="KTT368" s="298"/>
      <c r="KTU368" s="298"/>
      <c r="KTV368" s="298"/>
      <c r="KTW368" s="298"/>
      <c r="KTX368" s="298"/>
      <c r="KTY368" s="298"/>
      <c r="KTZ368" s="298"/>
      <c r="KUA368" s="298"/>
      <c r="KUB368" s="298"/>
      <c r="KUC368" s="298"/>
      <c r="KUD368" s="298"/>
      <c r="KUE368" s="298"/>
      <c r="KUF368" s="298"/>
      <c r="KUG368" s="298"/>
      <c r="KUH368" s="298"/>
      <c r="KUI368" s="298"/>
      <c r="KUJ368" s="298"/>
      <c r="KUK368" s="298"/>
      <c r="KUL368" s="298"/>
      <c r="KUM368" s="298"/>
      <c r="KUN368" s="298"/>
      <c r="KUO368" s="298"/>
      <c r="KUP368" s="298"/>
      <c r="KUQ368" s="298"/>
      <c r="KUR368" s="298"/>
      <c r="KUS368" s="298"/>
      <c r="KUT368" s="298"/>
      <c r="KUU368" s="298"/>
      <c r="KUV368" s="298"/>
      <c r="KUW368" s="298"/>
      <c r="KUX368" s="298"/>
      <c r="KUY368" s="298"/>
      <c r="KUZ368" s="298"/>
      <c r="KVA368" s="298"/>
      <c r="KVB368" s="298"/>
      <c r="KVC368" s="298"/>
      <c r="KVD368" s="298"/>
      <c r="KVE368" s="298"/>
      <c r="KVF368" s="298"/>
      <c r="KVG368" s="298"/>
      <c r="KVH368" s="298"/>
      <c r="KVI368" s="298"/>
      <c r="KVJ368" s="298"/>
      <c r="KVK368" s="298"/>
      <c r="KVL368" s="298"/>
      <c r="KVM368" s="298"/>
      <c r="KVN368" s="298"/>
      <c r="KVO368" s="298"/>
      <c r="KVP368" s="298"/>
      <c r="KVQ368" s="298"/>
      <c r="KVR368" s="298"/>
      <c r="KVS368" s="298"/>
      <c r="KVT368" s="298"/>
      <c r="KVU368" s="298"/>
      <c r="KVV368" s="298"/>
      <c r="KVW368" s="298"/>
      <c r="KVX368" s="298"/>
      <c r="KVY368" s="298"/>
      <c r="KVZ368" s="298"/>
      <c r="KWA368" s="298"/>
      <c r="KWB368" s="298"/>
      <c r="KWC368" s="298"/>
      <c r="KWD368" s="298"/>
      <c r="KWE368" s="298"/>
      <c r="KWF368" s="298"/>
      <c r="KWG368" s="298"/>
      <c r="KWH368" s="298"/>
      <c r="KWI368" s="298"/>
      <c r="KWJ368" s="298"/>
      <c r="KWK368" s="298"/>
      <c r="KWL368" s="298"/>
      <c r="KWM368" s="298"/>
      <c r="KWN368" s="298"/>
      <c r="KWO368" s="298"/>
      <c r="KWP368" s="298"/>
      <c r="KWQ368" s="298"/>
      <c r="KWR368" s="298"/>
      <c r="KWS368" s="298"/>
      <c r="KWT368" s="298"/>
      <c r="KWU368" s="298"/>
      <c r="KWV368" s="298"/>
      <c r="KWW368" s="298"/>
      <c r="KWX368" s="298"/>
      <c r="KWY368" s="298"/>
      <c r="KWZ368" s="298"/>
      <c r="KXA368" s="298"/>
      <c r="KXB368" s="298"/>
      <c r="KXC368" s="298"/>
      <c r="KXD368" s="298"/>
      <c r="KXE368" s="298"/>
      <c r="KXF368" s="298"/>
      <c r="KXG368" s="298"/>
      <c r="KXH368" s="298"/>
      <c r="KXI368" s="298"/>
      <c r="KXJ368" s="298"/>
      <c r="KXK368" s="298"/>
      <c r="KXL368" s="298"/>
      <c r="KXM368" s="298"/>
      <c r="KXN368" s="298"/>
      <c r="KXO368" s="298"/>
      <c r="KXP368" s="298"/>
      <c r="KXQ368" s="298"/>
      <c r="KXR368" s="298"/>
      <c r="KXS368" s="298"/>
      <c r="KXT368" s="298"/>
      <c r="KXU368" s="298"/>
      <c r="KXV368" s="298"/>
      <c r="KXW368" s="298"/>
      <c r="KXX368" s="298"/>
      <c r="KXY368" s="298"/>
      <c r="KXZ368" s="298"/>
      <c r="KYA368" s="298"/>
      <c r="KYB368" s="298"/>
      <c r="KYC368" s="298"/>
      <c r="KYD368" s="298"/>
      <c r="KYE368" s="298"/>
      <c r="KYF368" s="298"/>
      <c r="KYG368" s="298"/>
      <c r="KYH368" s="298"/>
      <c r="KYI368" s="298"/>
      <c r="KYJ368" s="298"/>
      <c r="KYK368" s="298"/>
      <c r="KYL368" s="298"/>
      <c r="KYM368" s="298"/>
      <c r="KYN368" s="298"/>
      <c r="KYO368" s="298"/>
      <c r="KYP368" s="298"/>
      <c r="KYQ368" s="298"/>
      <c r="KYR368" s="298"/>
      <c r="KYS368" s="298"/>
      <c r="KYT368" s="298"/>
      <c r="KYU368" s="298"/>
      <c r="KYV368" s="298"/>
      <c r="KYW368" s="298"/>
      <c r="KYX368" s="298"/>
      <c r="KYY368" s="298"/>
      <c r="KYZ368" s="298"/>
      <c r="KZA368" s="298"/>
      <c r="KZB368" s="298"/>
      <c r="KZC368" s="298"/>
      <c r="KZD368" s="298"/>
      <c r="KZE368" s="298"/>
      <c r="KZF368" s="298"/>
      <c r="KZG368" s="298"/>
      <c r="KZH368" s="298"/>
      <c r="KZI368" s="298"/>
      <c r="KZJ368" s="298"/>
      <c r="KZK368" s="298"/>
      <c r="KZL368" s="298"/>
      <c r="KZM368" s="298"/>
      <c r="KZN368" s="298"/>
      <c r="KZO368" s="298"/>
      <c r="KZP368" s="298"/>
      <c r="KZQ368" s="298"/>
      <c r="KZR368" s="298"/>
      <c r="KZS368" s="298"/>
      <c r="KZT368" s="298"/>
      <c r="KZU368" s="298"/>
      <c r="KZV368" s="298"/>
      <c r="KZW368" s="298"/>
      <c r="KZX368" s="298"/>
      <c r="KZY368" s="298"/>
      <c r="KZZ368" s="298"/>
      <c r="LAA368" s="298"/>
      <c r="LAB368" s="298"/>
      <c r="LAC368" s="298"/>
      <c r="LAD368" s="298"/>
      <c r="LAE368" s="298"/>
      <c r="LAF368" s="298"/>
      <c r="LAG368" s="298"/>
      <c r="LAH368" s="298"/>
      <c r="LAI368" s="298"/>
      <c r="LAJ368" s="298"/>
      <c r="LAK368" s="298"/>
      <c r="LAL368" s="298"/>
      <c r="LAM368" s="298"/>
      <c r="LAN368" s="298"/>
      <c r="LAO368" s="298"/>
      <c r="LAP368" s="298"/>
      <c r="LAQ368" s="298"/>
      <c r="LAR368" s="298"/>
      <c r="LAS368" s="298"/>
      <c r="LAT368" s="298"/>
      <c r="LAU368" s="298"/>
      <c r="LAV368" s="298"/>
      <c r="LAW368" s="298"/>
      <c r="LAX368" s="298"/>
      <c r="LAY368" s="298"/>
      <c r="LAZ368" s="298"/>
      <c r="LBA368" s="298"/>
      <c r="LBB368" s="298"/>
      <c r="LBC368" s="298"/>
      <c r="LBD368" s="298"/>
      <c r="LBE368" s="298"/>
      <c r="LBF368" s="298"/>
      <c r="LBG368" s="298"/>
      <c r="LBH368" s="298"/>
      <c r="LBI368" s="298"/>
      <c r="LBJ368" s="298"/>
      <c r="LBK368" s="298"/>
      <c r="LBL368" s="298"/>
      <c r="LBM368" s="298"/>
      <c r="LBN368" s="298"/>
      <c r="LBO368" s="298"/>
      <c r="LBP368" s="298"/>
      <c r="LBQ368" s="298"/>
      <c r="LBR368" s="298"/>
      <c r="LBS368" s="298"/>
      <c r="LBT368" s="298"/>
      <c r="LBU368" s="298"/>
      <c r="LBV368" s="298"/>
      <c r="LBW368" s="298"/>
      <c r="LBX368" s="298"/>
      <c r="LBY368" s="298"/>
      <c r="LBZ368" s="298"/>
      <c r="LCA368" s="298"/>
      <c r="LCB368" s="298"/>
      <c r="LCC368" s="298"/>
      <c r="LCD368" s="298"/>
      <c r="LCE368" s="298"/>
      <c r="LCF368" s="298"/>
      <c r="LCG368" s="298"/>
      <c r="LCH368" s="298"/>
      <c r="LCI368" s="298"/>
      <c r="LCJ368" s="298"/>
      <c r="LCK368" s="298"/>
      <c r="LCL368" s="298"/>
      <c r="LCM368" s="298"/>
      <c r="LCN368" s="298"/>
      <c r="LCO368" s="298"/>
      <c r="LCP368" s="298"/>
      <c r="LCQ368" s="298"/>
      <c r="LCR368" s="298"/>
      <c r="LCS368" s="298"/>
      <c r="LCT368" s="298"/>
      <c r="LCU368" s="298"/>
      <c r="LCV368" s="298"/>
      <c r="LCW368" s="298"/>
      <c r="LCX368" s="298"/>
      <c r="LCY368" s="298"/>
      <c r="LCZ368" s="298"/>
      <c r="LDA368" s="298"/>
      <c r="LDB368" s="298"/>
      <c r="LDC368" s="298"/>
      <c r="LDD368" s="298"/>
      <c r="LDE368" s="298"/>
      <c r="LDF368" s="298"/>
      <c r="LDG368" s="298"/>
      <c r="LDH368" s="298"/>
      <c r="LDI368" s="298"/>
      <c r="LDJ368" s="298"/>
      <c r="LDK368" s="298"/>
      <c r="LDL368" s="298"/>
      <c r="LDM368" s="298"/>
      <c r="LDN368" s="298"/>
      <c r="LDO368" s="298"/>
      <c r="LDP368" s="298"/>
      <c r="LDQ368" s="298"/>
      <c r="LDR368" s="298"/>
      <c r="LDS368" s="298"/>
      <c r="LDT368" s="298"/>
      <c r="LDU368" s="298"/>
      <c r="LDV368" s="298"/>
      <c r="LDW368" s="298"/>
      <c r="LDX368" s="298"/>
      <c r="LDY368" s="298"/>
      <c r="LDZ368" s="298"/>
      <c r="LEA368" s="298"/>
      <c r="LEB368" s="298"/>
      <c r="LEC368" s="298"/>
      <c r="LED368" s="298"/>
      <c r="LEE368" s="298"/>
      <c r="LEF368" s="298"/>
      <c r="LEG368" s="298"/>
      <c r="LEH368" s="298"/>
      <c r="LEI368" s="298"/>
      <c r="LEJ368" s="298"/>
      <c r="LEK368" s="298"/>
      <c r="LEL368" s="298"/>
      <c r="LEM368" s="298"/>
      <c r="LEN368" s="298"/>
      <c r="LEO368" s="298"/>
      <c r="LEP368" s="298"/>
      <c r="LEQ368" s="298"/>
      <c r="LER368" s="298"/>
      <c r="LES368" s="298"/>
      <c r="LET368" s="298"/>
      <c r="LEU368" s="298"/>
      <c r="LEV368" s="298"/>
      <c r="LEW368" s="298"/>
      <c r="LEX368" s="298"/>
      <c r="LEY368" s="298"/>
      <c r="LEZ368" s="298"/>
      <c r="LFA368" s="298"/>
      <c r="LFB368" s="298"/>
      <c r="LFC368" s="298"/>
      <c r="LFD368" s="298"/>
      <c r="LFE368" s="298"/>
      <c r="LFF368" s="298"/>
      <c r="LFG368" s="298"/>
      <c r="LFH368" s="298"/>
      <c r="LFI368" s="298"/>
      <c r="LFJ368" s="298"/>
      <c r="LFK368" s="298"/>
      <c r="LFL368" s="298"/>
      <c r="LFM368" s="298"/>
      <c r="LFN368" s="298"/>
      <c r="LFO368" s="298"/>
      <c r="LFP368" s="298"/>
      <c r="LFQ368" s="298"/>
      <c r="LFR368" s="298"/>
      <c r="LFS368" s="298"/>
      <c r="LFT368" s="298"/>
      <c r="LFU368" s="298"/>
      <c r="LFV368" s="298"/>
      <c r="LFW368" s="298"/>
      <c r="LFX368" s="298"/>
      <c r="LFY368" s="298"/>
      <c r="LFZ368" s="298"/>
      <c r="LGA368" s="298"/>
      <c r="LGB368" s="298"/>
      <c r="LGC368" s="298"/>
      <c r="LGD368" s="298"/>
      <c r="LGE368" s="298"/>
      <c r="LGF368" s="298"/>
      <c r="LGG368" s="298"/>
      <c r="LGH368" s="298"/>
      <c r="LGI368" s="298"/>
      <c r="LGJ368" s="298"/>
      <c r="LGK368" s="298"/>
      <c r="LGL368" s="298"/>
      <c r="LGM368" s="298"/>
      <c r="LGN368" s="298"/>
      <c r="LGO368" s="298"/>
      <c r="LGP368" s="298"/>
      <c r="LGQ368" s="298"/>
      <c r="LGR368" s="298"/>
      <c r="LGS368" s="298"/>
      <c r="LGT368" s="298"/>
      <c r="LGU368" s="298"/>
      <c r="LGV368" s="298"/>
      <c r="LGW368" s="298"/>
      <c r="LGX368" s="298"/>
      <c r="LGY368" s="298"/>
      <c r="LGZ368" s="298"/>
      <c r="LHA368" s="298"/>
      <c r="LHB368" s="298"/>
      <c r="LHC368" s="298"/>
      <c r="LHD368" s="298"/>
      <c r="LHE368" s="298"/>
      <c r="LHF368" s="298"/>
      <c r="LHG368" s="298"/>
      <c r="LHH368" s="298"/>
      <c r="LHI368" s="298"/>
      <c r="LHJ368" s="298"/>
      <c r="LHK368" s="298"/>
      <c r="LHL368" s="298"/>
      <c r="LHM368" s="298"/>
      <c r="LHN368" s="298"/>
      <c r="LHO368" s="298"/>
      <c r="LHP368" s="298"/>
      <c r="LHQ368" s="298"/>
      <c r="LHR368" s="298"/>
      <c r="LHS368" s="298"/>
      <c r="LHT368" s="298"/>
      <c r="LHU368" s="298"/>
      <c r="LHV368" s="298"/>
      <c r="LHW368" s="298"/>
      <c r="LHX368" s="298"/>
      <c r="LHY368" s="298"/>
      <c r="LHZ368" s="298"/>
      <c r="LIA368" s="298"/>
      <c r="LIB368" s="298"/>
      <c r="LIC368" s="298"/>
      <c r="LID368" s="298"/>
      <c r="LIE368" s="298"/>
      <c r="LIF368" s="298"/>
      <c r="LIG368" s="298"/>
      <c r="LIH368" s="298"/>
      <c r="LII368" s="298"/>
      <c r="LIJ368" s="298"/>
      <c r="LIK368" s="298"/>
      <c r="LIL368" s="298"/>
      <c r="LIM368" s="298"/>
      <c r="LIN368" s="298"/>
      <c r="LIO368" s="298"/>
      <c r="LIP368" s="298"/>
      <c r="LIQ368" s="298"/>
      <c r="LIR368" s="298"/>
      <c r="LIS368" s="298"/>
      <c r="LIT368" s="298"/>
      <c r="LIU368" s="298"/>
      <c r="LIV368" s="298"/>
      <c r="LIW368" s="298"/>
      <c r="LIX368" s="298"/>
      <c r="LIY368" s="298"/>
      <c r="LIZ368" s="298"/>
      <c r="LJA368" s="298"/>
      <c r="LJB368" s="298"/>
      <c r="LJC368" s="298"/>
      <c r="LJD368" s="298"/>
      <c r="LJE368" s="298"/>
      <c r="LJF368" s="298"/>
      <c r="LJG368" s="298"/>
      <c r="LJH368" s="298"/>
      <c r="LJI368" s="298"/>
      <c r="LJJ368" s="298"/>
      <c r="LJK368" s="298"/>
      <c r="LJL368" s="298"/>
      <c r="LJM368" s="298"/>
      <c r="LJN368" s="298"/>
      <c r="LJO368" s="298"/>
      <c r="LJP368" s="298"/>
      <c r="LJQ368" s="298"/>
      <c r="LJR368" s="298"/>
      <c r="LJS368" s="298"/>
      <c r="LJT368" s="298"/>
      <c r="LJU368" s="298"/>
      <c r="LJV368" s="298"/>
      <c r="LJW368" s="298"/>
      <c r="LJX368" s="298"/>
      <c r="LJY368" s="298"/>
      <c r="LJZ368" s="298"/>
      <c r="LKA368" s="298"/>
      <c r="LKB368" s="298"/>
      <c r="LKC368" s="298"/>
      <c r="LKD368" s="298"/>
      <c r="LKE368" s="298"/>
      <c r="LKF368" s="298"/>
      <c r="LKG368" s="298"/>
      <c r="LKH368" s="298"/>
      <c r="LKI368" s="298"/>
      <c r="LKJ368" s="298"/>
      <c r="LKK368" s="298"/>
      <c r="LKL368" s="298"/>
      <c r="LKM368" s="298"/>
      <c r="LKN368" s="298"/>
      <c r="LKO368" s="298"/>
      <c r="LKP368" s="298"/>
      <c r="LKQ368" s="298"/>
      <c r="LKR368" s="298"/>
      <c r="LKS368" s="298"/>
      <c r="LKT368" s="298"/>
      <c r="LKU368" s="298"/>
      <c r="LKV368" s="298"/>
      <c r="LKW368" s="298"/>
      <c r="LKX368" s="298"/>
      <c r="LKY368" s="298"/>
      <c r="LKZ368" s="298"/>
      <c r="LLA368" s="298"/>
      <c r="LLB368" s="298"/>
      <c r="LLC368" s="298"/>
      <c r="LLD368" s="298"/>
      <c r="LLE368" s="298"/>
      <c r="LLF368" s="298"/>
      <c r="LLG368" s="298"/>
      <c r="LLH368" s="298"/>
      <c r="LLI368" s="298"/>
      <c r="LLJ368" s="298"/>
      <c r="LLK368" s="298"/>
      <c r="LLL368" s="298"/>
      <c r="LLM368" s="298"/>
      <c r="LLN368" s="298"/>
      <c r="LLO368" s="298"/>
      <c r="LLP368" s="298"/>
      <c r="LLQ368" s="298"/>
      <c r="LLR368" s="298"/>
      <c r="LLS368" s="298"/>
      <c r="LLT368" s="298"/>
      <c r="LLU368" s="298"/>
      <c r="LLV368" s="298"/>
      <c r="LLW368" s="298"/>
      <c r="LLX368" s="298"/>
      <c r="LLY368" s="298"/>
      <c r="LLZ368" s="298"/>
      <c r="LMA368" s="298"/>
      <c r="LMB368" s="298"/>
      <c r="LMC368" s="298"/>
      <c r="LMD368" s="298"/>
      <c r="LME368" s="298"/>
      <c r="LMF368" s="298"/>
      <c r="LMG368" s="298"/>
      <c r="LMH368" s="298"/>
      <c r="LMI368" s="298"/>
      <c r="LMJ368" s="298"/>
      <c r="LMK368" s="298"/>
      <c r="LML368" s="298"/>
      <c r="LMM368" s="298"/>
      <c r="LMN368" s="298"/>
      <c r="LMO368" s="298"/>
      <c r="LMP368" s="298"/>
      <c r="LMQ368" s="298"/>
      <c r="LMR368" s="298"/>
      <c r="LMS368" s="298"/>
      <c r="LMT368" s="298"/>
      <c r="LMU368" s="298"/>
      <c r="LMV368" s="298"/>
      <c r="LMW368" s="298"/>
      <c r="LMX368" s="298"/>
      <c r="LMY368" s="298"/>
      <c r="LMZ368" s="298"/>
      <c r="LNA368" s="298"/>
      <c r="LNB368" s="298"/>
      <c r="LNC368" s="298"/>
      <c r="LND368" s="298"/>
      <c r="LNE368" s="298"/>
      <c r="LNF368" s="298"/>
      <c r="LNG368" s="298"/>
      <c r="LNH368" s="298"/>
      <c r="LNI368" s="298"/>
      <c r="LNJ368" s="298"/>
      <c r="LNK368" s="298"/>
      <c r="LNL368" s="298"/>
      <c r="LNM368" s="298"/>
      <c r="LNN368" s="298"/>
      <c r="LNO368" s="298"/>
      <c r="LNP368" s="298"/>
      <c r="LNQ368" s="298"/>
      <c r="LNR368" s="298"/>
      <c r="LNS368" s="298"/>
      <c r="LNT368" s="298"/>
      <c r="LNU368" s="298"/>
      <c r="LNV368" s="298"/>
      <c r="LNW368" s="298"/>
      <c r="LNX368" s="298"/>
      <c r="LNY368" s="298"/>
      <c r="LNZ368" s="298"/>
      <c r="LOA368" s="298"/>
      <c r="LOB368" s="298"/>
      <c r="LOC368" s="298"/>
      <c r="LOD368" s="298"/>
      <c r="LOE368" s="298"/>
      <c r="LOF368" s="298"/>
      <c r="LOG368" s="298"/>
      <c r="LOH368" s="298"/>
      <c r="LOI368" s="298"/>
      <c r="LOJ368" s="298"/>
      <c r="LOK368" s="298"/>
      <c r="LOL368" s="298"/>
      <c r="LOM368" s="298"/>
      <c r="LON368" s="298"/>
      <c r="LOO368" s="298"/>
      <c r="LOP368" s="298"/>
      <c r="LOQ368" s="298"/>
      <c r="LOR368" s="298"/>
      <c r="LOS368" s="298"/>
      <c r="LOT368" s="298"/>
      <c r="LOU368" s="298"/>
      <c r="LOV368" s="298"/>
      <c r="LOW368" s="298"/>
      <c r="LOX368" s="298"/>
      <c r="LOY368" s="298"/>
      <c r="LOZ368" s="298"/>
      <c r="LPA368" s="298"/>
      <c r="LPB368" s="298"/>
      <c r="LPC368" s="298"/>
      <c r="LPD368" s="298"/>
      <c r="LPE368" s="298"/>
      <c r="LPF368" s="298"/>
      <c r="LPG368" s="298"/>
      <c r="LPH368" s="298"/>
      <c r="LPI368" s="298"/>
      <c r="LPJ368" s="298"/>
      <c r="LPK368" s="298"/>
      <c r="LPL368" s="298"/>
      <c r="LPM368" s="298"/>
      <c r="LPN368" s="298"/>
      <c r="LPO368" s="298"/>
      <c r="LPP368" s="298"/>
      <c r="LPQ368" s="298"/>
      <c r="LPR368" s="298"/>
      <c r="LPS368" s="298"/>
      <c r="LPT368" s="298"/>
      <c r="LPU368" s="298"/>
      <c r="LPV368" s="298"/>
      <c r="LPW368" s="298"/>
      <c r="LPX368" s="298"/>
      <c r="LPY368" s="298"/>
      <c r="LPZ368" s="298"/>
      <c r="LQA368" s="298"/>
      <c r="LQB368" s="298"/>
      <c r="LQC368" s="298"/>
      <c r="LQD368" s="298"/>
      <c r="LQE368" s="298"/>
      <c r="LQF368" s="298"/>
      <c r="LQG368" s="298"/>
      <c r="LQH368" s="298"/>
      <c r="LQI368" s="298"/>
      <c r="LQJ368" s="298"/>
      <c r="LQK368" s="298"/>
      <c r="LQL368" s="298"/>
      <c r="LQM368" s="298"/>
      <c r="LQN368" s="298"/>
      <c r="LQO368" s="298"/>
      <c r="LQP368" s="298"/>
      <c r="LQQ368" s="298"/>
      <c r="LQR368" s="298"/>
      <c r="LQS368" s="298"/>
      <c r="LQT368" s="298"/>
      <c r="LQU368" s="298"/>
      <c r="LQV368" s="298"/>
      <c r="LQW368" s="298"/>
      <c r="LQX368" s="298"/>
      <c r="LQY368" s="298"/>
      <c r="LQZ368" s="298"/>
      <c r="LRA368" s="298"/>
      <c r="LRB368" s="298"/>
      <c r="LRC368" s="298"/>
      <c r="LRD368" s="298"/>
      <c r="LRE368" s="298"/>
      <c r="LRF368" s="298"/>
      <c r="LRG368" s="298"/>
      <c r="LRH368" s="298"/>
      <c r="LRI368" s="298"/>
      <c r="LRJ368" s="298"/>
      <c r="LRK368" s="298"/>
      <c r="LRL368" s="298"/>
      <c r="LRM368" s="298"/>
      <c r="LRN368" s="298"/>
      <c r="LRO368" s="298"/>
      <c r="LRP368" s="298"/>
      <c r="LRQ368" s="298"/>
      <c r="LRR368" s="298"/>
      <c r="LRS368" s="298"/>
      <c r="LRT368" s="298"/>
      <c r="LRU368" s="298"/>
      <c r="LRV368" s="298"/>
      <c r="LRW368" s="298"/>
      <c r="LRX368" s="298"/>
      <c r="LRY368" s="298"/>
      <c r="LRZ368" s="298"/>
      <c r="LSA368" s="298"/>
      <c r="LSB368" s="298"/>
      <c r="LSC368" s="298"/>
      <c r="LSD368" s="298"/>
      <c r="LSE368" s="298"/>
      <c r="LSF368" s="298"/>
      <c r="LSG368" s="298"/>
      <c r="LSH368" s="298"/>
      <c r="LSI368" s="298"/>
      <c r="LSJ368" s="298"/>
      <c r="LSK368" s="298"/>
      <c r="LSL368" s="298"/>
      <c r="LSM368" s="298"/>
      <c r="LSN368" s="298"/>
      <c r="LSO368" s="298"/>
      <c r="LSP368" s="298"/>
      <c r="LSQ368" s="298"/>
      <c r="LSR368" s="298"/>
      <c r="LSS368" s="298"/>
      <c r="LST368" s="298"/>
      <c r="LSU368" s="298"/>
      <c r="LSV368" s="298"/>
      <c r="LSW368" s="298"/>
      <c r="LSX368" s="298"/>
      <c r="LSY368" s="298"/>
      <c r="LSZ368" s="298"/>
      <c r="LTA368" s="298"/>
      <c r="LTB368" s="298"/>
      <c r="LTC368" s="298"/>
      <c r="LTD368" s="298"/>
      <c r="LTE368" s="298"/>
      <c r="LTF368" s="298"/>
      <c r="LTG368" s="298"/>
      <c r="LTH368" s="298"/>
      <c r="LTI368" s="298"/>
      <c r="LTJ368" s="298"/>
      <c r="LTK368" s="298"/>
      <c r="LTL368" s="298"/>
      <c r="LTM368" s="298"/>
      <c r="LTN368" s="298"/>
      <c r="LTO368" s="298"/>
      <c r="LTP368" s="298"/>
      <c r="LTQ368" s="298"/>
      <c r="LTR368" s="298"/>
      <c r="LTS368" s="298"/>
      <c r="LTT368" s="298"/>
      <c r="LTU368" s="298"/>
      <c r="LTV368" s="298"/>
      <c r="LTW368" s="298"/>
      <c r="LTX368" s="298"/>
      <c r="LTY368" s="298"/>
      <c r="LTZ368" s="298"/>
      <c r="LUA368" s="298"/>
      <c r="LUB368" s="298"/>
      <c r="LUC368" s="298"/>
      <c r="LUD368" s="298"/>
      <c r="LUE368" s="298"/>
      <c r="LUF368" s="298"/>
      <c r="LUG368" s="298"/>
      <c r="LUH368" s="298"/>
      <c r="LUI368" s="298"/>
      <c r="LUJ368" s="298"/>
      <c r="LUK368" s="298"/>
      <c r="LUL368" s="298"/>
      <c r="LUM368" s="298"/>
      <c r="LUN368" s="298"/>
      <c r="LUO368" s="298"/>
      <c r="LUP368" s="298"/>
      <c r="LUQ368" s="298"/>
      <c r="LUR368" s="298"/>
      <c r="LUS368" s="298"/>
      <c r="LUT368" s="298"/>
      <c r="LUU368" s="298"/>
      <c r="LUV368" s="298"/>
      <c r="LUW368" s="298"/>
      <c r="LUX368" s="298"/>
      <c r="LUY368" s="298"/>
      <c r="LUZ368" s="298"/>
      <c r="LVA368" s="298"/>
      <c r="LVB368" s="298"/>
      <c r="LVC368" s="298"/>
      <c r="LVD368" s="298"/>
      <c r="LVE368" s="298"/>
      <c r="LVF368" s="298"/>
      <c r="LVG368" s="298"/>
      <c r="LVH368" s="298"/>
      <c r="LVI368" s="298"/>
      <c r="LVJ368" s="298"/>
      <c r="LVK368" s="298"/>
      <c r="LVL368" s="298"/>
      <c r="LVM368" s="298"/>
      <c r="LVN368" s="298"/>
      <c r="LVO368" s="298"/>
      <c r="LVP368" s="298"/>
      <c r="LVQ368" s="298"/>
      <c r="LVR368" s="298"/>
      <c r="LVS368" s="298"/>
      <c r="LVT368" s="298"/>
      <c r="LVU368" s="298"/>
      <c r="LVV368" s="298"/>
      <c r="LVW368" s="298"/>
      <c r="LVX368" s="298"/>
      <c r="LVY368" s="298"/>
      <c r="LVZ368" s="298"/>
      <c r="LWA368" s="298"/>
      <c r="LWB368" s="298"/>
      <c r="LWC368" s="298"/>
      <c r="LWD368" s="298"/>
      <c r="LWE368" s="298"/>
      <c r="LWF368" s="298"/>
      <c r="LWG368" s="298"/>
      <c r="LWH368" s="298"/>
      <c r="LWI368" s="298"/>
      <c r="LWJ368" s="298"/>
      <c r="LWK368" s="298"/>
      <c r="LWL368" s="298"/>
      <c r="LWM368" s="298"/>
      <c r="LWN368" s="298"/>
      <c r="LWO368" s="298"/>
      <c r="LWP368" s="298"/>
      <c r="LWQ368" s="298"/>
      <c r="LWR368" s="298"/>
      <c r="LWS368" s="298"/>
      <c r="LWT368" s="298"/>
      <c r="LWU368" s="298"/>
      <c r="LWV368" s="298"/>
      <c r="LWW368" s="298"/>
      <c r="LWX368" s="298"/>
      <c r="LWY368" s="298"/>
      <c r="LWZ368" s="298"/>
      <c r="LXA368" s="298"/>
      <c r="LXB368" s="298"/>
      <c r="LXC368" s="298"/>
      <c r="LXD368" s="298"/>
      <c r="LXE368" s="298"/>
      <c r="LXF368" s="298"/>
      <c r="LXG368" s="298"/>
      <c r="LXH368" s="298"/>
      <c r="LXI368" s="298"/>
      <c r="LXJ368" s="298"/>
      <c r="LXK368" s="298"/>
      <c r="LXL368" s="298"/>
      <c r="LXM368" s="298"/>
      <c r="LXN368" s="298"/>
      <c r="LXO368" s="298"/>
      <c r="LXP368" s="298"/>
      <c r="LXQ368" s="298"/>
      <c r="LXR368" s="298"/>
      <c r="LXS368" s="298"/>
      <c r="LXT368" s="298"/>
      <c r="LXU368" s="298"/>
      <c r="LXV368" s="298"/>
      <c r="LXW368" s="298"/>
      <c r="LXX368" s="298"/>
      <c r="LXY368" s="298"/>
      <c r="LXZ368" s="298"/>
      <c r="LYA368" s="298"/>
      <c r="LYB368" s="298"/>
      <c r="LYC368" s="298"/>
      <c r="LYD368" s="298"/>
      <c r="LYE368" s="298"/>
      <c r="LYF368" s="298"/>
      <c r="LYG368" s="298"/>
      <c r="LYH368" s="298"/>
      <c r="LYI368" s="298"/>
      <c r="LYJ368" s="298"/>
      <c r="LYK368" s="298"/>
      <c r="LYL368" s="298"/>
      <c r="LYM368" s="298"/>
      <c r="LYN368" s="298"/>
      <c r="LYO368" s="298"/>
      <c r="LYP368" s="298"/>
      <c r="LYQ368" s="298"/>
      <c r="LYR368" s="298"/>
      <c r="LYS368" s="298"/>
      <c r="LYT368" s="298"/>
      <c r="LYU368" s="298"/>
      <c r="LYV368" s="298"/>
      <c r="LYW368" s="298"/>
      <c r="LYX368" s="298"/>
      <c r="LYY368" s="298"/>
      <c r="LYZ368" s="298"/>
      <c r="LZA368" s="298"/>
      <c r="LZB368" s="298"/>
      <c r="LZC368" s="298"/>
      <c r="LZD368" s="298"/>
      <c r="LZE368" s="298"/>
      <c r="LZF368" s="298"/>
      <c r="LZG368" s="298"/>
      <c r="LZH368" s="298"/>
      <c r="LZI368" s="298"/>
      <c r="LZJ368" s="298"/>
      <c r="LZK368" s="298"/>
      <c r="LZL368" s="298"/>
      <c r="LZM368" s="298"/>
      <c r="LZN368" s="298"/>
      <c r="LZO368" s="298"/>
      <c r="LZP368" s="298"/>
      <c r="LZQ368" s="298"/>
      <c r="LZR368" s="298"/>
      <c r="LZS368" s="298"/>
      <c r="LZT368" s="298"/>
      <c r="LZU368" s="298"/>
      <c r="LZV368" s="298"/>
      <c r="LZW368" s="298"/>
      <c r="LZX368" s="298"/>
      <c r="LZY368" s="298"/>
      <c r="LZZ368" s="298"/>
      <c r="MAA368" s="298"/>
      <c r="MAB368" s="298"/>
      <c r="MAC368" s="298"/>
      <c r="MAD368" s="298"/>
      <c r="MAE368" s="298"/>
      <c r="MAF368" s="298"/>
      <c r="MAG368" s="298"/>
      <c r="MAH368" s="298"/>
      <c r="MAI368" s="298"/>
      <c r="MAJ368" s="298"/>
      <c r="MAK368" s="298"/>
      <c r="MAL368" s="298"/>
      <c r="MAM368" s="298"/>
      <c r="MAN368" s="298"/>
      <c r="MAO368" s="298"/>
      <c r="MAP368" s="298"/>
      <c r="MAQ368" s="298"/>
      <c r="MAR368" s="298"/>
      <c r="MAS368" s="298"/>
      <c r="MAT368" s="298"/>
      <c r="MAU368" s="298"/>
      <c r="MAV368" s="298"/>
      <c r="MAW368" s="298"/>
      <c r="MAX368" s="298"/>
      <c r="MAY368" s="298"/>
      <c r="MAZ368" s="298"/>
      <c r="MBA368" s="298"/>
      <c r="MBB368" s="298"/>
      <c r="MBC368" s="298"/>
      <c r="MBD368" s="298"/>
      <c r="MBE368" s="298"/>
      <c r="MBF368" s="298"/>
      <c r="MBG368" s="298"/>
      <c r="MBH368" s="298"/>
      <c r="MBI368" s="298"/>
      <c r="MBJ368" s="298"/>
      <c r="MBK368" s="298"/>
      <c r="MBL368" s="298"/>
      <c r="MBM368" s="298"/>
      <c r="MBN368" s="298"/>
      <c r="MBO368" s="298"/>
      <c r="MBP368" s="298"/>
      <c r="MBQ368" s="298"/>
      <c r="MBR368" s="298"/>
      <c r="MBS368" s="298"/>
      <c r="MBT368" s="298"/>
      <c r="MBU368" s="298"/>
      <c r="MBV368" s="298"/>
      <c r="MBW368" s="298"/>
      <c r="MBX368" s="298"/>
      <c r="MBY368" s="298"/>
      <c r="MBZ368" s="298"/>
      <c r="MCA368" s="298"/>
      <c r="MCB368" s="298"/>
      <c r="MCC368" s="298"/>
      <c r="MCD368" s="298"/>
      <c r="MCE368" s="298"/>
      <c r="MCF368" s="298"/>
      <c r="MCG368" s="298"/>
      <c r="MCH368" s="298"/>
      <c r="MCI368" s="298"/>
      <c r="MCJ368" s="298"/>
      <c r="MCK368" s="298"/>
      <c r="MCL368" s="298"/>
      <c r="MCM368" s="298"/>
      <c r="MCN368" s="298"/>
      <c r="MCO368" s="298"/>
      <c r="MCP368" s="298"/>
      <c r="MCQ368" s="298"/>
      <c r="MCR368" s="298"/>
      <c r="MCS368" s="298"/>
      <c r="MCT368" s="298"/>
      <c r="MCU368" s="298"/>
      <c r="MCV368" s="298"/>
      <c r="MCW368" s="298"/>
      <c r="MCX368" s="298"/>
      <c r="MCY368" s="298"/>
      <c r="MCZ368" s="298"/>
      <c r="MDA368" s="298"/>
      <c r="MDB368" s="298"/>
      <c r="MDC368" s="298"/>
      <c r="MDD368" s="298"/>
      <c r="MDE368" s="298"/>
      <c r="MDF368" s="298"/>
      <c r="MDG368" s="298"/>
      <c r="MDH368" s="298"/>
      <c r="MDI368" s="298"/>
      <c r="MDJ368" s="298"/>
      <c r="MDK368" s="298"/>
      <c r="MDL368" s="298"/>
      <c r="MDM368" s="298"/>
      <c r="MDN368" s="298"/>
      <c r="MDO368" s="298"/>
      <c r="MDP368" s="298"/>
      <c r="MDQ368" s="298"/>
      <c r="MDR368" s="298"/>
      <c r="MDS368" s="298"/>
      <c r="MDT368" s="298"/>
      <c r="MDU368" s="298"/>
      <c r="MDV368" s="298"/>
      <c r="MDW368" s="298"/>
      <c r="MDX368" s="298"/>
      <c r="MDY368" s="298"/>
      <c r="MDZ368" s="298"/>
      <c r="MEA368" s="298"/>
      <c r="MEB368" s="298"/>
      <c r="MEC368" s="298"/>
      <c r="MED368" s="298"/>
      <c r="MEE368" s="298"/>
      <c r="MEF368" s="298"/>
      <c r="MEG368" s="298"/>
      <c r="MEH368" s="298"/>
      <c r="MEI368" s="298"/>
      <c r="MEJ368" s="298"/>
      <c r="MEK368" s="298"/>
      <c r="MEL368" s="298"/>
      <c r="MEM368" s="298"/>
      <c r="MEN368" s="298"/>
      <c r="MEO368" s="298"/>
      <c r="MEP368" s="298"/>
      <c r="MEQ368" s="298"/>
      <c r="MER368" s="298"/>
      <c r="MES368" s="298"/>
      <c r="MET368" s="298"/>
      <c r="MEU368" s="298"/>
      <c r="MEV368" s="298"/>
      <c r="MEW368" s="298"/>
      <c r="MEX368" s="298"/>
      <c r="MEY368" s="298"/>
      <c r="MEZ368" s="298"/>
      <c r="MFA368" s="298"/>
      <c r="MFB368" s="298"/>
      <c r="MFC368" s="298"/>
      <c r="MFD368" s="298"/>
      <c r="MFE368" s="298"/>
      <c r="MFF368" s="298"/>
      <c r="MFG368" s="298"/>
      <c r="MFH368" s="298"/>
      <c r="MFI368" s="298"/>
      <c r="MFJ368" s="298"/>
      <c r="MFK368" s="298"/>
      <c r="MFL368" s="298"/>
      <c r="MFM368" s="298"/>
      <c r="MFN368" s="298"/>
      <c r="MFO368" s="298"/>
      <c r="MFP368" s="298"/>
      <c r="MFQ368" s="298"/>
      <c r="MFR368" s="298"/>
      <c r="MFS368" s="298"/>
      <c r="MFT368" s="298"/>
      <c r="MFU368" s="298"/>
      <c r="MFV368" s="298"/>
      <c r="MFW368" s="298"/>
      <c r="MFX368" s="298"/>
      <c r="MFY368" s="298"/>
      <c r="MFZ368" s="298"/>
      <c r="MGA368" s="298"/>
      <c r="MGB368" s="298"/>
      <c r="MGC368" s="298"/>
      <c r="MGD368" s="298"/>
      <c r="MGE368" s="298"/>
      <c r="MGF368" s="298"/>
      <c r="MGG368" s="298"/>
      <c r="MGH368" s="298"/>
      <c r="MGI368" s="298"/>
      <c r="MGJ368" s="298"/>
      <c r="MGK368" s="298"/>
      <c r="MGL368" s="298"/>
      <c r="MGM368" s="298"/>
      <c r="MGN368" s="298"/>
      <c r="MGO368" s="298"/>
      <c r="MGP368" s="298"/>
      <c r="MGQ368" s="298"/>
      <c r="MGR368" s="298"/>
      <c r="MGS368" s="298"/>
      <c r="MGT368" s="298"/>
      <c r="MGU368" s="298"/>
      <c r="MGV368" s="298"/>
      <c r="MGW368" s="298"/>
      <c r="MGX368" s="298"/>
      <c r="MGY368" s="298"/>
      <c r="MGZ368" s="298"/>
      <c r="MHA368" s="298"/>
      <c r="MHB368" s="298"/>
      <c r="MHC368" s="298"/>
      <c r="MHD368" s="298"/>
      <c r="MHE368" s="298"/>
      <c r="MHF368" s="298"/>
      <c r="MHG368" s="298"/>
      <c r="MHH368" s="298"/>
      <c r="MHI368" s="298"/>
      <c r="MHJ368" s="298"/>
      <c r="MHK368" s="298"/>
      <c r="MHL368" s="298"/>
      <c r="MHM368" s="298"/>
      <c r="MHN368" s="298"/>
      <c r="MHO368" s="298"/>
      <c r="MHP368" s="298"/>
      <c r="MHQ368" s="298"/>
      <c r="MHR368" s="298"/>
      <c r="MHS368" s="298"/>
      <c r="MHT368" s="298"/>
      <c r="MHU368" s="298"/>
      <c r="MHV368" s="298"/>
      <c r="MHW368" s="298"/>
      <c r="MHX368" s="298"/>
      <c r="MHY368" s="298"/>
      <c r="MHZ368" s="298"/>
      <c r="MIA368" s="298"/>
      <c r="MIB368" s="298"/>
      <c r="MIC368" s="298"/>
      <c r="MID368" s="298"/>
      <c r="MIE368" s="298"/>
      <c r="MIF368" s="298"/>
      <c r="MIG368" s="298"/>
      <c r="MIH368" s="298"/>
      <c r="MII368" s="298"/>
      <c r="MIJ368" s="298"/>
      <c r="MIK368" s="298"/>
      <c r="MIL368" s="298"/>
      <c r="MIM368" s="298"/>
      <c r="MIN368" s="298"/>
      <c r="MIO368" s="298"/>
      <c r="MIP368" s="298"/>
      <c r="MIQ368" s="298"/>
      <c r="MIR368" s="298"/>
      <c r="MIS368" s="298"/>
      <c r="MIT368" s="298"/>
      <c r="MIU368" s="298"/>
      <c r="MIV368" s="298"/>
      <c r="MIW368" s="298"/>
      <c r="MIX368" s="298"/>
      <c r="MIY368" s="298"/>
      <c r="MIZ368" s="298"/>
      <c r="MJA368" s="298"/>
      <c r="MJB368" s="298"/>
      <c r="MJC368" s="298"/>
      <c r="MJD368" s="298"/>
      <c r="MJE368" s="298"/>
      <c r="MJF368" s="298"/>
      <c r="MJG368" s="298"/>
      <c r="MJH368" s="298"/>
      <c r="MJI368" s="298"/>
      <c r="MJJ368" s="298"/>
      <c r="MJK368" s="298"/>
      <c r="MJL368" s="298"/>
      <c r="MJM368" s="298"/>
      <c r="MJN368" s="298"/>
      <c r="MJO368" s="298"/>
      <c r="MJP368" s="298"/>
      <c r="MJQ368" s="298"/>
      <c r="MJR368" s="298"/>
      <c r="MJS368" s="298"/>
      <c r="MJT368" s="298"/>
      <c r="MJU368" s="298"/>
      <c r="MJV368" s="298"/>
      <c r="MJW368" s="298"/>
      <c r="MJX368" s="298"/>
      <c r="MJY368" s="298"/>
      <c r="MJZ368" s="298"/>
      <c r="MKA368" s="298"/>
      <c r="MKB368" s="298"/>
      <c r="MKC368" s="298"/>
      <c r="MKD368" s="298"/>
      <c r="MKE368" s="298"/>
      <c r="MKF368" s="298"/>
      <c r="MKG368" s="298"/>
      <c r="MKH368" s="298"/>
      <c r="MKI368" s="298"/>
      <c r="MKJ368" s="298"/>
      <c r="MKK368" s="298"/>
      <c r="MKL368" s="298"/>
      <c r="MKM368" s="298"/>
      <c r="MKN368" s="298"/>
      <c r="MKO368" s="298"/>
      <c r="MKP368" s="298"/>
      <c r="MKQ368" s="298"/>
      <c r="MKR368" s="298"/>
      <c r="MKS368" s="298"/>
      <c r="MKT368" s="298"/>
      <c r="MKU368" s="298"/>
      <c r="MKV368" s="298"/>
      <c r="MKW368" s="298"/>
      <c r="MKX368" s="298"/>
      <c r="MKY368" s="298"/>
      <c r="MKZ368" s="298"/>
      <c r="MLA368" s="298"/>
      <c r="MLB368" s="298"/>
      <c r="MLC368" s="298"/>
      <c r="MLD368" s="298"/>
      <c r="MLE368" s="298"/>
      <c r="MLF368" s="298"/>
      <c r="MLG368" s="298"/>
      <c r="MLH368" s="298"/>
      <c r="MLI368" s="298"/>
      <c r="MLJ368" s="298"/>
      <c r="MLK368" s="298"/>
      <c r="MLL368" s="298"/>
      <c r="MLM368" s="298"/>
      <c r="MLN368" s="298"/>
      <c r="MLO368" s="298"/>
      <c r="MLP368" s="298"/>
      <c r="MLQ368" s="298"/>
      <c r="MLR368" s="298"/>
      <c r="MLS368" s="298"/>
      <c r="MLT368" s="298"/>
      <c r="MLU368" s="298"/>
      <c r="MLV368" s="298"/>
      <c r="MLW368" s="298"/>
      <c r="MLX368" s="298"/>
      <c r="MLY368" s="298"/>
      <c r="MLZ368" s="298"/>
      <c r="MMA368" s="298"/>
      <c r="MMB368" s="298"/>
      <c r="MMC368" s="298"/>
      <c r="MMD368" s="298"/>
      <c r="MME368" s="298"/>
      <c r="MMF368" s="298"/>
      <c r="MMG368" s="298"/>
      <c r="MMH368" s="298"/>
      <c r="MMI368" s="298"/>
      <c r="MMJ368" s="298"/>
      <c r="MMK368" s="298"/>
      <c r="MML368" s="298"/>
      <c r="MMM368" s="298"/>
      <c r="MMN368" s="298"/>
      <c r="MMO368" s="298"/>
      <c r="MMP368" s="298"/>
      <c r="MMQ368" s="298"/>
      <c r="MMR368" s="298"/>
      <c r="MMS368" s="298"/>
      <c r="MMT368" s="298"/>
      <c r="MMU368" s="298"/>
      <c r="MMV368" s="298"/>
      <c r="MMW368" s="298"/>
      <c r="MMX368" s="298"/>
      <c r="MMY368" s="298"/>
      <c r="MMZ368" s="298"/>
      <c r="MNA368" s="298"/>
      <c r="MNB368" s="298"/>
      <c r="MNC368" s="298"/>
      <c r="MND368" s="298"/>
      <c r="MNE368" s="298"/>
      <c r="MNF368" s="298"/>
      <c r="MNG368" s="298"/>
      <c r="MNH368" s="298"/>
      <c r="MNI368" s="298"/>
      <c r="MNJ368" s="298"/>
      <c r="MNK368" s="298"/>
      <c r="MNL368" s="298"/>
      <c r="MNM368" s="298"/>
      <c r="MNN368" s="298"/>
      <c r="MNO368" s="298"/>
      <c r="MNP368" s="298"/>
      <c r="MNQ368" s="298"/>
      <c r="MNR368" s="298"/>
      <c r="MNS368" s="298"/>
      <c r="MNT368" s="298"/>
      <c r="MNU368" s="298"/>
      <c r="MNV368" s="298"/>
      <c r="MNW368" s="298"/>
      <c r="MNX368" s="298"/>
      <c r="MNY368" s="298"/>
      <c r="MNZ368" s="298"/>
      <c r="MOA368" s="298"/>
      <c r="MOB368" s="298"/>
      <c r="MOC368" s="298"/>
      <c r="MOD368" s="298"/>
      <c r="MOE368" s="298"/>
      <c r="MOF368" s="298"/>
      <c r="MOG368" s="298"/>
      <c r="MOH368" s="298"/>
      <c r="MOI368" s="298"/>
      <c r="MOJ368" s="298"/>
      <c r="MOK368" s="298"/>
      <c r="MOL368" s="298"/>
      <c r="MOM368" s="298"/>
      <c r="MON368" s="298"/>
      <c r="MOO368" s="298"/>
      <c r="MOP368" s="298"/>
      <c r="MOQ368" s="298"/>
      <c r="MOR368" s="298"/>
      <c r="MOS368" s="298"/>
      <c r="MOT368" s="298"/>
      <c r="MOU368" s="298"/>
      <c r="MOV368" s="298"/>
      <c r="MOW368" s="298"/>
      <c r="MOX368" s="298"/>
      <c r="MOY368" s="298"/>
      <c r="MOZ368" s="298"/>
      <c r="MPA368" s="298"/>
      <c r="MPB368" s="298"/>
      <c r="MPC368" s="298"/>
      <c r="MPD368" s="298"/>
      <c r="MPE368" s="298"/>
      <c r="MPF368" s="298"/>
      <c r="MPG368" s="298"/>
      <c r="MPH368" s="298"/>
      <c r="MPI368" s="298"/>
      <c r="MPJ368" s="298"/>
      <c r="MPK368" s="298"/>
      <c r="MPL368" s="298"/>
      <c r="MPM368" s="298"/>
      <c r="MPN368" s="298"/>
      <c r="MPO368" s="298"/>
      <c r="MPP368" s="298"/>
      <c r="MPQ368" s="298"/>
      <c r="MPR368" s="298"/>
      <c r="MPS368" s="298"/>
      <c r="MPT368" s="298"/>
      <c r="MPU368" s="298"/>
      <c r="MPV368" s="298"/>
      <c r="MPW368" s="298"/>
      <c r="MPX368" s="298"/>
      <c r="MPY368" s="298"/>
      <c r="MPZ368" s="298"/>
      <c r="MQA368" s="298"/>
      <c r="MQB368" s="298"/>
      <c r="MQC368" s="298"/>
      <c r="MQD368" s="298"/>
      <c r="MQE368" s="298"/>
      <c r="MQF368" s="298"/>
      <c r="MQG368" s="298"/>
      <c r="MQH368" s="298"/>
      <c r="MQI368" s="298"/>
      <c r="MQJ368" s="298"/>
      <c r="MQK368" s="298"/>
      <c r="MQL368" s="298"/>
      <c r="MQM368" s="298"/>
      <c r="MQN368" s="298"/>
      <c r="MQO368" s="298"/>
      <c r="MQP368" s="298"/>
      <c r="MQQ368" s="298"/>
      <c r="MQR368" s="298"/>
      <c r="MQS368" s="298"/>
      <c r="MQT368" s="298"/>
      <c r="MQU368" s="298"/>
      <c r="MQV368" s="298"/>
      <c r="MQW368" s="298"/>
      <c r="MQX368" s="298"/>
      <c r="MQY368" s="298"/>
      <c r="MQZ368" s="298"/>
      <c r="MRA368" s="298"/>
      <c r="MRB368" s="298"/>
      <c r="MRC368" s="298"/>
      <c r="MRD368" s="298"/>
      <c r="MRE368" s="298"/>
      <c r="MRF368" s="298"/>
      <c r="MRG368" s="298"/>
      <c r="MRH368" s="298"/>
      <c r="MRI368" s="298"/>
      <c r="MRJ368" s="298"/>
      <c r="MRK368" s="298"/>
      <c r="MRL368" s="298"/>
      <c r="MRM368" s="298"/>
      <c r="MRN368" s="298"/>
      <c r="MRO368" s="298"/>
      <c r="MRP368" s="298"/>
      <c r="MRQ368" s="298"/>
      <c r="MRR368" s="298"/>
      <c r="MRS368" s="298"/>
      <c r="MRT368" s="298"/>
      <c r="MRU368" s="298"/>
      <c r="MRV368" s="298"/>
      <c r="MRW368" s="298"/>
      <c r="MRX368" s="298"/>
      <c r="MRY368" s="298"/>
      <c r="MRZ368" s="298"/>
      <c r="MSA368" s="298"/>
      <c r="MSB368" s="298"/>
      <c r="MSC368" s="298"/>
      <c r="MSD368" s="298"/>
      <c r="MSE368" s="298"/>
      <c r="MSF368" s="298"/>
      <c r="MSG368" s="298"/>
      <c r="MSH368" s="298"/>
      <c r="MSI368" s="298"/>
      <c r="MSJ368" s="298"/>
      <c r="MSK368" s="298"/>
      <c r="MSL368" s="298"/>
      <c r="MSM368" s="298"/>
      <c r="MSN368" s="298"/>
      <c r="MSO368" s="298"/>
      <c r="MSP368" s="298"/>
      <c r="MSQ368" s="298"/>
      <c r="MSR368" s="298"/>
      <c r="MSS368" s="298"/>
      <c r="MST368" s="298"/>
      <c r="MSU368" s="298"/>
      <c r="MSV368" s="298"/>
      <c r="MSW368" s="298"/>
      <c r="MSX368" s="298"/>
      <c r="MSY368" s="298"/>
      <c r="MSZ368" s="298"/>
      <c r="MTA368" s="298"/>
      <c r="MTB368" s="298"/>
      <c r="MTC368" s="298"/>
      <c r="MTD368" s="298"/>
      <c r="MTE368" s="298"/>
      <c r="MTF368" s="298"/>
      <c r="MTG368" s="298"/>
      <c r="MTH368" s="298"/>
      <c r="MTI368" s="298"/>
      <c r="MTJ368" s="298"/>
      <c r="MTK368" s="298"/>
      <c r="MTL368" s="298"/>
      <c r="MTM368" s="298"/>
      <c r="MTN368" s="298"/>
      <c r="MTO368" s="298"/>
      <c r="MTP368" s="298"/>
      <c r="MTQ368" s="298"/>
      <c r="MTR368" s="298"/>
      <c r="MTS368" s="298"/>
      <c r="MTT368" s="298"/>
      <c r="MTU368" s="298"/>
      <c r="MTV368" s="298"/>
      <c r="MTW368" s="298"/>
      <c r="MTX368" s="298"/>
      <c r="MTY368" s="298"/>
      <c r="MTZ368" s="298"/>
      <c r="MUA368" s="298"/>
      <c r="MUB368" s="298"/>
      <c r="MUC368" s="298"/>
      <c r="MUD368" s="298"/>
      <c r="MUE368" s="298"/>
      <c r="MUF368" s="298"/>
      <c r="MUG368" s="298"/>
      <c r="MUH368" s="298"/>
      <c r="MUI368" s="298"/>
      <c r="MUJ368" s="298"/>
      <c r="MUK368" s="298"/>
      <c r="MUL368" s="298"/>
      <c r="MUM368" s="298"/>
      <c r="MUN368" s="298"/>
      <c r="MUO368" s="298"/>
      <c r="MUP368" s="298"/>
      <c r="MUQ368" s="298"/>
      <c r="MUR368" s="298"/>
      <c r="MUS368" s="298"/>
      <c r="MUT368" s="298"/>
      <c r="MUU368" s="298"/>
      <c r="MUV368" s="298"/>
      <c r="MUW368" s="298"/>
      <c r="MUX368" s="298"/>
      <c r="MUY368" s="298"/>
      <c r="MUZ368" s="298"/>
      <c r="MVA368" s="298"/>
      <c r="MVB368" s="298"/>
      <c r="MVC368" s="298"/>
      <c r="MVD368" s="298"/>
      <c r="MVE368" s="298"/>
      <c r="MVF368" s="298"/>
      <c r="MVG368" s="298"/>
      <c r="MVH368" s="298"/>
      <c r="MVI368" s="298"/>
      <c r="MVJ368" s="298"/>
      <c r="MVK368" s="298"/>
      <c r="MVL368" s="298"/>
      <c r="MVM368" s="298"/>
      <c r="MVN368" s="298"/>
      <c r="MVO368" s="298"/>
      <c r="MVP368" s="298"/>
      <c r="MVQ368" s="298"/>
      <c r="MVR368" s="298"/>
      <c r="MVS368" s="298"/>
      <c r="MVT368" s="298"/>
      <c r="MVU368" s="298"/>
      <c r="MVV368" s="298"/>
      <c r="MVW368" s="298"/>
      <c r="MVX368" s="298"/>
      <c r="MVY368" s="298"/>
      <c r="MVZ368" s="298"/>
      <c r="MWA368" s="298"/>
      <c r="MWB368" s="298"/>
      <c r="MWC368" s="298"/>
      <c r="MWD368" s="298"/>
      <c r="MWE368" s="298"/>
      <c r="MWF368" s="298"/>
      <c r="MWG368" s="298"/>
      <c r="MWH368" s="298"/>
      <c r="MWI368" s="298"/>
      <c r="MWJ368" s="298"/>
      <c r="MWK368" s="298"/>
      <c r="MWL368" s="298"/>
      <c r="MWM368" s="298"/>
      <c r="MWN368" s="298"/>
      <c r="MWO368" s="298"/>
      <c r="MWP368" s="298"/>
      <c r="MWQ368" s="298"/>
      <c r="MWR368" s="298"/>
      <c r="MWS368" s="298"/>
      <c r="MWT368" s="298"/>
      <c r="MWU368" s="298"/>
      <c r="MWV368" s="298"/>
      <c r="MWW368" s="298"/>
      <c r="MWX368" s="298"/>
      <c r="MWY368" s="298"/>
      <c r="MWZ368" s="298"/>
      <c r="MXA368" s="298"/>
      <c r="MXB368" s="298"/>
      <c r="MXC368" s="298"/>
      <c r="MXD368" s="298"/>
      <c r="MXE368" s="298"/>
      <c r="MXF368" s="298"/>
      <c r="MXG368" s="298"/>
      <c r="MXH368" s="298"/>
      <c r="MXI368" s="298"/>
      <c r="MXJ368" s="298"/>
      <c r="MXK368" s="298"/>
      <c r="MXL368" s="298"/>
      <c r="MXM368" s="298"/>
      <c r="MXN368" s="298"/>
      <c r="MXO368" s="298"/>
      <c r="MXP368" s="298"/>
      <c r="MXQ368" s="298"/>
      <c r="MXR368" s="298"/>
      <c r="MXS368" s="298"/>
      <c r="MXT368" s="298"/>
      <c r="MXU368" s="298"/>
      <c r="MXV368" s="298"/>
      <c r="MXW368" s="298"/>
      <c r="MXX368" s="298"/>
      <c r="MXY368" s="298"/>
      <c r="MXZ368" s="298"/>
      <c r="MYA368" s="298"/>
      <c r="MYB368" s="298"/>
      <c r="MYC368" s="298"/>
      <c r="MYD368" s="298"/>
      <c r="MYE368" s="298"/>
      <c r="MYF368" s="298"/>
      <c r="MYG368" s="298"/>
      <c r="MYH368" s="298"/>
      <c r="MYI368" s="298"/>
      <c r="MYJ368" s="298"/>
      <c r="MYK368" s="298"/>
      <c r="MYL368" s="298"/>
      <c r="MYM368" s="298"/>
      <c r="MYN368" s="298"/>
      <c r="MYO368" s="298"/>
      <c r="MYP368" s="298"/>
      <c r="MYQ368" s="298"/>
      <c r="MYR368" s="298"/>
      <c r="MYS368" s="298"/>
      <c r="MYT368" s="298"/>
      <c r="MYU368" s="298"/>
      <c r="MYV368" s="298"/>
      <c r="MYW368" s="298"/>
      <c r="MYX368" s="298"/>
      <c r="MYY368" s="298"/>
      <c r="MYZ368" s="298"/>
      <c r="MZA368" s="298"/>
      <c r="MZB368" s="298"/>
      <c r="MZC368" s="298"/>
      <c r="MZD368" s="298"/>
      <c r="MZE368" s="298"/>
      <c r="MZF368" s="298"/>
      <c r="MZG368" s="298"/>
      <c r="MZH368" s="298"/>
      <c r="MZI368" s="298"/>
      <c r="MZJ368" s="298"/>
      <c r="MZK368" s="298"/>
      <c r="MZL368" s="298"/>
      <c r="MZM368" s="298"/>
      <c r="MZN368" s="298"/>
      <c r="MZO368" s="298"/>
      <c r="MZP368" s="298"/>
      <c r="MZQ368" s="298"/>
      <c r="MZR368" s="298"/>
      <c r="MZS368" s="298"/>
      <c r="MZT368" s="298"/>
      <c r="MZU368" s="298"/>
      <c r="MZV368" s="298"/>
      <c r="MZW368" s="298"/>
      <c r="MZX368" s="298"/>
      <c r="MZY368" s="298"/>
      <c r="MZZ368" s="298"/>
      <c r="NAA368" s="298"/>
      <c r="NAB368" s="298"/>
      <c r="NAC368" s="298"/>
      <c r="NAD368" s="298"/>
      <c r="NAE368" s="298"/>
      <c r="NAF368" s="298"/>
      <c r="NAG368" s="298"/>
      <c r="NAH368" s="298"/>
      <c r="NAI368" s="298"/>
      <c r="NAJ368" s="298"/>
      <c r="NAK368" s="298"/>
      <c r="NAL368" s="298"/>
      <c r="NAM368" s="298"/>
      <c r="NAN368" s="298"/>
      <c r="NAO368" s="298"/>
      <c r="NAP368" s="298"/>
      <c r="NAQ368" s="298"/>
      <c r="NAR368" s="298"/>
      <c r="NAS368" s="298"/>
      <c r="NAT368" s="298"/>
      <c r="NAU368" s="298"/>
      <c r="NAV368" s="298"/>
      <c r="NAW368" s="298"/>
      <c r="NAX368" s="298"/>
      <c r="NAY368" s="298"/>
      <c r="NAZ368" s="298"/>
      <c r="NBA368" s="298"/>
      <c r="NBB368" s="298"/>
      <c r="NBC368" s="298"/>
      <c r="NBD368" s="298"/>
      <c r="NBE368" s="298"/>
      <c r="NBF368" s="298"/>
      <c r="NBG368" s="298"/>
      <c r="NBH368" s="298"/>
      <c r="NBI368" s="298"/>
      <c r="NBJ368" s="298"/>
      <c r="NBK368" s="298"/>
      <c r="NBL368" s="298"/>
      <c r="NBM368" s="298"/>
      <c r="NBN368" s="298"/>
      <c r="NBO368" s="298"/>
      <c r="NBP368" s="298"/>
      <c r="NBQ368" s="298"/>
      <c r="NBR368" s="298"/>
      <c r="NBS368" s="298"/>
      <c r="NBT368" s="298"/>
      <c r="NBU368" s="298"/>
      <c r="NBV368" s="298"/>
      <c r="NBW368" s="298"/>
      <c r="NBX368" s="298"/>
      <c r="NBY368" s="298"/>
      <c r="NBZ368" s="298"/>
      <c r="NCA368" s="298"/>
      <c r="NCB368" s="298"/>
      <c r="NCC368" s="298"/>
      <c r="NCD368" s="298"/>
      <c r="NCE368" s="298"/>
      <c r="NCF368" s="298"/>
      <c r="NCG368" s="298"/>
      <c r="NCH368" s="298"/>
      <c r="NCI368" s="298"/>
      <c r="NCJ368" s="298"/>
      <c r="NCK368" s="298"/>
      <c r="NCL368" s="298"/>
      <c r="NCM368" s="298"/>
      <c r="NCN368" s="298"/>
      <c r="NCO368" s="298"/>
      <c r="NCP368" s="298"/>
      <c r="NCQ368" s="298"/>
      <c r="NCR368" s="298"/>
      <c r="NCS368" s="298"/>
      <c r="NCT368" s="298"/>
      <c r="NCU368" s="298"/>
      <c r="NCV368" s="298"/>
      <c r="NCW368" s="298"/>
      <c r="NCX368" s="298"/>
      <c r="NCY368" s="298"/>
      <c r="NCZ368" s="298"/>
      <c r="NDA368" s="298"/>
      <c r="NDB368" s="298"/>
      <c r="NDC368" s="298"/>
      <c r="NDD368" s="298"/>
      <c r="NDE368" s="298"/>
      <c r="NDF368" s="298"/>
      <c r="NDG368" s="298"/>
      <c r="NDH368" s="298"/>
      <c r="NDI368" s="298"/>
      <c r="NDJ368" s="298"/>
      <c r="NDK368" s="298"/>
      <c r="NDL368" s="298"/>
      <c r="NDM368" s="298"/>
      <c r="NDN368" s="298"/>
      <c r="NDO368" s="298"/>
      <c r="NDP368" s="298"/>
      <c r="NDQ368" s="298"/>
      <c r="NDR368" s="298"/>
      <c r="NDS368" s="298"/>
      <c r="NDT368" s="298"/>
      <c r="NDU368" s="298"/>
      <c r="NDV368" s="298"/>
      <c r="NDW368" s="298"/>
      <c r="NDX368" s="298"/>
      <c r="NDY368" s="298"/>
      <c r="NDZ368" s="298"/>
      <c r="NEA368" s="298"/>
      <c r="NEB368" s="298"/>
      <c r="NEC368" s="298"/>
      <c r="NED368" s="298"/>
      <c r="NEE368" s="298"/>
      <c r="NEF368" s="298"/>
      <c r="NEG368" s="298"/>
      <c r="NEH368" s="298"/>
      <c r="NEI368" s="298"/>
      <c r="NEJ368" s="298"/>
      <c r="NEK368" s="298"/>
      <c r="NEL368" s="298"/>
      <c r="NEM368" s="298"/>
      <c r="NEN368" s="298"/>
      <c r="NEO368" s="298"/>
      <c r="NEP368" s="298"/>
      <c r="NEQ368" s="298"/>
      <c r="NER368" s="298"/>
      <c r="NES368" s="298"/>
      <c r="NET368" s="298"/>
      <c r="NEU368" s="298"/>
      <c r="NEV368" s="298"/>
      <c r="NEW368" s="298"/>
      <c r="NEX368" s="298"/>
      <c r="NEY368" s="298"/>
      <c r="NEZ368" s="298"/>
      <c r="NFA368" s="298"/>
      <c r="NFB368" s="298"/>
      <c r="NFC368" s="298"/>
      <c r="NFD368" s="298"/>
      <c r="NFE368" s="298"/>
      <c r="NFF368" s="298"/>
      <c r="NFG368" s="298"/>
      <c r="NFH368" s="298"/>
      <c r="NFI368" s="298"/>
      <c r="NFJ368" s="298"/>
      <c r="NFK368" s="298"/>
      <c r="NFL368" s="298"/>
      <c r="NFM368" s="298"/>
      <c r="NFN368" s="298"/>
      <c r="NFO368" s="298"/>
      <c r="NFP368" s="298"/>
      <c r="NFQ368" s="298"/>
      <c r="NFR368" s="298"/>
      <c r="NFS368" s="298"/>
      <c r="NFT368" s="298"/>
      <c r="NFU368" s="298"/>
      <c r="NFV368" s="298"/>
      <c r="NFW368" s="298"/>
      <c r="NFX368" s="298"/>
      <c r="NFY368" s="298"/>
      <c r="NFZ368" s="298"/>
      <c r="NGA368" s="298"/>
      <c r="NGB368" s="298"/>
      <c r="NGC368" s="298"/>
      <c r="NGD368" s="298"/>
      <c r="NGE368" s="298"/>
      <c r="NGF368" s="298"/>
      <c r="NGG368" s="298"/>
      <c r="NGH368" s="298"/>
      <c r="NGI368" s="298"/>
      <c r="NGJ368" s="298"/>
      <c r="NGK368" s="298"/>
      <c r="NGL368" s="298"/>
      <c r="NGM368" s="298"/>
      <c r="NGN368" s="298"/>
      <c r="NGO368" s="298"/>
      <c r="NGP368" s="298"/>
      <c r="NGQ368" s="298"/>
      <c r="NGR368" s="298"/>
      <c r="NGS368" s="298"/>
      <c r="NGT368" s="298"/>
      <c r="NGU368" s="298"/>
      <c r="NGV368" s="298"/>
      <c r="NGW368" s="298"/>
      <c r="NGX368" s="298"/>
      <c r="NGY368" s="298"/>
      <c r="NGZ368" s="298"/>
      <c r="NHA368" s="298"/>
      <c r="NHB368" s="298"/>
      <c r="NHC368" s="298"/>
      <c r="NHD368" s="298"/>
      <c r="NHE368" s="298"/>
      <c r="NHF368" s="298"/>
      <c r="NHG368" s="298"/>
      <c r="NHH368" s="298"/>
      <c r="NHI368" s="298"/>
      <c r="NHJ368" s="298"/>
      <c r="NHK368" s="298"/>
      <c r="NHL368" s="298"/>
      <c r="NHM368" s="298"/>
      <c r="NHN368" s="298"/>
      <c r="NHO368" s="298"/>
      <c r="NHP368" s="298"/>
      <c r="NHQ368" s="298"/>
      <c r="NHR368" s="298"/>
      <c r="NHS368" s="298"/>
      <c r="NHT368" s="298"/>
      <c r="NHU368" s="298"/>
      <c r="NHV368" s="298"/>
      <c r="NHW368" s="298"/>
      <c r="NHX368" s="298"/>
      <c r="NHY368" s="298"/>
      <c r="NHZ368" s="298"/>
      <c r="NIA368" s="298"/>
      <c r="NIB368" s="298"/>
      <c r="NIC368" s="298"/>
      <c r="NID368" s="298"/>
      <c r="NIE368" s="298"/>
      <c r="NIF368" s="298"/>
      <c r="NIG368" s="298"/>
      <c r="NIH368" s="298"/>
      <c r="NII368" s="298"/>
      <c r="NIJ368" s="298"/>
      <c r="NIK368" s="298"/>
      <c r="NIL368" s="298"/>
      <c r="NIM368" s="298"/>
      <c r="NIN368" s="298"/>
      <c r="NIO368" s="298"/>
      <c r="NIP368" s="298"/>
      <c r="NIQ368" s="298"/>
      <c r="NIR368" s="298"/>
      <c r="NIS368" s="298"/>
      <c r="NIT368" s="298"/>
      <c r="NIU368" s="298"/>
      <c r="NIV368" s="298"/>
      <c r="NIW368" s="298"/>
      <c r="NIX368" s="298"/>
      <c r="NIY368" s="298"/>
      <c r="NIZ368" s="298"/>
      <c r="NJA368" s="298"/>
      <c r="NJB368" s="298"/>
      <c r="NJC368" s="298"/>
      <c r="NJD368" s="298"/>
      <c r="NJE368" s="298"/>
      <c r="NJF368" s="298"/>
      <c r="NJG368" s="298"/>
      <c r="NJH368" s="298"/>
      <c r="NJI368" s="298"/>
      <c r="NJJ368" s="298"/>
      <c r="NJK368" s="298"/>
      <c r="NJL368" s="298"/>
      <c r="NJM368" s="298"/>
      <c r="NJN368" s="298"/>
      <c r="NJO368" s="298"/>
      <c r="NJP368" s="298"/>
      <c r="NJQ368" s="298"/>
      <c r="NJR368" s="298"/>
      <c r="NJS368" s="298"/>
      <c r="NJT368" s="298"/>
      <c r="NJU368" s="298"/>
      <c r="NJV368" s="298"/>
      <c r="NJW368" s="298"/>
      <c r="NJX368" s="298"/>
      <c r="NJY368" s="298"/>
      <c r="NJZ368" s="298"/>
      <c r="NKA368" s="298"/>
      <c r="NKB368" s="298"/>
      <c r="NKC368" s="298"/>
      <c r="NKD368" s="298"/>
      <c r="NKE368" s="298"/>
      <c r="NKF368" s="298"/>
      <c r="NKG368" s="298"/>
      <c r="NKH368" s="298"/>
      <c r="NKI368" s="298"/>
      <c r="NKJ368" s="298"/>
      <c r="NKK368" s="298"/>
      <c r="NKL368" s="298"/>
      <c r="NKM368" s="298"/>
      <c r="NKN368" s="298"/>
      <c r="NKO368" s="298"/>
      <c r="NKP368" s="298"/>
      <c r="NKQ368" s="298"/>
      <c r="NKR368" s="298"/>
      <c r="NKS368" s="298"/>
      <c r="NKT368" s="298"/>
      <c r="NKU368" s="298"/>
      <c r="NKV368" s="298"/>
      <c r="NKW368" s="298"/>
      <c r="NKX368" s="298"/>
      <c r="NKY368" s="298"/>
      <c r="NKZ368" s="298"/>
      <c r="NLA368" s="298"/>
      <c r="NLB368" s="298"/>
      <c r="NLC368" s="298"/>
      <c r="NLD368" s="298"/>
      <c r="NLE368" s="298"/>
      <c r="NLF368" s="298"/>
      <c r="NLG368" s="298"/>
      <c r="NLH368" s="298"/>
      <c r="NLI368" s="298"/>
      <c r="NLJ368" s="298"/>
      <c r="NLK368" s="298"/>
      <c r="NLL368" s="298"/>
      <c r="NLM368" s="298"/>
      <c r="NLN368" s="298"/>
      <c r="NLO368" s="298"/>
      <c r="NLP368" s="298"/>
      <c r="NLQ368" s="298"/>
      <c r="NLR368" s="298"/>
      <c r="NLS368" s="298"/>
      <c r="NLT368" s="298"/>
      <c r="NLU368" s="298"/>
      <c r="NLV368" s="298"/>
      <c r="NLW368" s="298"/>
      <c r="NLX368" s="298"/>
      <c r="NLY368" s="298"/>
      <c r="NLZ368" s="298"/>
      <c r="NMA368" s="298"/>
      <c r="NMB368" s="298"/>
      <c r="NMC368" s="298"/>
      <c r="NMD368" s="298"/>
      <c r="NME368" s="298"/>
      <c r="NMF368" s="298"/>
      <c r="NMG368" s="298"/>
      <c r="NMH368" s="298"/>
      <c r="NMI368" s="298"/>
      <c r="NMJ368" s="298"/>
      <c r="NMK368" s="298"/>
      <c r="NML368" s="298"/>
      <c r="NMM368" s="298"/>
      <c r="NMN368" s="298"/>
      <c r="NMO368" s="298"/>
      <c r="NMP368" s="298"/>
      <c r="NMQ368" s="298"/>
      <c r="NMR368" s="298"/>
      <c r="NMS368" s="298"/>
      <c r="NMT368" s="298"/>
      <c r="NMU368" s="298"/>
      <c r="NMV368" s="298"/>
      <c r="NMW368" s="298"/>
      <c r="NMX368" s="298"/>
      <c r="NMY368" s="298"/>
      <c r="NMZ368" s="298"/>
      <c r="NNA368" s="298"/>
      <c r="NNB368" s="298"/>
      <c r="NNC368" s="298"/>
      <c r="NND368" s="298"/>
      <c r="NNE368" s="298"/>
      <c r="NNF368" s="298"/>
      <c r="NNG368" s="298"/>
      <c r="NNH368" s="298"/>
      <c r="NNI368" s="298"/>
      <c r="NNJ368" s="298"/>
      <c r="NNK368" s="298"/>
      <c r="NNL368" s="298"/>
      <c r="NNM368" s="298"/>
      <c r="NNN368" s="298"/>
      <c r="NNO368" s="298"/>
      <c r="NNP368" s="298"/>
      <c r="NNQ368" s="298"/>
      <c r="NNR368" s="298"/>
      <c r="NNS368" s="298"/>
      <c r="NNT368" s="298"/>
      <c r="NNU368" s="298"/>
      <c r="NNV368" s="298"/>
      <c r="NNW368" s="298"/>
      <c r="NNX368" s="298"/>
      <c r="NNY368" s="298"/>
      <c r="NNZ368" s="298"/>
      <c r="NOA368" s="298"/>
      <c r="NOB368" s="298"/>
      <c r="NOC368" s="298"/>
      <c r="NOD368" s="298"/>
      <c r="NOE368" s="298"/>
      <c r="NOF368" s="298"/>
      <c r="NOG368" s="298"/>
      <c r="NOH368" s="298"/>
      <c r="NOI368" s="298"/>
      <c r="NOJ368" s="298"/>
      <c r="NOK368" s="298"/>
      <c r="NOL368" s="298"/>
      <c r="NOM368" s="298"/>
      <c r="NON368" s="298"/>
      <c r="NOO368" s="298"/>
      <c r="NOP368" s="298"/>
      <c r="NOQ368" s="298"/>
      <c r="NOR368" s="298"/>
      <c r="NOS368" s="298"/>
      <c r="NOT368" s="298"/>
      <c r="NOU368" s="298"/>
      <c r="NOV368" s="298"/>
      <c r="NOW368" s="298"/>
      <c r="NOX368" s="298"/>
      <c r="NOY368" s="298"/>
      <c r="NOZ368" s="298"/>
      <c r="NPA368" s="298"/>
      <c r="NPB368" s="298"/>
      <c r="NPC368" s="298"/>
      <c r="NPD368" s="298"/>
      <c r="NPE368" s="298"/>
      <c r="NPF368" s="298"/>
      <c r="NPG368" s="298"/>
      <c r="NPH368" s="298"/>
      <c r="NPI368" s="298"/>
      <c r="NPJ368" s="298"/>
      <c r="NPK368" s="298"/>
      <c r="NPL368" s="298"/>
      <c r="NPM368" s="298"/>
      <c r="NPN368" s="298"/>
      <c r="NPO368" s="298"/>
      <c r="NPP368" s="298"/>
      <c r="NPQ368" s="298"/>
      <c r="NPR368" s="298"/>
      <c r="NPS368" s="298"/>
      <c r="NPT368" s="298"/>
      <c r="NPU368" s="298"/>
      <c r="NPV368" s="298"/>
      <c r="NPW368" s="298"/>
      <c r="NPX368" s="298"/>
      <c r="NPY368" s="298"/>
      <c r="NPZ368" s="298"/>
      <c r="NQA368" s="298"/>
      <c r="NQB368" s="298"/>
      <c r="NQC368" s="298"/>
      <c r="NQD368" s="298"/>
      <c r="NQE368" s="298"/>
      <c r="NQF368" s="298"/>
      <c r="NQG368" s="298"/>
      <c r="NQH368" s="298"/>
      <c r="NQI368" s="298"/>
      <c r="NQJ368" s="298"/>
      <c r="NQK368" s="298"/>
      <c r="NQL368" s="298"/>
      <c r="NQM368" s="298"/>
      <c r="NQN368" s="298"/>
      <c r="NQO368" s="298"/>
      <c r="NQP368" s="298"/>
      <c r="NQQ368" s="298"/>
      <c r="NQR368" s="298"/>
      <c r="NQS368" s="298"/>
      <c r="NQT368" s="298"/>
      <c r="NQU368" s="298"/>
      <c r="NQV368" s="298"/>
      <c r="NQW368" s="298"/>
      <c r="NQX368" s="298"/>
      <c r="NQY368" s="298"/>
      <c r="NQZ368" s="298"/>
      <c r="NRA368" s="298"/>
      <c r="NRB368" s="298"/>
      <c r="NRC368" s="298"/>
      <c r="NRD368" s="298"/>
      <c r="NRE368" s="298"/>
      <c r="NRF368" s="298"/>
      <c r="NRG368" s="298"/>
      <c r="NRH368" s="298"/>
      <c r="NRI368" s="298"/>
      <c r="NRJ368" s="298"/>
      <c r="NRK368" s="298"/>
      <c r="NRL368" s="298"/>
      <c r="NRM368" s="298"/>
      <c r="NRN368" s="298"/>
      <c r="NRO368" s="298"/>
      <c r="NRP368" s="298"/>
      <c r="NRQ368" s="298"/>
      <c r="NRR368" s="298"/>
      <c r="NRS368" s="298"/>
      <c r="NRT368" s="298"/>
      <c r="NRU368" s="298"/>
      <c r="NRV368" s="298"/>
      <c r="NRW368" s="298"/>
      <c r="NRX368" s="298"/>
      <c r="NRY368" s="298"/>
      <c r="NRZ368" s="298"/>
      <c r="NSA368" s="298"/>
      <c r="NSB368" s="298"/>
      <c r="NSC368" s="298"/>
      <c r="NSD368" s="298"/>
      <c r="NSE368" s="298"/>
      <c r="NSF368" s="298"/>
      <c r="NSG368" s="298"/>
      <c r="NSH368" s="298"/>
      <c r="NSI368" s="298"/>
      <c r="NSJ368" s="298"/>
      <c r="NSK368" s="298"/>
      <c r="NSL368" s="298"/>
      <c r="NSM368" s="298"/>
      <c r="NSN368" s="298"/>
      <c r="NSO368" s="298"/>
      <c r="NSP368" s="298"/>
      <c r="NSQ368" s="298"/>
      <c r="NSR368" s="298"/>
      <c r="NSS368" s="298"/>
      <c r="NST368" s="298"/>
      <c r="NSU368" s="298"/>
      <c r="NSV368" s="298"/>
      <c r="NSW368" s="298"/>
      <c r="NSX368" s="298"/>
      <c r="NSY368" s="298"/>
      <c r="NSZ368" s="298"/>
      <c r="NTA368" s="298"/>
      <c r="NTB368" s="298"/>
      <c r="NTC368" s="298"/>
      <c r="NTD368" s="298"/>
      <c r="NTE368" s="298"/>
      <c r="NTF368" s="298"/>
      <c r="NTG368" s="298"/>
      <c r="NTH368" s="298"/>
      <c r="NTI368" s="298"/>
      <c r="NTJ368" s="298"/>
      <c r="NTK368" s="298"/>
      <c r="NTL368" s="298"/>
      <c r="NTM368" s="298"/>
      <c r="NTN368" s="298"/>
      <c r="NTO368" s="298"/>
      <c r="NTP368" s="298"/>
      <c r="NTQ368" s="298"/>
      <c r="NTR368" s="298"/>
      <c r="NTS368" s="298"/>
      <c r="NTT368" s="298"/>
      <c r="NTU368" s="298"/>
      <c r="NTV368" s="298"/>
      <c r="NTW368" s="298"/>
      <c r="NTX368" s="298"/>
      <c r="NTY368" s="298"/>
      <c r="NTZ368" s="298"/>
      <c r="NUA368" s="298"/>
      <c r="NUB368" s="298"/>
      <c r="NUC368" s="298"/>
      <c r="NUD368" s="298"/>
      <c r="NUE368" s="298"/>
      <c r="NUF368" s="298"/>
      <c r="NUG368" s="298"/>
      <c r="NUH368" s="298"/>
      <c r="NUI368" s="298"/>
      <c r="NUJ368" s="298"/>
      <c r="NUK368" s="298"/>
      <c r="NUL368" s="298"/>
      <c r="NUM368" s="298"/>
      <c r="NUN368" s="298"/>
      <c r="NUO368" s="298"/>
      <c r="NUP368" s="298"/>
      <c r="NUQ368" s="298"/>
      <c r="NUR368" s="298"/>
      <c r="NUS368" s="298"/>
      <c r="NUT368" s="298"/>
      <c r="NUU368" s="298"/>
      <c r="NUV368" s="298"/>
      <c r="NUW368" s="298"/>
      <c r="NUX368" s="298"/>
      <c r="NUY368" s="298"/>
      <c r="NUZ368" s="298"/>
      <c r="NVA368" s="298"/>
      <c r="NVB368" s="298"/>
      <c r="NVC368" s="298"/>
      <c r="NVD368" s="298"/>
      <c r="NVE368" s="298"/>
      <c r="NVF368" s="298"/>
      <c r="NVG368" s="298"/>
      <c r="NVH368" s="298"/>
      <c r="NVI368" s="298"/>
      <c r="NVJ368" s="298"/>
      <c r="NVK368" s="298"/>
      <c r="NVL368" s="298"/>
      <c r="NVM368" s="298"/>
      <c r="NVN368" s="298"/>
      <c r="NVO368" s="298"/>
      <c r="NVP368" s="298"/>
      <c r="NVQ368" s="298"/>
      <c r="NVR368" s="298"/>
      <c r="NVS368" s="298"/>
      <c r="NVT368" s="298"/>
      <c r="NVU368" s="298"/>
      <c r="NVV368" s="298"/>
      <c r="NVW368" s="298"/>
      <c r="NVX368" s="298"/>
      <c r="NVY368" s="298"/>
      <c r="NVZ368" s="298"/>
      <c r="NWA368" s="298"/>
      <c r="NWB368" s="298"/>
      <c r="NWC368" s="298"/>
      <c r="NWD368" s="298"/>
      <c r="NWE368" s="298"/>
      <c r="NWF368" s="298"/>
      <c r="NWG368" s="298"/>
      <c r="NWH368" s="298"/>
      <c r="NWI368" s="298"/>
      <c r="NWJ368" s="298"/>
      <c r="NWK368" s="298"/>
      <c r="NWL368" s="298"/>
      <c r="NWM368" s="298"/>
      <c r="NWN368" s="298"/>
      <c r="NWO368" s="298"/>
      <c r="NWP368" s="298"/>
      <c r="NWQ368" s="298"/>
      <c r="NWR368" s="298"/>
      <c r="NWS368" s="298"/>
      <c r="NWT368" s="298"/>
      <c r="NWU368" s="298"/>
      <c r="NWV368" s="298"/>
      <c r="NWW368" s="298"/>
      <c r="NWX368" s="298"/>
      <c r="NWY368" s="298"/>
      <c r="NWZ368" s="298"/>
      <c r="NXA368" s="298"/>
      <c r="NXB368" s="298"/>
      <c r="NXC368" s="298"/>
      <c r="NXD368" s="298"/>
      <c r="NXE368" s="298"/>
      <c r="NXF368" s="298"/>
      <c r="NXG368" s="298"/>
      <c r="NXH368" s="298"/>
      <c r="NXI368" s="298"/>
      <c r="NXJ368" s="298"/>
      <c r="NXK368" s="298"/>
      <c r="NXL368" s="298"/>
      <c r="NXM368" s="298"/>
      <c r="NXN368" s="298"/>
      <c r="NXO368" s="298"/>
      <c r="NXP368" s="298"/>
      <c r="NXQ368" s="298"/>
      <c r="NXR368" s="298"/>
      <c r="NXS368" s="298"/>
      <c r="NXT368" s="298"/>
      <c r="NXU368" s="298"/>
      <c r="NXV368" s="298"/>
      <c r="NXW368" s="298"/>
      <c r="NXX368" s="298"/>
      <c r="NXY368" s="298"/>
      <c r="NXZ368" s="298"/>
      <c r="NYA368" s="298"/>
      <c r="NYB368" s="298"/>
      <c r="NYC368" s="298"/>
      <c r="NYD368" s="298"/>
      <c r="NYE368" s="298"/>
      <c r="NYF368" s="298"/>
      <c r="NYG368" s="298"/>
      <c r="NYH368" s="298"/>
      <c r="NYI368" s="298"/>
      <c r="NYJ368" s="298"/>
      <c r="NYK368" s="298"/>
      <c r="NYL368" s="298"/>
      <c r="NYM368" s="298"/>
      <c r="NYN368" s="298"/>
      <c r="NYO368" s="298"/>
      <c r="NYP368" s="298"/>
      <c r="NYQ368" s="298"/>
      <c r="NYR368" s="298"/>
      <c r="NYS368" s="298"/>
      <c r="NYT368" s="298"/>
      <c r="NYU368" s="298"/>
      <c r="NYV368" s="298"/>
      <c r="NYW368" s="298"/>
      <c r="NYX368" s="298"/>
      <c r="NYY368" s="298"/>
      <c r="NYZ368" s="298"/>
      <c r="NZA368" s="298"/>
      <c r="NZB368" s="298"/>
      <c r="NZC368" s="298"/>
      <c r="NZD368" s="298"/>
      <c r="NZE368" s="298"/>
      <c r="NZF368" s="298"/>
      <c r="NZG368" s="298"/>
      <c r="NZH368" s="298"/>
      <c r="NZI368" s="298"/>
      <c r="NZJ368" s="298"/>
      <c r="NZK368" s="298"/>
      <c r="NZL368" s="298"/>
      <c r="NZM368" s="298"/>
      <c r="NZN368" s="298"/>
      <c r="NZO368" s="298"/>
      <c r="NZP368" s="298"/>
      <c r="NZQ368" s="298"/>
      <c r="NZR368" s="298"/>
      <c r="NZS368" s="298"/>
      <c r="NZT368" s="298"/>
      <c r="NZU368" s="298"/>
      <c r="NZV368" s="298"/>
      <c r="NZW368" s="298"/>
      <c r="NZX368" s="298"/>
      <c r="NZY368" s="298"/>
      <c r="NZZ368" s="298"/>
      <c r="OAA368" s="298"/>
      <c r="OAB368" s="298"/>
      <c r="OAC368" s="298"/>
      <c r="OAD368" s="298"/>
      <c r="OAE368" s="298"/>
      <c r="OAF368" s="298"/>
      <c r="OAG368" s="298"/>
      <c r="OAH368" s="298"/>
      <c r="OAI368" s="298"/>
      <c r="OAJ368" s="298"/>
      <c r="OAK368" s="298"/>
      <c r="OAL368" s="298"/>
      <c r="OAM368" s="298"/>
      <c r="OAN368" s="298"/>
      <c r="OAO368" s="298"/>
      <c r="OAP368" s="298"/>
      <c r="OAQ368" s="298"/>
      <c r="OAR368" s="298"/>
      <c r="OAS368" s="298"/>
      <c r="OAT368" s="298"/>
      <c r="OAU368" s="298"/>
      <c r="OAV368" s="298"/>
      <c r="OAW368" s="298"/>
      <c r="OAX368" s="298"/>
      <c r="OAY368" s="298"/>
      <c r="OAZ368" s="298"/>
      <c r="OBA368" s="298"/>
      <c r="OBB368" s="298"/>
      <c r="OBC368" s="298"/>
      <c r="OBD368" s="298"/>
      <c r="OBE368" s="298"/>
      <c r="OBF368" s="298"/>
      <c r="OBG368" s="298"/>
      <c r="OBH368" s="298"/>
      <c r="OBI368" s="298"/>
      <c r="OBJ368" s="298"/>
      <c r="OBK368" s="298"/>
      <c r="OBL368" s="298"/>
      <c r="OBM368" s="298"/>
      <c r="OBN368" s="298"/>
      <c r="OBO368" s="298"/>
      <c r="OBP368" s="298"/>
      <c r="OBQ368" s="298"/>
      <c r="OBR368" s="298"/>
      <c r="OBS368" s="298"/>
      <c r="OBT368" s="298"/>
      <c r="OBU368" s="298"/>
      <c r="OBV368" s="298"/>
      <c r="OBW368" s="298"/>
      <c r="OBX368" s="298"/>
      <c r="OBY368" s="298"/>
      <c r="OBZ368" s="298"/>
      <c r="OCA368" s="298"/>
      <c r="OCB368" s="298"/>
      <c r="OCC368" s="298"/>
      <c r="OCD368" s="298"/>
      <c r="OCE368" s="298"/>
      <c r="OCF368" s="298"/>
      <c r="OCG368" s="298"/>
      <c r="OCH368" s="298"/>
      <c r="OCI368" s="298"/>
      <c r="OCJ368" s="298"/>
      <c r="OCK368" s="298"/>
      <c r="OCL368" s="298"/>
      <c r="OCM368" s="298"/>
      <c r="OCN368" s="298"/>
      <c r="OCO368" s="298"/>
      <c r="OCP368" s="298"/>
      <c r="OCQ368" s="298"/>
      <c r="OCR368" s="298"/>
      <c r="OCS368" s="298"/>
      <c r="OCT368" s="298"/>
      <c r="OCU368" s="298"/>
      <c r="OCV368" s="298"/>
      <c r="OCW368" s="298"/>
      <c r="OCX368" s="298"/>
      <c r="OCY368" s="298"/>
      <c r="OCZ368" s="298"/>
      <c r="ODA368" s="298"/>
      <c r="ODB368" s="298"/>
      <c r="ODC368" s="298"/>
      <c r="ODD368" s="298"/>
      <c r="ODE368" s="298"/>
      <c r="ODF368" s="298"/>
      <c r="ODG368" s="298"/>
      <c r="ODH368" s="298"/>
      <c r="ODI368" s="298"/>
      <c r="ODJ368" s="298"/>
      <c r="ODK368" s="298"/>
      <c r="ODL368" s="298"/>
      <c r="ODM368" s="298"/>
      <c r="ODN368" s="298"/>
      <c r="ODO368" s="298"/>
      <c r="ODP368" s="298"/>
      <c r="ODQ368" s="298"/>
      <c r="ODR368" s="298"/>
      <c r="ODS368" s="298"/>
      <c r="ODT368" s="298"/>
      <c r="ODU368" s="298"/>
      <c r="ODV368" s="298"/>
      <c r="ODW368" s="298"/>
      <c r="ODX368" s="298"/>
      <c r="ODY368" s="298"/>
      <c r="ODZ368" s="298"/>
      <c r="OEA368" s="298"/>
      <c r="OEB368" s="298"/>
      <c r="OEC368" s="298"/>
      <c r="OED368" s="298"/>
      <c r="OEE368" s="298"/>
      <c r="OEF368" s="298"/>
      <c r="OEG368" s="298"/>
      <c r="OEH368" s="298"/>
      <c r="OEI368" s="298"/>
      <c r="OEJ368" s="298"/>
      <c r="OEK368" s="298"/>
      <c r="OEL368" s="298"/>
      <c r="OEM368" s="298"/>
      <c r="OEN368" s="298"/>
      <c r="OEO368" s="298"/>
      <c r="OEP368" s="298"/>
      <c r="OEQ368" s="298"/>
      <c r="OER368" s="298"/>
      <c r="OES368" s="298"/>
      <c r="OET368" s="298"/>
      <c r="OEU368" s="298"/>
      <c r="OEV368" s="298"/>
      <c r="OEW368" s="298"/>
      <c r="OEX368" s="298"/>
      <c r="OEY368" s="298"/>
      <c r="OEZ368" s="298"/>
      <c r="OFA368" s="298"/>
      <c r="OFB368" s="298"/>
      <c r="OFC368" s="298"/>
      <c r="OFD368" s="298"/>
      <c r="OFE368" s="298"/>
      <c r="OFF368" s="298"/>
      <c r="OFG368" s="298"/>
      <c r="OFH368" s="298"/>
      <c r="OFI368" s="298"/>
      <c r="OFJ368" s="298"/>
      <c r="OFK368" s="298"/>
      <c r="OFL368" s="298"/>
      <c r="OFM368" s="298"/>
      <c r="OFN368" s="298"/>
      <c r="OFO368" s="298"/>
      <c r="OFP368" s="298"/>
      <c r="OFQ368" s="298"/>
      <c r="OFR368" s="298"/>
      <c r="OFS368" s="298"/>
      <c r="OFT368" s="298"/>
      <c r="OFU368" s="298"/>
      <c r="OFV368" s="298"/>
      <c r="OFW368" s="298"/>
      <c r="OFX368" s="298"/>
      <c r="OFY368" s="298"/>
      <c r="OFZ368" s="298"/>
      <c r="OGA368" s="298"/>
      <c r="OGB368" s="298"/>
      <c r="OGC368" s="298"/>
      <c r="OGD368" s="298"/>
      <c r="OGE368" s="298"/>
      <c r="OGF368" s="298"/>
      <c r="OGG368" s="298"/>
      <c r="OGH368" s="298"/>
      <c r="OGI368" s="298"/>
      <c r="OGJ368" s="298"/>
      <c r="OGK368" s="298"/>
      <c r="OGL368" s="298"/>
      <c r="OGM368" s="298"/>
      <c r="OGN368" s="298"/>
      <c r="OGO368" s="298"/>
      <c r="OGP368" s="298"/>
      <c r="OGQ368" s="298"/>
      <c r="OGR368" s="298"/>
      <c r="OGS368" s="298"/>
      <c r="OGT368" s="298"/>
      <c r="OGU368" s="298"/>
      <c r="OGV368" s="298"/>
      <c r="OGW368" s="298"/>
      <c r="OGX368" s="298"/>
      <c r="OGY368" s="298"/>
      <c r="OGZ368" s="298"/>
      <c r="OHA368" s="298"/>
      <c r="OHB368" s="298"/>
      <c r="OHC368" s="298"/>
      <c r="OHD368" s="298"/>
      <c r="OHE368" s="298"/>
      <c r="OHF368" s="298"/>
      <c r="OHG368" s="298"/>
      <c r="OHH368" s="298"/>
      <c r="OHI368" s="298"/>
      <c r="OHJ368" s="298"/>
      <c r="OHK368" s="298"/>
      <c r="OHL368" s="298"/>
      <c r="OHM368" s="298"/>
      <c r="OHN368" s="298"/>
      <c r="OHO368" s="298"/>
      <c r="OHP368" s="298"/>
      <c r="OHQ368" s="298"/>
      <c r="OHR368" s="298"/>
      <c r="OHS368" s="298"/>
      <c r="OHT368" s="298"/>
      <c r="OHU368" s="298"/>
      <c r="OHV368" s="298"/>
      <c r="OHW368" s="298"/>
      <c r="OHX368" s="298"/>
      <c r="OHY368" s="298"/>
      <c r="OHZ368" s="298"/>
      <c r="OIA368" s="298"/>
      <c r="OIB368" s="298"/>
      <c r="OIC368" s="298"/>
      <c r="OID368" s="298"/>
      <c r="OIE368" s="298"/>
      <c r="OIF368" s="298"/>
      <c r="OIG368" s="298"/>
      <c r="OIH368" s="298"/>
      <c r="OII368" s="298"/>
      <c r="OIJ368" s="298"/>
      <c r="OIK368" s="298"/>
      <c r="OIL368" s="298"/>
      <c r="OIM368" s="298"/>
      <c r="OIN368" s="298"/>
      <c r="OIO368" s="298"/>
      <c r="OIP368" s="298"/>
      <c r="OIQ368" s="298"/>
      <c r="OIR368" s="298"/>
      <c r="OIS368" s="298"/>
      <c r="OIT368" s="298"/>
      <c r="OIU368" s="298"/>
      <c r="OIV368" s="298"/>
      <c r="OIW368" s="298"/>
      <c r="OIX368" s="298"/>
      <c r="OIY368" s="298"/>
      <c r="OIZ368" s="298"/>
      <c r="OJA368" s="298"/>
      <c r="OJB368" s="298"/>
      <c r="OJC368" s="298"/>
      <c r="OJD368" s="298"/>
      <c r="OJE368" s="298"/>
      <c r="OJF368" s="298"/>
      <c r="OJG368" s="298"/>
      <c r="OJH368" s="298"/>
      <c r="OJI368" s="298"/>
      <c r="OJJ368" s="298"/>
      <c r="OJK368" s="298"/>
      <c r="OJL368" s="298"/>
      <c r="OJM368" s="298"/>
      <c r="OJN368" s="298"/>
      <c r="OJO368" s="298"/>
      <c r="OJP368" s="298"/>
      <c r="OJQ368" s="298"/>
      <c r="OJR368" s="298"/>
      <c r="OJS368" s="298"/>
      <c r="OJT368" s="298"/>
      <c r="OJU368" s="298"/>
      <c r="OJV368" s="298"/>
      <c r="OJW368" s="298"/>
      <c r="OJX368" s="298"/>
      <c r="OJY368" s="298"/>
      <c r="OJZ368" s="298"/>
      <c r="OKA368" s="298"/>
      <c r="OKB368" s="298"/>
      <c r="OKC368" s="298"/>
      <c r="OKD368" s="298"/>
      <c r="OKE368" s="298"/>
      <c r="OKF368" s="298"/>
      <c r="OKG368" s="298"/>
      <c r="OKH368" s="298"/>
      <c r="OKI368" s="298"/>
      <c r="OKJ368" s="298"/>
      <c r="OKK368" s="298"/>
      <c r="OKL368" s="298"/>
      <c r="OKM368" s="298"/>
      <c r="OKN368" s="298"/>
      <c r="OKO368" s="298"/>
      <c r="OKP368" s="298"/>
      <c r="OKQ368" s="298"/>
      <c r="OKR368" s="298"/>
      <c r="OKS368" s="298"/>
      <c r="OKT368" s="298"/>
      <c r="OKU368" s="298"/>
      <c r="OKV368" s="298"/>
      <c r="OKW368" s="298"/>
      <c r="OKX368" s="298"/>
      <c r="OKY368" s="298"/>
      <c r="OKZ368" s="298"/>
      <c r="OLA368" s="298"/>
      <c r="OLB368" s="298"/>
      <c r="OLC368" s="298"/>
      <c r="OLD368" s="298"/>
      <c r="OLE368" s="298"/>
      <c r="OLF368" s="298"/>
      <c r="OLG368" s="298"/>
      <c r="OLH368" s="298"/>
      <c r="OLI368" s="298"/>
      <c r="OLJ368" s="298"/>
      <c r="OLK368" s="298"/>
      <c r="OLL368" s="298"/>
      <c r="OLM368" s="298"/>
      <c r="OLN368" s="298"/>
      <c r="OLO368" s="298"/>
      <c r="OLP368" s="298"/>
      <c r="OLQ368" s="298"/>
      <c r="OLR368" s="298"/>
      <c r="OLS368" s="298"/>
      <c r="OLT368" s="298"/>
      <c r="OLU368" s="298"/>
      <c r="OLV368" s="298"/>
      <c r="OLW368" s="298"/>
      <c r="OLX368" s="298"/>
      <c r="OLY368" s="298"/>
      <c r="OLZ368" s="298"/>
      <c r="OMA368" s="298"/>
      <c r="OMB368" s="298"/>
      <c r="OMC368" s="298"/>
      <c r="OMD368" s="298"/>
      <c r="OME368" s="298"/>
      <c r="OMF368" s="298"/>
      <c r="OMG368" s="298"/>
      <c r="OMH368" s="298"/>
      <c r="OMI368" s="298"/>
      <c r="OMJ368" s="298"/>
      <c r="OMK368" s="298"/>
      <c r="OML368" s="298"/>
      <c r="OMM368" s="298"/>
      <c r="OMN368" s="298"/>
      <c r="OMO368" s="298"/>
      <c r="OMP368" s="298"/>
      <c r="OMQ368" s="298"/>
      <c r="OMR368" s="298"/>
      <c r="OMS368" s="298"/>
      <c r="OMT368" s="298"/>
      <c r="OMU368" s="298"/>
      <c r="OMV368" s="298"/>
      <c r="OMW368" s="298"/>
      <c r="OMX368" s="298"/>
      <c r="OMY368" s="298"/>
      <c r="OMZ368" s="298"/>
      <c r="ONA368" s="298"/>
      <c r="ONB368" s="298"/>
      <c r="ONC368" s="298"/>
      <c r="OND368" s="298"/>
      <c r="ONE368" s="298"/>
      <c r="ONF368" s="298"/>
      <c r="ONG368" s="298"/>
      <c r="ONH368" s="298"/>
      <c r="ONI368" s="298"/>
      <c r="ONJ368" s="298"/>
      <c r="ONK368" s="298"/>
      <c r="ONL368" s="298"/>
      <c r="ONM368" s="298"/>
      <c r="ONN368" s="298"/>
      <c r="ONO368" s="298"/>
      <c r="ONP368" s="298"/>
      <c r="ONQ368" s="298"/>
      <c r="ONR368" s="298"/>
      <c r="ONS368" s="298"/>
      <c r="ONT368" s="298"/>
      <c r="ONU368" s="298"/>
      <c r="ONV368" s="298"/>
      <c r="ONW368" s="298"/>
      <c r="ONX368" s="298"/>
      <c r="ONY368" s="298"/>
      <c r="ONZ368" s="298"/>
      <c r="OOA368" s="298"/>
      <c r="OOB368" s="298"/>
      <c r="OOC368" s="298"/>
      <c r="OOD368" s="298"/>
      <c r="OOE368" s="298"/>
      <c r="OOF368" s="298"/>
      <c r="OOG368" s="298"/>
      <c r="OOH368" s="298"/>
      <c r="OOI368" s="298"/>
      <c r="OOJ368" s="298"/>
      <c r="OOK368" s="298"/>
      <c r="OOL368" s="298"/>
      <c r="OOM368" s="298"/>
      <c r="OON368" s="298"/>
      <c r="OOO368" s="298"/>
      <c r="OOP368" s="298"/>
      <c r="OOQ368" s="298"/>
      <c r="OOR368" s="298"/>
      <c r="OOS368" s="298"/>
      <c r="OOT368" s="298"/>
      <c r="OOU368" s="298"/>
      <c r="OOV368" s="298"/>
      <c r="OOW368" s="298"/>
      <c r="OOX368" s="298"/>
      <c r="OOY368" s="298"/>
      <c r="OOZ368" s="298"/>
      <c r="OPA368" s="298"/>
      <c r="OPB368" s="298"/>
      <c r="OPC368" s="298"/>
      <c r="OPD368" s="298"/>
      <c r="OPE368" s="298"/>
      <c r="OPF368" s="298"/>
      <c r="OPG368" s="298"/>
      <c r="OPH368" s="298"/>
      <c r="OPI368" s="298"/>
      <c r="OPJ368" s="298"/>
      <c r="OPK368" s="298"/>
      <c r="OPL368" s="298"/>
      <c r="OPM368" s="298"/>
      <c r="OPN368" s="298"/>
      <c r="OPO368" s="298"/>
      <c r="OPP368" s="298"/>
      <c r="OPQ368" s="298"/>
      <c r="OPR368" s="298"/>
      <c r="OPS368" s="298"/>
      <c r="OPT368" s="298"/>
      <c r="OPU368" s="298"/>
      <c r="OPV368" s="298"/>
      <c r="OPW368" s="298"/>
      <c r="OPX368" s="298"/>
      <c r="OPY368" s="298"/>
      <c r="OPZ368" s="298"/>
      <c r="OQA368" s="298"/>
      <c r="OQB368" s="298"/>
      <c r="OQC368" s="298"/>
      <c r="OQD368" s="298"/>
      <c r="OQE368" s="298"/>
      <c r="OQF368" s="298"/>
      <c r="OQG368" s="298"/>
      <c r="OQH368" s="298"/>
      <c r="OQI368" s="298"/>
      <c r="OQJ368" s="298"/>
      <c r="OQK368" s="298"/>
      <c r="OQL368" s="298"/>
      <c r="OQM368" s="298"/>
      <c r="OQN368" s="298"/>
      <c r="OQO368" s="298"/>
      <c r="OQP368" s="298"/>
      <c r="OQQ368" s="298"/>
      <c r="OQR368" s="298"/>
      <c r="OQS368" s="298"/>
      <c r="OQT368" s="298"/>
      <c r="OQU368" s="298"/>
      <c r="OQV368" s="298"/>
      <c r="OQW368" s="298"/>
      <c r="OQX368" s="298"/>
      <c r="OQY368" s="298"/>
      <c r="OQZ368" s="298"/>
      <c r="ORA368" s="298"/>
      <c r="ORB368" s="298"/>
      <c r="ORC368" s="298"/>
      <c r="ORD368" s="298"/>
      <c r="ORE368" s="298"/>
      <c r="ORF368" s="298"/>
      <c r="ORG368" s="298"/>
      <c r="ORH368" s="298"/>
      <c r="ORI368" s="298"/>
      <c r="ORJ368" s="298"/>
      <c r="ORK368" s="298"/>
      <c r="ORL368" s="298"/>
      <c r="ORM368" s="298"/>
      <c r="ORN368" s="298"/>
      <c r="ORO368" s="298"/>
      <c r="ORP368" s="298"/>
      <c r="ORQ368" s="298"/>
      <c r="ORR368" s="298"/>
      <c r="ORS368" s="298"/>
      <c r="ORT368" s="298"/>
      <c r="ORU368" s="298"/>
      <c r="ORV368" s="298"/>
      <c r="ORW368" s="298"/>
      <c r="ORX368" s="298"/>
      <c r="ORY368" s="298"/>
      <c r="ORZ368" s="298"/>
      <c r="OSA368" s="298"/>
      <c r="OSB368" s="298"/>
      <c r="OSC368" s="298"/>
      <c r="OSD368" s="298"/>
      <c r="OSE368" s="298"/>
      <c r="OSF368" s="298"/>
      <c r="OSG368" s="298"/>
      <c r="OSH368" s="298"/>
      <c r="OSI368" s="298"/>
      <c r="OSJ368" s="298"/>
      <c r="OSK368" s="298"/>
      <c r="OSL368" s="298"/>
      <c r="OSM368" s="298"/>
      <c r="OSN368" s="298"/>
      <c r="OSO368" s="298"/>
      <c r="OSP368" s="298"/>
      <c r="OSQ368" s="298"/>
      <c r="OSR368" s="298"/>
      <c r="OSS368" s="298"/>
      <c r="OST368" s="298"/>
      <c r="OSU368" s="298"/>
      <c r="OSV368" s="298"/>
      <c r="OSW368" s="298"/>
      <c r="OSX368" s="298"/>
      <c r="OSY368" s="298"/>
      <c r="OSZ368" s="298"/>
      <c r="OTA368" s="298"/>
      <c r="OTB368" s="298"/>
      <c r="OTC368" s="298"/>
      <c r="OTD368" s="298"/>
      <c r="OTE368" s="298"/>
      <c r="OTF368" s="298"/>
      <c r="OTG368" s="298"/>
      <c r="OTH368" s="298"/>
      <c r="OTI368" s="298"/>
      <c r="OTJ368" s="298"/>
      <c r="OTK368" s="298"/>
      <c r="OTL368" s="298"/>
      <c r="OTM368" s="298"/>
      <c r="OTN368" s="298"/>
      <c r="OTO368" s="298"/>
      <c r="OTP368" s="298"/>
      <c r="OTQ368" s="298"/>
      <c r="OTR368" s="298"/>
      <c r="OTS368" s="298"/>
      <c r="OTT368" s="298"/>
      <c r="OTU368" s="298"/>
      <c r="OTV368" s="298"/>
      <c r="OTW368" s="298"/>
      <c r="OTX368" s="298"/>
      <c r="OTY368" s="298"/>
      <c r="OTZ368" s="298"/>
      <c r="OUA368" s="298"/>
      <c r="OUB368" s="298"/>
      <c r="OUC368" s="298"/>
      <c r="OUD368" s="298"/>
      <c r="OUE368" s="298"/>
      <c r="OUF368" s="298"/>
      <c r="OUG368" s="298"/>
      <c r="OUH368" s="298"/>
      <c r="OUI368" s="298"/>
      <c r="OUJ368" s="298"/>
      <c r="OUK368" s="298"/>
      <c r="OUL368" s="298"/>
      <c r="OUM368" s="298"/>
      <c r="OUN368" s="298"/>
      <c r="OUO368" s="298"/>
      <c r="OUP368" s="298"/>
      <c r="OUQ368" s="298"/>
      <c r="OUR368" s="298"/>
      <c r="OUS368" s="298"/>
      <c r="OUT368" s="298"/>
      <c r="OUU368" s="298"/>
      <c r="OUV368" s="298"/>
      <c r="OUW368" s="298"/>
      <c r="OUX368" s="298"/>
      <c r="OUY368" s="298"/>
      <c r="OUZ368" s="298"/>
      <c r="OVA368" s="298"/>
      <c r="OVB368" s="298"/>
      <c r="OVC368" s="298"/>
      <c r="OVD368" s="298"/>
      <c r="OVE368" s="298"/>
      <c r="OVF368" s="298"/>
      <c r="OVG368" s="298"/>
      <c r="OVH368" s="298"/>
      <c r="OVI368" s="298"/>
      <c r="OVJ368" s="298"/>
      <c r="OVK368" s="298"/>
      <c r="OVL368" s="298"/>
      <c r="OVM368" s="298"/>
      <c r="OVN368" s="298"/>
      <c r="OVO368" s="298"/>
      <c r="OVP368" s="298"/>
      <c r="OVQ368" s="298"/>
      <c r="OVR368" s="298"/>
      <c r="OVS368" s="298"/>
      <c r="OVT368" s="298"/>
      <c r="OVU368" s="298"/>
      <c r="OVV368" s="298"/>
      <c r="OVW368" s="298"/>
      <c r="OVX368" s="298"/>
      <c r="OVY368" s="298"/>
      <c r="OVZ368" s="298"/>
      <c r="OWA368" s="298"/>
      <c r="OWB368" s="298"/>
      <c r="OWC368" s="298"/>
      <c r="OWD368" s="298"/>
      <c r="OWE368" s="298"/>
      <c r="OWF368" s="298"/>
      <c r="OWG368" s="298"/>
      <c r="OWH368" s="298"/>
      <c r="OWI368" s="298"/>
      <c r="OWJ368" s="298"/>
      <c r="OWK368" s="298"/>
      <c r="OWL368" s="298"/>
      <c r="OWM368" s="298"/>
      <c r="OWN368" s="298"/>
      <c r="OWO368" s="298"/>
      <c r="OWP368" s="298"/>
      <c r="OWQ368" s="298"/>
      <c r="OWR368" s="298"/>
      <c r="OWS368" s="298"/>
      <c r="OWT368" s="298"/>
      <c r="OWU368" s="298"/>
      <c r="OWV368" s="298"/>
      <c r="OWW368" s="298"/>
      <c r="OWX368" s="298"/>
      <c r="OWY368" s="298"/>
      <c r="OWZ368" s="298"/>
      <c r="OXA368" s="298"/>
      <c r="OXB368" s="298"/>
      <c r="OXC368" s="298"/>
      <c r="OXD368" s="298"/>
      <c r="OXE368" s="298"/>
      <c r="OXF368" s="298"/>
      <c r="OXG368" s="298"/>
      <c r="OXH368" s="298"/>
      <c r="OXI368" s="298"/>
      <c r="OXJ368" s="298"/>
      <c r="OXK368" s="298"/>
      <c r="OXL368" s="298"/>
      <c r="OXM368" s="298"/>
      <c r="OXN368" s="298"/>
      <c r="OXO368" s="298"/>
      <c r="OXP368" s="298"/>
      <c r="OXQ368" s="298"/>
      <c r="OXR368" s="298"/>
      <c r="OXS368" s="298"/>
      <c r="OXT368" s="298"/>
      <c r="OXU368" s="298"/>
      <c r="OXV368" s="298"/>
      <c r="OXW368" s="298"/>
      <c r="OXX368" s="298"/>
      <c r="OXY368" s="298"/>
      <c r="OXZ368" s="298"/>
      <c r="OYA368" s="298"/>
      <c r="OYB368" s="298"/>
      <c r="OYC368" s="298"/>
      <c r="OYD368" s="298"/>
      <c r="OYE368" s="298"/>
      <c r="OYF368" s="298"/>
      <c r="OYG368" s="298"/>
      <c r="OYH368" s="298"/>
      <c r="OYI368" s="298"/>
      <c r="OYJ368" s="298"/>
      <c r="OYK368" s="298"/>
      <c r="OYL368" s="298"/>
      <c r="OYM368" s="298"/>
      <c r="OYN368" s="298"/>
      <c r="OYO368" s="298"/>
      <c r="OYP368" s="298"/>
      <c r="OYQ368" s="298"/>
      <c r="OYR368" s="298"/>
      <c r="OYS368" s="298"/>
      <c r="OYT368" s="298"/>
      <c r="OYU368" s="298"/>
      <c r="OYV368" s="298"/>
      <c r="OYW368" s="298"/>
      <c r="OYX368" s="298"/>
      <c r="OYY368" s="298"/>
      <c r="OYZ368" s="298"/>
      <c r="OZA368" s="298"/>
      <c r="OZB368" s="298"/>
      <c r="OZC368" s="298"/>
      <c r="OZD368" s="298"/>
      <c r="OZE368" s="298"/>
      <c r="OZF368" s="298"/>
      <c r="OZG368" s="298"/>
      <c r="OZH368" s="298"/>
      <c r="OZI368" s="298"/>
      <c r="OZJ368" s="298"/>
      <c r="OZK368" s="298"/>
      <c r="OZL368" s="298"/>
      <c r="OZM368" s="298"/>
      <c r="OZN368" s="298"/>
      <c r="OZO368" s="298"/>
      <c r="OZP368" s="298"/>
      <c r="OZQ368" s="298"/>
      <c r="OZR368" s="298"/>
      <c r="OZS368" s="298"/>
      <c r="OZT368" s="298"/>
      <c r="OZU368" s="298"/>
      <c r="OZV368" s="298"/>
      <c r="OZW368" s="298"/>
      <c r="OZX368" s="298"/>
      <c r="OZY368" s="298"/>
      <c r="OZZ368" s="298"/>
      <c r="PAA368" s="298"/>
      <c r="PAB368" s="298"/>
      <c r="PAC368" s="298"/>
      <c r="PAD368" s="298"/>
      <c r="PAE368" s="298"/>
      <c r="PAF368" s="298"/>
      <c r="PAG368" s="298"/>
      <c r="PAH368" s="298"/>
      <c r="PAI368" s="298"/>
      <c r="PAJ368" s="298"/>
      <c r="PAK368" s="298"/>
      <c r="PAL368" s="298"/>
      <c r="PAM368" s="298"/>
      <c r="PAN368" s="298"/>
      <c r="PAO368" s="298"/>
      <c r="PAP368" s="298"/>
      <c r="PAQ368" s="298"/>
      <c r="PAR368" s="298"/>
      <c r="PAS368" s="298"/>
      <c r="PAT368" s="298"/>
      <c r="PAU368" s="298"/>
      <c r="PAV368" s="298"/>
      <c r="PAW368" s="298"/>
      <c r="PAX368" s="298"/>
      <c r="PAY368" s="298"/>
      <c r="PAZ368" s="298"/>
      <c r="PBA368" s="298"/>
      <c r="PBB368" s="298"/>
      <c r="PBC368" s="298"/>
      <c r="PBD368" s="298"/>
      <c r="PBE368" s="298"/>
      <c r="PBF368" s="298"/>
      <c r="PBG368" s="298"/>
      <c r="PBH368" s="298"/>
      <c r="PBI368" s="298"/>
      <c r="PBJ368" s="298"/>
      <c r="PBK368" s="298"/>
      <c r="PBL368" s="298"/>
      <c r="PBM368" s="298"/>
      <c r="PBN368" s="298"/>
      <c r="PBO368" s="298"/>
      <c r="PBP368" s="298"/>
      <c r="PBQ368" s="298"/>
      <c r="PBR368" s="298"/>
      <c r="PBS368" s="298"/>
      <c r="PBT368" s="298"/>
      <c r="PBU368" s="298"/>
      <c r="PBV368" s="298"/>
      <c r="PBW368" s="298"/>
      <c r="PBX368" s="298"/>
      <c r="PBY368" s="298"/>
      <c r="PBZ368" s="298"/>
      <c r="PCA368" s="298"/>
      <c r="PCB368" s="298"/>
      <c r="PCC368" s="298"/>
      <c r="PCD368" s="298"/>
      <c r="PCE368" s="298"/>
      <c r="PCF368" s="298"/>
      <c r="PCG368" s="298"/>
      <c r="PCH368" s="298"/>
      <c r="PCI368" s="298"/>
      <c r="PCJ368" s="298"/>
      <c r="PCK368" s="298"/>
      <c r="PCL368" s="298"/>
      <c r="PCM368" s="298"/>
      <c r="PCN368" s="298"/>
      <c r="PCO368" s="298"/>
      <c r="PCP368" s="298"/>
      <c r="PCQ368" s="298"/>
      <c r="PCR368" s="298"/>
      <c r="PCS368" s="298"/>
      <c r="PCT368" s="298"/>
      <c r="PCU368" s="298"/>
      <c r="PCV368" s="298"/>
      <c r="PCW368" s="298"/>
      <c r="PCX368" s="298"/>
      <c r="PCY368" s="298"/>
      <c r="PCZ368" s="298"/>
      <c r="PDA368" s="298"/>
      <c r="PDB368" s="298"/>
      <c r="PDC368" s="298"/>
      <c r="PDD368" s="298"/>
      <c r="PDE368" s="298"/>
      <c r="PDF368" s="298"/>
      <c r="PDG368" s="298"/>
      <c r="PDH368" s="298"/>
      <c r="PDI368" s="298"/>
      <c r="PDJ368" s="298"/>
      <c r="PDK368" s="298"/>
      <c r="PDL368" s="298"/>
      <c r="PDM368" s="298"/>
      <c r="PDN368" s="298"/>
      <c r="PDO368" s="298"/>
      <c r="PDP368" s="298"/>
      <c r="PDQ368" s="298"/>
      <c r="PDR368" s="298"/>
      <c r="PDS368" s="298"/>
      <c r="PDT368" s="298"/>
      <c r="PDU368" s="298"/>
      <c r="PDV368" s="298"/>
      <c r="PDW368" s="298"/>
      <c r="PDX368" s="298"/>
      <c r="PDY368" s="298"/>
      <c r="PDZ368" s="298"/>
      <c r="PEA368" s="298"/>
      <c r="PEB368" s="298"/>
      <c r="PEC368" s="298"/>
      <c r="PED368" s="298"/>
      <c r="PEE368" s="298"/>
      <c r="PEF368" s="298"/>
      <c r="PEG368" s="298"/>
      <c r="PEH368" s="298"/>
      <c r="PEI368" s="298"/>
      <c r="PEJ368" s="298"/>
      <c r="PEK368" s="298"/>
      <c r="PEL368" s="298"/>
      <c r="PEM368" s="298"/>
      <c r="PEN368" s="298"/>
      <c r="PEO368" s="298"/>
      <c r="PEP368" s="298"/>
      <c r="PEQ368" s="298"/>
      <c r="PER368" s="298"/>
      <c r="PES368" s="298"/>
      <c r="PET368" s="298"/>
      <c r="PEU368" s="298"/>
      <c r="PEV368" s="298"/>
      <c r="PEW368" s="298"/>
      <c r="PEX368" s="298"/>
      <c r="PEY368" s="298"/>
      <c r="PEZ368" s="298"/>
      <c r="PFA368" s="298"/>
      <c r="PFB368" s="298"/>
      <c r="PFC368" s="298"/>
      <c r="PFD368" s="298"/>
      <c r="PFE368" s="298"/>
      <c r="PFF368" s="298"/>
      <c r="PFG368" s="298"/>
      <c r="PFH368" s="298"/>
      <c r="PFI368" s="298"/>
      <c r="PFJ368" s="298"/>
      <c r="PFK368" s="298"/>
      <c r="PFL368" s="298"/>
      <c r="PFM368" s="298"/>
      <c r="PFN368" s="298"/>
      <c r="PFO368" s="298"/>
      <c r="PFP368" s="298"/>
      <c r="PFQ368" s="298"/>
      <c r="PFR368" s="298"/>
      <c r="PFS368" s="298"/>
      <c r="PFT368" s="298"/>
      <c r="PFU368" s="298"/>
      <c r="PFV368" s="298"/>
      <c r="PFW368" s="298"/>
      <c r="PFX368" s="298"/>
      <c r="PFY368" s="298"/>
      <c r="PFZ368" s="298"/>
      <c r="PGA368" s="298"/>
      <c r="PGB368" s="298"/>
      <c r="PGC368" s="298"/>
      <c r="PGD368" s="298"/>
      <c r="PGE368" s="298"/>
      <c r="PGF368" s="298"/>
      <c r="PGG368" s="298"/>
      <c r="PGH368" s="298"/>
      <c r="PGI368" s="298"/>
      <c r="PGJ368" s="298"/>
      <c r="PGK368" s="298"/>
      <c r="PGL368" s="298"/>
      <c r="PGM368" s="298"/>
      <c r="PGN368" s="298"/>
      <c r="PGO368" s="298"/>
      <c r="PGP368" s="298"/>
      <c r="PGQ368" s="298"/>
      <c r="PGR368" s="298"/>
      <c r="PGS368" s="298"/>
      <c r="PGT368" s="298"/>
      <c r="PGU368" s="298"/>
      <c r="PGV368" s="298"/>
      <c r="PGW368" s="298"/>
      <c r="PGX368" s="298"/>
      <c r="PGY368" s="298"/>
      <c r="PGZ368" s="298"/>
      <c r="PHA368" s="298"/>
      <c r="PHB368" s="298"/>
      <c r="PHC368" s="298"/>
      <c r="PHD368" s="298"/>
      <c r="PHE368" s="298"/>
      <c r="PHF368" s="298"/>
      <c r="PHG368" s="298"/>
      <c r="PHH368" s="298"/>
      <c r="PHI368" s="298"/>
      <c r="PHJ368" s="298"/>
      <c r="PHK368" s="298"/>
      <c r="PHL368" s="298"/>
      <c r="PHM368" s="298"/>
      <c r="PHN368" s="298"/>
      <c r="PHO368" s="298"/>
      <c r="PHP368" s="298"/>
      <c r="PHQ368" s="298"/>
      <c r="PHR368" s="298"/>
      <c r="PHS368" s="298"/>
      <c r="PHT368" s="298"/>
      <c r="PHU368" s="298"/>
      <c r="PHV368" s="298"/>
      <c r="PHW368" s="298"/>
      <c r="PHX368" s="298"/>
      <c r="PHY368" s="298"/>
      <c r="PHZ368" s="298"/>
      <c r="PIA368" s="298"/>
      <c r="PIB368" s="298"/>
      <c r="PIC368" s="298"/>
      <c r="PID368" s="298"/>
      <c r="PIE368" s="298"/>
      <c r="PIF368" s="298"/>
      <c r="PIG368" s="298"/>
      <c r="PIH368" s="298"/>
      <c r="PII368" s="298"/>
      <c r="PIJ368" s="298"/>
      <c r="PIK368" s="298"/>
      <c r="PIL368" s="298"/>
      <c r="PIM368" s="298"/>
      <c r="PIN368" s="298"/>
      <c r="PIO368" s="298"/>
      <c r="PIP368" s="298"/>
      <c r="PIQ368" s="298"/>
      <c r="PIR368" s="298"/>
      <c r="PIS368" s="298"/>
      <c r="PIT368" s="298"/>
      <c r="PIU368" s="298"/>
      <c r="PIV368" s="298"/>
      <c r="PIW368" s="298"/>
      <c r="PIX368" s="298"/>
      <c r="PIY368" s="298"/>
      <c r="PIZ368" s="298"/>
      <c r="PJA368" s="298"/>
      <c r="PJB368" s="298"/>
      <c r="PJC368" s="298"/>
      <c r="PJD368" s="298"/>
      <c r="PJE368" s="298"/>
      <c r="PJF368" s="298"/>
      <c r="PJG368" s="298"/>
      <c r="PJH368" s="298"/>
      <c r="PJI368" s="298"/>
      <c r="PJJ368" s="298"/>
      <c r="PJK368" s="298"/>
      <c r="PJL368" s="298"/>
      <c r="PJM368" s="298"/>
      <c r="PJN368" s="298"/>
      <c r="PJO368" s="298"/>
      <c r="PJP368" s="298"/>
      <c r="PJQ368" s="298"/>
      <c r="PJR368" s="298"/>
      <c r="PJS368" s="298"/>
      <c r="PJT368" s="298"/>
      <c r="PJU368" s="298"/>
      <c r="PJV368" s="298"/>
      <c r="PJW368" s="298"/>
      <c r="PJX368" s="298"/>
      <c r="PJY368" s="298"/>
      <c r="PJZ368" s="298"/>
      <c r="PKA368" s="298"/>
      <c r="PKB368" s="298"/>
      <c r="PKC368" s="298"/>
      <c r="PKD368" s="298"/>
      <c r="PKE368" s="298"/>
      <c r="PKF368" s="298"/>
      <c r="PKG368" s="298"/>
      <c r="PKH368" s="298"/>
      <c r="PKI368" s="298"/>
      <c r="PKJ368" s="298"/>
      <c r="PKK368" s="298"/>
      <c r="PKL368" s="298"/>
      <c r="PKM368" s="298"/>
      <c r="PKN368" s="298"/>
      <c r="PKO368" s="298"/>
      <c r="PKP368" s="298"/>
      <c r="PKQ368" s="298"/>
      <c r="PKR368" s="298"/>
      <c r="PKS368" s="298"/>
      <c r="PKT368" s="298"/>
      <c r="PKU368" s="298"/>
      <c r="PKV368" s="298"/>
      <c r="PKW368" s="298"/>
      <c r="PKX368" s="298"/>
      <c r="PKY368" s="298"/>
      <c r="PKZ368" s="298"/>
      <c r="PLA368" s="298"/>
      <c r="PLB368" s="298"/>
      <c r="PLC368" s="298"/>
      <c r="PLD368" s="298"/>
      <c r="PLE368" s="298"/>
      <c r="PLF368" s="298"/>
      <c r="PLG368" s="298"/>
      <c r="PLH368" s="298"/>
      <c r="PLI368" s="298"/>
      <c r="PLJ368" s="298"/>
      <c r="PLK368" s="298"/>
      <c r="PLL368" s="298"/>
      <c r="PLM368" s="298"/>
      <c r="PLN368" s="298"/>
      <c r="PLO368" s="298"/>
      <c r="PLP368" s="298"/>
      <c r="PLQ368" s="298"/>
      <c r="PLR368" s="298"/>
      <c r="PLS368" s="298"/>
      <c r="PLT368" s="298"/>
      <c r="PLU368" s="298"/>
      <c r="PLV368" s="298"/>
      <c r="PLW368" s="298"/>
      <c r="PLX368" s="298"/>
      <c r="PLY368" s="298"/>
      <c r="PLZ368" s="298"/>
      <c r="PMA368" s="298"/>
      <c r="PMB368" s="298"/>
      <c r="PMC368" s="298"/>
      <c r="PMD368" s="298"/>
      <c r="PME368" s="298"/>
      <c r="PMF368" s="298"/>
      <c r="PMG368" s="298"/>
      <c r="PMH368" s="298"/>
      <c r="PMI368" s="298"/>
      <c r="PMJ368" s="298"/>
      <c r="PMK368" s="298"/>
      <c r="PML368" s="298"/>
      <c r="PMM368" s="298"/>
      <c r="PMN368" s="298"/>
      <c r="PMO368" s="298"/>
      <c r="PMP368" s="298"/>
      <c r="PMQ368" s="298"/>
      <c r="PMR368" s="298"/>
      <c r="PMS368" s="298"/>
      <c r="PMT368" s="298"/>
      <c r="PMU368" s="298"/>
      <c r="PMV368" s="298"/>
      <c r="PMW368" s="298"/>
      <c r="PMX368" s="298"/>
      <c r="PMY368" s="298"/>
      <c r="PMZ368" s="298"/>
      <c r="PNA368" s="298"/>
      <c r="PNB368" s="298"/>
      <c r="PNC368" s="298"/>
      <c r="PND368" s="298"/>
      <c r="PNE368" s="298"/>
      <c r="PNF368" s="298"/>
      <c r="PNG368" s="298"/>
      <c r="PNH368" s="298"/>
      <c r="PNI368" s="298"/>
      <c r="PNJ368" s="298"/>
      <c r="PNK368" s="298"/>
      <c r="PNL368" s="298"/>
      <c r="PNM368" s="298"/>
      <c r="PNN368" s="298"/>
      <c r="PNO368" s="298"/>
      <c r="PNP368" s="298"/>
      <c r="PNQ368" s="298"/>
      <c r="PNR368" s="298"/>
      <c r="PNS368" s="298"/>
      <c r="PNT368" s="298"/>
      <c r="PNU368" s="298"/>
      <c r="PNV368" s="298"/>
      <c r="PNW368" s="298"/>
      <c r="PNX368" s="298"/>
      <c r="PNY368" s="298"/>
      <c r="PNZ368" s="298"/>
      <c r="POA368" s="298"/>
      <c r="POB368" s="298"/>
      <c r="POC368" s="298"/>
      <c r="POD368" s="298"/>
      <c r="POE368" s="298"/>
      <c r="POF368" s="298"/>
      <c r="POG368" s="298"/>
      <c r="POH368" s="298"/>
      <c r="POI368" s="298"/>
      <c r="POJ368" s="298"/>
      <c r="POK368" s="298"/>
      <c r="POL368" s="298"/>
      <c r="POM368" s="298"/>
      <c r="PON368" s="298"/>
      <c r="POO368" s="298"/>
      <c r="POP368" s="298"/>
      <c r="POQ368" s="298"/>
      <c r="POR368" s="298"/>
      <c r="POS368" s="298"/>
      <c r="POT368" s="298"/>
      <c r="POU368" s="298"/>
      <c r="POV368" s="298"/>
      <c r="POW368" s="298"/>
      <c r="POX368" s="298"/>
      <c r="POY368" s="298"/>
      <c r="POZ368" s="298"/>
      <c r="PPA368" s="298"/>
      <c r="PPB368" s="298"/>
      <c r="PPC368" s="298"/>
      <c r="PPD368" s="298"/>
      <c r="PPE368" s="298"/>
      <c r="PPF368" s="298"/>
      <c r="PPG368" s="298"/>
      <c r="PPH368" s="298"/>
      <c r="PPI368" s="298"/>
      <c r="PPJ368" s="298"/>
      <c r="PPK368" s="298"/>
      <c r="PPL368" s="298"/>
      <c r="PPM368" s="298"/>
      <c r="PPN368" s="298"/>
      <c r="PPO368" s="298"/>
      <c r="PPP368" s="298"/>
      <c r="PPQ368" s="298"/>
      <c r="PPR368" s="298"/>
      <c r="PPS368" s="298"/>
      <c r="PPT368" s="298"/>
      <c r="PPU368" s="298"/>
      <c r="PPV368" s="298"/>
      <c r="PPW368" s="298"/>
      <c r="PPX368" s="298"/>
      <c r="PPY368" s="298"/>
      <c r="PPZ368" s="298"/>
      <c r="PQA368" s="298"/>
      <c r="PQB368" s="298"/>
      <c r="PQC368" s="298"/>
      <c r="PQD368" s="298"/>
      <c r="PQE368" s="298"/>
      <c r="PQF368" s="298"/>
      <c r="PQG368" s="298"/>
      <c r="PQH368" s="298"/>
      <c r="PQI368" s="298"/>
      <c r="PQJ368" s="298"/>
      <c r="PQK368" s="298"/>
      <c r="PQL368" s="298"/>
      <c r="PQM368" s="298"/>
      <c r="PQN368" s="298"/>
      <c r="PQO368" s="298"/>
      <c r="PQP368" s="298"/>
      <c r="PQQ368" s="298"/>
      <c r="PQR368" s="298"/>
      <c r="PQS368" s="298"/>
      <c r="PQT368" s="298"/>
      <c r="PQU368" s="298"/>
      <c r="PQV368" s="298"/>
      <c r="PQW368" s="298"/>
      <c r="PQX368" s="298"/>
      <c r="PQY368" s="298"/>
      <c r="PQZ368" s="298"/>
      <c r="PRA368" s="298"/>
      <c r="PRB368" s="298"/>
      <c r="PRC368" s="298"/>
      <c r="PRD368" s="298"/>
      <c r="PRE368" s="298"/>
      <c r="PRF368" s="298"/>
      <c r="PRG368" s="298"/>
      <c r="PRH368" s="298"/>
      <c r="PRI368" s="298"/>
      <c r="PRJ368" s="298"/>
      <c r="PRK368" s="298"/>
      <c r="PRL368" s="298"/>
      <c r="PRM368" s="298"/>
      <c r="PRN368" s="298"/>
      <c r="PRO368" s="298"/>
      <c r="PRP368" s="298"/>
      <c r="PRQ368" s="298"/>
      <c r="PRR368" s="298"/>
      <c r="PRS368" s="298"/>
      <c r="PRT368" s="298"/>
      <c r="PRU368" s="298"/>
      <c r="PRV368" s="298"/>
      <c r="PRW368" s="298"/>
      <c r="PRX368" s="298"/>
      <c r="PRY368" s="298"/>
      <c r="PRZ368" s="298"/>
      <c r="PSA368" s="298"/>
      <c r="PSB368" s="298"/>
      <c r="PSC368" s="298"/>
      <c r="PSD368" s="298"/>
      <c r="PSE368" s="298"/>
      <c r="PSF368" s="298"/>
      <c r="PSG368" s="298"/>
      <c r="PSH368" s="298"/>
      <c r="PSI368" s="298"/>
      <c r="PSJ368" s="298"/>
      <c r="PSK368" s="298"/>
      <c r="PSL368" s="298"/>
      <c r="PSM368" s="298"/>
      <c r="PSN368" s="298"/>
      <c r="PSO368" s="298"/>
      <c r="PSP368" s="298"/>
      <c r="PSQ368" s="298"/>
      <c r="PSR368" s="298"/>
      <c r="PSS368" s="298"/>
      <c r="PST368" s="298"/>
      <c r="PSU368" s="298"/>
      <c r="PSV368" s="298"/>
      <c r="PSW368" s="298"/>
      <c r="PSX368" s="298"/>
      <c r="PSY368" s="298"/>
      <c r="PSZ368" s="298"/>
      <c r="PTA368" s="298"/>
      <c r="PTB368" s="298"/>
      <c r="PTC368" s="298"/>
      <c r="PTD368" s="298"/>
      <c r="PTE368" s="298"/>
      <c r="PTF368" s="298"/>
      <c r="PTG368" s="298"/>
      <c r="PTH368" s="298"/>
      <c r="PTI368" s="298"/>
      <c r="PTJ368" s="298"/>
      <c r="PTK368" s="298"/>
      <c r="PTL368" s="298"/>
      <c r="PTM368" s="298"/>
      <c r="PTN368" s="298"/>
      <c r="PTO368" s="298"/>
      <c r="PTP368" s="298"/>
      <c r="PTQ368" s="298"/>
      <c r="PTR368" s="298"/>
      <c r="PTS368" s="298"/>
      <c r="PTT368" s="298"/>
      <c r="PTU368" s="298"/>
      <c r="PTV368" s="298"/>
      <c r="PTW368" s="298"/>
      <c r="PTX368" s="298"/>
      <c r="PTY368" s="298"/>
      <c r="PTZ368" s="298"/>
      <c r="PUA368" s="298"/>
      <c r="PUB368" s="298"/>
      <c r="PUC368" s="298"/>
      <c r="PUD368" s="298"/>
      <c r="PUE368" s="298"/>
      <c r="PUF368" s="298"/>
      <c r="PUG368" s="298"/>
      <c r="PUH368" s="298"/>
      <c r="PUI368" s="298"/>
      <c r="PUJ368" s="298"/>
      <c r="PUK368" s="298"/>
      <c r="PUL368" s="298"/>
      <c r="PUM368" s="298"/>
      <c r="PUN368" s="298"/>
      <c r="PUO368" s="298"/>
      <c r="PUP368" s="298"/>
      <c r="PUQ368" s="298"/>
      <c r="PUR368" s="298"/>
      <c r="PUS368" s="298"/>
      <c r="PUT368" s="298"/>
      <c r="PUU368" s="298"/>
      <c r="PUV368" s="298"/>
      <c r="PUW368" s="298"/>
      <c r="PUX368" s="298"/>
      <c r="PUY368" s="298"/>
      <c r="PUZ368" s="298"/>
      <c r="PVA368" s="298"/>
      <c r="PVB368" s="298"/>
      <c r="PVC368" s="298"/>
      <c r="PVD368" s="298"/>
      <c r="PVE368" s="298"/>
      <c r="PVF368" s="298"/>
      <c r="PVG368" s="298"/>
      <c r="PVH368" s="298"/>
      <c r="PVI368" s="298"/>
      <c r="PVJ368" s="298"/>
      <c r="PVK368" s="298"/>
      <c r="PVL368" s="298"/>
      <c r="PVM368" s="298"/>
      <c r="PVN368" s="298"/>
      <c r="PVO368" s="298"/>
      <c r="PVP368" s="298"/>
      <c r="PVQ368" s="298"/>
      <c r="PVR368" s="298"/>
      <c r="PVS368" s="298"/>
      <c r="PVT368" s="298"/>
      <c r="PVU368" s="298"/>
      <c r="PVV368" s="298"/>
      <c r="PVW368" s="298"/>
      <c r="PVX368" s="298"/>
      <c r="PVY368" s="298"/>
      <c r="PVZ368" s="298"/>
      <c r="PWA368" s="298"/>
      <c r="PWB368" s="298"/>
      <c r="PWC368" s="298"/>
      <c r="PWD368" s="298"/>
      <c r="PWE368" s="298"/>
      <c r="PWF368" s="298"/>
      <c r="PWG368" s="298"/>
      <c r="PWH368" s="298"/>
      <c r="PWI368" s="298"/>
      <c r="PWJ368" s="298"/>
      <c r="PWK368" s="298"/>
      <c r="PWL368" s="298"/>
      <c r="PWM368" s="298"/>
      <c r="PWN368" s="298"/>
      <c r="PWO368" s="298"/>
      <c r="PWP368" s="298"/>
      <c r="PWQ368" s="298"/>
      <c r="PWR368" s="298"/>
      <c r="PWS368" s="298"/>
      <c r="PWT368" s="298"/>
      <c r="PWU368" s="298"/>
      <c r="PWV368" s="298"/>
      <c r="PWW368" s="298"/>
      <c r="PWX368" s="298"/>
      <c r="PWY368" s="298"/>
      <c r="PWZ368" s="298"/>
      <c r="PXA368" s="298"/>
      <c r="PXB368" s="298"/>
      <c r="PXC368" s="298"/>
      <c r="PXD368" s="298"/>
      <c r="PXE368" s="298"/>
      <c r="PXF368" s="298"/>
      <c r="PXG368" s="298"/>
      <c r="PXH368" s="298"/>
      <c r="PXI368" s="298"/>
      <c r="PXJ368" s="298"/>
      <c r="PXK368" s="298"/>
      <c r="PXL368" s="298"/>
      <c r="PXM368" s="298"/>
      <c r="PXN368" s="298"/>
      <c r="PXO368" s="298"/>
      <c r="PXP368" s="298"/>
      <c r="PXQ368" s="298"/>
      <c r="PXR368" s="298"/>
      <c r="PXS368" s="298"/>
      <c r="PXT368" s="298"/>
      <c r="PXU368" s="298"/>
      <c r="PXV368" s="298"/>
      <c r="PXW368" s="298"/>
      <c r="PXX368" s="298"/>
      <c r="PXY368" s="298"/>
      <c r="PXZ368" s="298"/>
      <c r="PYA368" s="298"/>
      <c r="PYB368" s="298"/>
      <c r="PYC368" s="298"/>
      <c r="PYD368" s="298"/>
      <c r="PYE368" s="298"/>
      <c r="PYF368" s="298"/>
      <c r="PYG368" s="298"/>
      <c r="PYH368" s="298"/>
      <c r="PYI368" s="298"/>
      <c r="PYJ368" s="298"/>
      <c r="PYK368" s="298"/>
      <c r="PYL368" s="298"/>
      <c r="PYM368" s="298"/>
      <c r="PYN368" s="298"/>
      <c r="PYO368" s="298"/>
      <c r="PYP368" s="298"/>
      <c r="PYQ368" s="298"/>
      <c r="PYR368" s="298"/>
      <c r="PYS368" s="298"/>
      <c r="PYT368" s="298"/>
      <c r="PYU368" s="298"/>
      <c r="PYV368" s="298"/>
      <c r="PYW368" s="298"/>
      <c r="PYX368" s="298"/>
      <c r="PYY368" s="298"/>
      <c r="PYZ368" s="298"/>
      <c r="PZA368" s="298"/>
      <c r="PZB368" s="298"/>
      <c r="PZC368" s="298"/>
      <c r="PZD368" s="298"/>
      <c r="PZE368" s="298"/>
      <c r="PZF368" s="298"/>
      <c r="PZG368" s="298"/>
      <c r="PZH368" s="298"/>
      <c r="PZI368" s="298"/>
      <c r="PZJ368" s="298"/>
      <c r="PZK368" s="298"/>
      <c r="PZL368" s="298"/>
      <c r="PZM368" s="298"/>
      <c r="PZN368" s="298"/>
      <c r="PZO368" s="298"/>
      <c r="PZP368" s="298"/>
      <c r="PZQ368" s="298"/>
      <c r="PZR368" s="298"/>
      <c r="PZS368" s="298"/>
      <c r="PZT368" s="298"/>
      <c r="PZU368" s="298"/>
      <c r="PZV368" s="298"/>
      <c r="PZW368" s="298"/>
      <c r="PZX368" s="298"/>
      <c r="PZY368" s="298"/>
      <c r="PZZ368" s="298"/>
      <c r="QAA368" s="298"/>
      <c r="QAB368" s="298"/>
      <c r="QAC368" s="298"/>
      <c r="QAD368" s="298"/>
      <c r="QAE368" s="298"/>
      <c r="QAF368" s="298"/>
      <c r="QAG368" s="298"/>
      <c r="QAH368" s="298"/>
      <c r="QAI368" s="298"/>
      <c r="QAJ368" s="298"/>
      <c r="QAK368" s="298"/>
      <c r="QAL368" s="298"/>
      <c r="QAM368" s="298"/>
      <c r="QAN368" s="298"/>
      <c r="QAO368" s="298"/>
      <c r="QAP368" s="298"/>
      <c r="QAQ368" s="298"/>
      <c r="QAR368" s="298"/>
      <c r="QAS368" s="298"/>
      <c r="QAT368" s="298"/>
      <c r="QAU368" s="298"/>
      <c r="QAV368" s="298"/>
      <c r="QAW368" s="298"/>
      <c r="QAX368" s="298"/>
      <c r="QAY368" s="298"/>
      <c r="QAZ368" s="298"/>
      <c r="QBA368" s="298"/>
      <c r="QBB368" s="298"/>
      <c r="QBC368" s="298"/>
      <c r="QBD368" s="298"/>
      <c r="QBE368" s="298"/>
      <c r="QBF368" s="298"/>
      <c r="QBG368" s="298"/>
      <c r="QBH368" s="298"/>
      <c r="QBI368" s="298"/>
      <c r="QBJ368" s="298"/>
      <c r="QBK368" s="298"/>
      <c r="QBL368" s="298"/>
      <c r="QBM368" s="298"/>
      <c r="QBN368" s="298"/>
      <c r="QBO368" s="298"/>
      <c r="QBP368" s="298"/>
      <c r="QBQ368" s="298"/>
      <c r="QBR368" s="298"/>
      <c r="QBS368" s="298"/>
      <c r="QBT368" s="298"/>
      <c r="QBU368" s="298"/>
      <c r="QBV368" s="298"/>
      <c r="QBW368" s="298"/>
      <c r="QBX368" s="298"/>
      <c r="QBY368" s="298"/>
      <c r="QBZ368" s="298"/>
      <c r="QCA368" s="298"/>
      <c r="QCB368" s="298"/>
      <c r="QCC368" s="298"/>
      <c r="QCD368" s="298"/>
      <c r="QCE368" s="298"/>
      <c r="QCF368" s="298"/>
      <c r="QCG368" s="298"/>
      <c r="QCH368" s="298"/>
      <c r="QCI368" s="298"/>
      <c r="QCJ368" s="298"/>
      <c r="QCK368" s="298"/>
      <c r="QCL368" s="298"/>
      <c r="QCM368" s="298"/>
      <c r="QCN368" s="298"/>
      <c r="QCO368" s="298"/>
      <c r="QCP368" s="298"/>
      <c r="QCQ368" s="298"/>
      <c r="QCR368" s="298"/>
      <c r="QCS368" s="298"/>
      <c r="QCT368" s="298"/>
      <c r="QCU368" s="298"/>
      <c r="QCV368" s="298"/>
      <c r="QCW368" s="298"/>
      <c r="QCX368" s="298"/>
      <c r="QCY368" s="298"/>
      <c r="QCZ368" s="298"/>
      <c r="QDA368" s="298"/>
      <c r="QDB368" s="298"/>
      <c r="QDC368" s="298"/>
      <c r="QDD368" s="298"/>
      <c r="QDE368" s="298"/>
      <c r="QDF368" s="298"/>
      <c r="QDG368" s="298"/>
      <c r="QDH368" s="298"/>
      <c r="QDI368" s="298"/>
      <c r="QDJ368" s="298"/>
      <c r="QDK368" s="298"/>
      <c r="QDL368" s="298"/>
      <c r="QDM368" s="298"/>
      <c r="QDN368" s="298"/>
      <c r="QDO368" s="298"/>
      <c r="QDP368" s="298"/>
      <c r="QDQ368" s="298"/>
      <c r="QDR368" s="298"/>
      <c r="QDS368" s="298"/>
      <c r="QDT368" s="298"/>
      <c r="QDU368" s="298"/>
      <c r="QDV368" s="298"/>
      <c r="QDW368" s="298"/>
      <c r="QDX368" s="298"/>
      <c r="QDY368" s="298"/>
      <c r="QDZ368" s="298"/>
      <c r="QEA368" s="298"/>
      <c r="QEB368" s="298"/>
      <c r="QEC368" s="298"/>
      <c r="QED368" s="298"/>
      <c r="QEE368" s="298"/>
      <c r="QEF368" s="298"/>
      <c r="QEG368" s="298"/>
      <c r="QEH368" s="298"/>
      <c r="QEI368" s="298"/>
      <c r="QEJ368" s="298"/>
      <c r="QEK368" s="298"/>
      <c r="QEL368" s="298"/>
      <c r="QEM368" s="298"/>
      <c r="QEN368" s="298"/>
      <c r="QEO368" s="298"/>
      <c r="QEP368" s="298"/>
      <c r="QEQ368" s="298"/>
      <c r="QER368" s="298"/>
      <c r="QES368" s="298"/>
      <c r="QET368" s="298"/>
      <c r="QEU368" s="298"/>
      <c r="QEV368" s="298"/>
      <c r="QEW368" s="298"/>
      <c r="QEX368" s="298"/>
      <c r="QEY368" s="298"/>
      <c r="QEZ368" s="298"/>
      <c r="QFA368" s="298"/>
      <c r="QFB368" s="298"/>
      <c r="QFC368" s="298"/>
      <c r="QFD368" s="298"/>
      <c r="QFE368" s="298"/>
      <c r="QFF368" s="298"/>
      <c r="QFG368" s="298"/>
      <c r="QFH368" s="298"/>
      <c r="QFI368" s="298"/>
      <c r="QFJ368" s="298"/>
      <c r="QFK368" s="298"/>
      <c r="QFL368" s="298"/>
      <c r="QFM368" s="298"/>
      <c r="QFN368" s="298"/>
      <c r="QFO368" s="298"/>
      <c r="QFP368" s="298"/>
      <c r="QFQ368" s="298"/>
      <c r="QFR368" s="298"/>
      <c r="QFS368" s="298"/>
      <c r="QFT368" s="298"/>
      <c r="QFU368" s="298"/>
      <c r="QFV368" s="298"/>
      <c r="QFW368" s="298"/>
      <c r="QFX368" s="298"/>
      <c r="QFY368" s="298"/>
      <c r="QFZ368" s="298"/>
      <c r="QGA368" s="298"/>
      <c r="QGB368" s="298"/>
      <c r="QGC368" s="298"/>
      <c r="QGD368" s="298"/>
      <c r="QGE368" s="298"/>
      <c r="QGF368" s="298"/>
      <c r="QGG368" s="298"/>
      <c r="QGH368" s="298"/>
      <c r="QGI368" s="298"/>
      <c r="QGJ368" s="298"/>
      <c r="QGK368" s="298"/>
      <c r="QGL368" s="298"/>
      <c r="QGM368" s="298"/>
      <c r="QGN368" s="298"/>
      <c r="QGO368" s="298"/>
      <c r="QGP368" s="298"/>
      <c r="QGQ368" s="298"/>
      <c r="QGR368" s="298"/>
      <c r="QGS368" s="298"/>
      <c r="QGT368" s="298"/>
      <c r="QGU368" s="298"/>
      <c r="QGV368" s="298"/>
      <c r="QGW368" s="298"/>
      <c r="QGX368" s="298"/>
      <c r="QGY368" s="298"/>
      <c r="QGZ368" s="298"/>
      <c r="QHA368" s="298"/>
      <c r="QHB368" s="298"/>
      <c r="QHC368" s="298"/>
      <c r="QHD368" s="298"/>
      <c r="QHE368" s="298"/>
      <c r="QHF368" s="298"/>
      <c r="QHG368" s="298"/>
      <c r="QHH368" s="298"/>
      <c r="QHI368" s="298"/>
      <c r="QHJ368" s="298"/>
      <c r="QHK368" s="298"/>
      <c r="QHL368" s="298"/>
      <c r="QHM368" s="298"/>
      <c r="QHN368" s="298"/>
      <c r="QHO368" s="298"/>
      <c r="QHP368" s="298"/>
      <c r="QHQ368" s="298"/>
      <c r="QHR368" s="298"/>
      <c r="QHS368" s="298"/>
      <c r="QHT368" s="298"/>
      <c r="QHU368" s="298"/>
      <c r="QHV368" s="298"/>
      <c r="QHW368" s="298"/>
      <c r="QHX368" s="298"/>
      <c r="QHY368" s="298"/>
      <c r="QHZ368" s="298"/>
      <c r="QIA368" s="298"/>
      <c r="QIB368" s="298"/>
      <c r="QIC368" s="298"/>
      <c r="QID368" s="298"/>
      <c r="QIE368" s="298"/>
      <c r="QIF368" s="298"/>
      <c r="QIG368" s="298"/>
      <c r="QIH368" s="298"/>
      <c r="QII368" s="298"/>
      <c r="QIJ368" s="298"/>
      <c r="QIK368" s="298"/>
      <c r="QIL368" s="298"/>
      <c r="QIM368" s="298"/>
      <c r="QIN368" s="298"/>
      <c r="QIO368" s="298"/>
      <c r="QIP368" s="298"/>
      <c r="QIQ368" s="298"/>
      <c r="QIR368" s="298"/>
      <c r="QIS368" s="298"/>
      <c r="QIT368" s="298"/>
      <c r="QIU368" s="298"/>
      <c r="QIV368" s="298"/>
      <c r="QIW368" s="298"/>
      <c r="QIX368" s="298"/>
      <c r="QIY368" s="298"/>
      <c r="QIZ368" s="298"/>
      <c r="QJA368" s="298"/>
      <c r="QJB368" s="298"/>
      <c r="QJC368" s="298"/>
      <c r="QJD368" s="298"/>
      <c r="QJE368" s="298"/>
      <c r="QJF368" s="298"/>
      <c r="QJG368" s="298"/>
      <c r="QJH368" s="298"/>
      <c r="QJI368" s="298"/>
      <c r="QJJ368" s="298"/>
      <c r="QJK368" s="298"/>
      <c r="QJL368" s="298"/>
      <c r="QJM368" s="298"/>
      <c r="QJN368" s="298"/>
      <c r="QJO368" s="298"/>
      <c r="QJP368" s="298"/>
      <c r="QJQ368" s="298"/>
      <c r="QJR368" s="298"/>
      <c r="QJS368" s="298"/>
      <c r="QJT368" s="298"/>
      <c r="QJU368" s="298"/>
      <c r="QJV368" s="298"/>
      <c r="QJW368" s="298"/>
      <c r="QJX368" s="298"/>
      <c r="QJY368" s="298"/>
      <c r="QJZ368" s="298"/>
      <c r="QKA368" s="298"/>
      <c r="QKB368" s="298"/>
      <c r="QKC368" s="298"/>
      <c r="QKD368" s="298"/>
      <c r="QKE368" s="298"/>
      <c r="QKF368" s="298"/>
      <c r="QKG368" s="298"/>
      <c r="QKH368" s="298"/>
      <c r="QKI368" s="298"/>
      <c r="QKJ368" s="298"/>
      <c r="QKK368" s="298"/>
      <c r="QKL368" s="298"/>
      <c r="QKM368" s="298"/>
      <c r="QKN368" s="298"/>
      <c r="QKO368" s="298"/>
      <c r="QKP368" s="298"/>
      <c r="QKQ368" s="298"/>
      <c r="QKR368" s="298"/>
      <c r="QKS368" s="298"/>
      <c r="QKT368" s="298"/>
      <c r="QKU368" s="298"/>
      <c r="QKV368" s="298"/>
      <c r="QKW368" s="298"/>
      <c r="QKX368" s="298"/>
      <c r="QKY368" s="298"/>
      <c r="QKZ368" s="298"/>
      <c r="QLA368" s="298"/>
      <c r="QLB368" s="298"/>
      <c r="QLC368" s="298"/>
      <c r="QLD368" s="298"/>
      <c r="QLE368" s="298"/>
      <c r="QLF368" s="298"/>
      <c r="QLG368" s="298"/>
      <c r="QLH368" s="298"/>
      <c r="QLI368" s="298"/>
      <c r="QLJ368" s="298"/>
      <c r="QLK368" s="298"/>
      <c r="QLL368" s="298"/>
      <c r="QLM368" s="298"/>
      <c r="QLN368" s="298"/>
      <c r="QLO368" s="298"/>
      <c r="QLP368" s="298"/>
      <c r="QLQ368" s="298"/>
      <c r="QLR368" s="298"/>
      <c r="QLS368" s="298"/>
      <c r="QLT368" s="298"/>
      <c r="QLU368" s="298"/>
      <c r="QLV368" s="298"/>
      <c r="QLW368" s="298"/>
      <c r="QLX368" s="298"/>
      <c r="QLY368" s="298"/>
      <c r="QLZ368" s="298"/>
      <c r="QMA368" s="298"/>
      <c r="QMB368" s="298"/>
      <c r="QMC368" s="298"/>
      <c r="QMD368" s="298"/>
      <c r="QME368" s="298"/>
      <c r="QMF368" s="298"/>
      <c r="QMG368" s="298"/>
      <c r="QMH368" s="298"/>
      <c r="QMI368" s="298"/>
      <c r="QMJ368" s="298"/>
      <c r="QMK368" s="298"/>
      <c r="QML368" s="298"/>
      <c r="QMM368" s="298"/>
      <c r="QMN368" s="298"/>
      <c r="QMO368" s="298"/>
      <c r="QMP368" s="298"/>
      <c r="QMQ368" s="298"/>
      <c r="QMR368" s="298"/>
      <c r="QMS368" s="298"/>
      <c r="QMT368" s="298"/>
      <c r="QMU368" s="298"/>
      <c r="QMV368" s="298"/>
      <c r="QMW368" s="298"/>
      <c r="QMX368" s="298"/>
      <c r="QMY368" s="298"/>
      <c r="QMZ368" s="298"/>
      <c r="QNA368" s="298"/>
      <c r="QNB368" s="298"/>
      <c r="QNC368" s="298"/>
      <c r="QND368" s="298"/>
      <c r="QNE368" s="298"/>
      <c r="QNF368" s="298"/>
      <c r="QNG368" s="298"/>
      <c r="QNH368" s="298"/>
      <c r="QNI368" s="298"/>
      <c r="QNJ368" s="298"/>
      <c r="QNK368" s="298"/>
      <c r="QNL368" s="298"/>
      <c r="QNM368" s="298"/>
      <c r="QNN368" s="298"/>
      <c r="QNO368" s="298"/>
      <c r="QNP368" s="298"/>
      <c r="QNQ368" s="298"/>
      <c r="QNR368" s="298"/>
      <c r="QNS368" s="298"/>
      <c r="QNT368" s="298"/>
      <c r="QNU368" s="298"/>
      <c r="QNV368" s="298"/>
      <c r="QNW368" s="298"/>
      <c r="QNX368" s="298"/>
      <c r="QNY368" s="298"/>
      <c r="QNZ368" s="298"/>
      <c r="QOA368" s="298"/>
      <c r="QOB368" s="298"/>
      <c r="QOC368" s="298"/>
      <c r="QOD368" s="298"/>
      <c r="QOE368" s="298"/>
      <c r="QOF368" s="298"/>
      <c r="QOG368" s="298"/>
      <c r="QOH368" s="298"/>
      <c r="QOI368" s="298"/>
      <c r="QOJ368" s="298"/>
      <c r="QOK368" s="298"/>
      <c r="QOL368" s="298"/>
      <c r="QOM368" s="298"/>
      <c r="QON368" s="298"/>
      <c r="QOO368" s="298"/>
      <c r="QOP368" s="298"/>
      <c r="QOQ368" s="298"/>
      <c r="QOR368" s="298"/>
      <c r="QOS368" s="298"/>
      <c r="QOT368" s="298"/>
      <c r="QOU368" s="298"/>
      <c r="QOV368" s="298"/>
      <c r="QOW368" s="298"/>
      <c r="QOX368" s="298"/>
      <c r="QOY368" s="298"/>
      <c r="QOZ368" s="298"/>
      <c r="QPA368" s="298"/>
      <c r="QPB368" s="298"/>
      <c r="QPC368" s="298"/>
      <c r="QPD368" s="298"/>
      <c r="QPE368" s="298"/>
      <c r="QPF368" s="298"/>
      <c r="QPG368" s="298"/>
      <c r="QPH368" s="298"/>
      <c r="QPI368" s="298"/>
      <c r="QPJ368" s="298"/>
      <c r="QPK368" s="298"/>
      <c r="QPL368" s="298"/>
      <c r="QPM368" s="298"/>
      <c r="QPN368" s="298"/>
      <c r="QPO368" s="298"/>
      <c r="QPP368" s="298"/>
      <c r="QPQ368" s="298"/>
      <c r="QPR368" s="298"/>
      <c r="QPS368" s="298"/>
      <c r="QPT368" s="298"/>
      <c r="QPU368" s="298"/>
      <c r="QPV368" s="298"/>
      <c r="QPW368" s="298"/>
      <c r="QPX368" s="298"/>
      <c r="QPY368" s="298"/>
      <c r="QPZ368" s="298"/>
      <c r="QQA368" s="298"/>
      <c r="QQB368" s="298"/>
      <c r="QQC368" s="298"/>
      <c r="QQD368" s="298"/>
      <c r="QQE368" s="298"/>
      <c r="QQF368" s="298"/>
      <c r="QQG368" s="298"/>
      <c r="QQH368" s="298"/>
      <c r="QQI368" s="298"/>
      <c r="QQJ368" s="298"/>
      <c r="QQK368" s="298"/>
      <c r="QQL368" s="298"/>
      <c r="QQM368" s="298"/>
      <c r="QQN368" s="298"/>
      <c r="QQO368" s="298"/>
      <c r="QQP368" s="298"/>
      <c r="QQQ368" s="298"/>
      <c r="QQR368" s="298"/>
      <c r="QQS368" s="298"/>
      <c r="QQT368" s="298"/>
      <c r="QQU368" s="298"/>
      <c r="QQV368" s="298"/>
      <c r="QQW368" s="298"/>
      <c r="QQX368" s="298"/>
      <c r="QQY368" s="298"/>
      <c r="QQZ368" s="298"/>
      <c r="QRA368" s="298"/>
      <c r="QRB368" s="298"/>
      <c r="QRC368" s="298"/>
      <c r="QRD368" s="298"/>
      <c r="QRE368" s="298"/>
      <c r="QRF368" s="298"/>
      <c r="QRG368" s="298"/>
      <c r="QRH368" s="298"/>
      <c r="QRI368" s="298"/>
      <c r="QRJ368" s="298"/>
      <c r="QRK368" s="298"/>
      <c r="QRL368" s="298"/>
      <c r="QRM368" s="298"/>
      <c r="QRN368" s="298"/>
      <c r="QRO368" s="298"/>
      <c r="QRP368" s="298"/>
      <c r="QRQ368" s="298"/>
      <c r="QRR368" s="298"/>
      <c r="QRS368" s="298"/>
      <c r="QRT368" s="298"/>
      <c r="QRU368" s="298"/>
      <c r="QRV368" s="298"/>
      <c r="QRW368" s="298"/>
      <c r="QRX368" s="298"/>
      <c r="QRY368" s="298"/>
      <c r="QRZ368" s="298"/>
      <c r="QSA368" s="298"/>
      <c r="QSB368" s="298"/>
      <c r="QSC368" s="298"/>
      <c r="QSD368" s="298"/>
      <c r="QSE368" s="298"/>
      <c r="QSF368" s="298"/>
      <c r="QSG368" s="298"/>
      <c r="QSH368" s="298"/>
      <c r="QSI368" s="298"/>
      <c r="QSJ368" s="298"/>
      <c r="QSK368" s="298"/>
      <c r="QSL368" s="298"/>
      <c r="QSM368" s="298"/>
      <c r="QSN368" s="298"/>
      <c r="QSO368" s="298"/>
      <c r="QSP368" s="298"/>
      <c r="QSQ368" s="298"/>
      <c r="QSR368" s="298"/>
      <c r="QSS368" s="298"/>
      <c r="QST368" s="298"/>
      <c r="QSU368" s="298"/>
      <c r="QSV368" s="298"/>
      <c r="QSW368" s="298"/>
      <c r="QSX368" s="298"/>
      <c r="QSY368" s="298"/>
      <c r="QSZ368" s="298"/>
      <c r="QTA368" s="298"/>
      <c r="QTB368" s="298"/>
      <c r="QTC368" s="298"/>
      <c r="QTD368" s="298"/>
      <c r="QTE368" s="298"/>
      <c r="QTF368" s="298"/>
      <c r="QTG368" s="298"/>
      <c r="QTH368" s="298"/>
      <c r="QTI368" s="298"/>
      <c r="QTJ368" s="298"/>
      <c r="QTK368" s="298"/>
      <c r="QTL368" s="298"/>
      <c r="QTM368" s="298"/>
      <c r="QTN368" s="298"/>
      <c r="QTO368" s="298"/>
      <c r="QTP368" s="298"/>
      <c r="QTQ368" s="298"/>
      <c r="QTR368" s="298"/>
      <c r="QTS368" s="298"/>
      <c r="QTT368" s="298"/>
      <c r="QTU368" s="298"/>
      <c r="QTV368" s="298"/>
      <c r="QTW368" s="298"/>
      <c r="QTX368" s="298"/>
      <c r="QTY368" s="298"/>
      <c r="QTZ368" s="298"/>
      <c r="QUA368" s="298"/>
      <c r="QUB368" s="298"/>
      <c r="QUC368" s="298"/>
      <c r="QUD368" s="298"/>
      <c r="QUE368" s="298"/>
      <c r="QUF368" s="298"/>
      <c r="QUG368" s="298"/>
      <c r="QUH368" s="298"/>
      <c r="QUI368" s="298"/>
      <c r="QUJ368" s="298"/>
      <c r="QUK368" s="298"/>
      <c r="QUL368" s="298"/>
      <c r="QUM368" s="298"/>
      <c r="QUN368" s="298"/>
      <c r="QUO368" s="298"/>
      <c r="QUP368" s="298"/>
      <c r="QUQ368" s="298"/>
      <c r="QUR368" s="298"/>
      <c r="QUS368" s="298"/>
      <c r="QUT368" s="298"/>
      <c r="QUU368" s="298"/>
      <c r="QUV368" s="298"/>
      <c r="QUW368" s="298"/>
      <c r="QUX368" s="298"/>
      <c r="QUY368" s="298"/>
      <c r="QUZ368" s="298"/>
      <c r="QVA368" s="298"/>
      <c r="QVB368" s="298"/>
      <c r="QVC368" s="298"/>
      <c r="QVD368" s="298"/>
      <c r="QVE368" s="298"/>
      <c r="QVF368" s="298"/>
      <c r="QVG368" s="298"/>
      <c r="QVH368" s="298"/>
      <c r="QVI368" s="298"/>
      <c r="QVJ368" s="298"/>
      <c r="QVK368" s="298"/>
      <c r="QVL368" s="298"/>
      <c r="QVM368" s="298"/>
      <c r="QVN368" s="298"/>
      <c r="QVO368" s="298"/>
      <c r="QVP368" s="298"/>
      <c r="QVQ368" s="298"/>
      <c r="QVR368" s="298"/>
      <c r="QVS368" s="298"/>
      <c r="QVT368" s="298"/>
      <c r="QVU368" s="298"/>
      <c r="QVV368" s="298"/>
      <c r="QVW368" s="298"/>
      <c r="QVX368" s="298"/>
      <c r="QVY368" s="298"/>
      <c r="QVZ368" s="298"/>
      <c r="QWA368" s="298"/>
      <c r="QWB368" s="298"/>
      <c r="QWC368" s="298"/>
      <c r="QWD368" s="298"/>
      <c r="QWE368" s="298"/>
      <c r="QWF368" s="298"/>
      <c r="QWG368" s="298"/>
      <c r="QWH368" s="298"/>
      <c r="QWI368" s="298"/>
      <c r="QWJ368" s="298"/>
      <c r="QWK368" s="298"/>
      <c r="QWL368" s="298"/>
      <c r="QWM368" s="298"/>
      <c r="QWN368" s="298"/>
      <c r="QWO368" s="298"/>
      <c r="QWP368" s="298"/>
      <c r="QWQ368" s="298"/>
      <c r="QWR368" s="298"/>
      <c r="QWS368" s="298"/>
      <c r="QWT368" s="298"/>
      <c r="QWU368" s="298"/>
      <c r="QWV368" s="298"/>
      <c r="QWW368" s="298"/>
      <c r="QWX368" s="298"/>
      <c r="QWY368" s="298"/>
      <c r="QWZ368" s="298"/>
      <c r="QXA368" s="298"/>
      <c r="QXB368" s="298"/>
      <c r="QXC368" s="298"/>
      <c r="QXD368" s="298"/>
      <c r="QXE368" s="298"/>
      <c r="QXF368" s="298"/>
      <c r="QXG368" s="298"/>
      <c r="QXH368" s="298"/>
      <c r="QXI368" s="298"/>
      <c r="QXJ368" s="298"/>
      <c r="QXK368" s="298"/>
      <c r="QXL368" s="298"/>
      <c r="QXM368" s="298"/>
      <c r="QXN368" s="298"/>
      <c r="QXO368" s="298"/>
      <c r="QXP368" s="298"/>
      <c r="QXQ368" s="298"/>
      <c r="QXR368" s="298"/>
      <c r="QXS368" s="298"/>
      <c r="QXT368" s="298"/>
      <c r="QXU368" s="298"/>
      <c r="QXV368" s="298"/>
      <c r="QXW368" s="298"/>
      <c r="QXX368" s="298"/>
      <c r="QXY368" s="298"/>
      <c r="QXZ368" s="298"/>
      <c r="QYA368" s="298"/>
      <c r="QYB368" s="298"/>
      <c r="QYC368" s="298"/>
      <c r="QYD368" s="298"/>
      <c r="QYE368" s="298"/>
      <c r="QYF368" s="298"/>
      <c r="QYG368" s="298"/>
      <c r="QYH368" s="298"/>
      <c r="QYI368" s="298"/>
      <c r="QYJ368" s="298"/>
      <c r="QYK368" s="298"/>
      <c r="QYL368" s="298"/>
      <c r="QYM368" s="298"/>
      <c r="QYN368" s="298"/>
      <c r="QYO368" s="298"/>
      <c r="QYP368" s="298"/>
      <c r="QYQ368" s="298"/>
      <c r="QYR368" s="298"/>
      <c r="QYS368" s="298"/>
      <c r="QYT368" s="298"/>
      <c r="QYU368" s="298"/>
      <c r="QYV368" s="298"/>
      <c r="QYW368" s="298"/>
      <c r="QYX368" s="298"/>
      <c r="QYY368" s="298"/>
      <c r="QYZ368" s="298"/>
      <c r="QZA368" s="298"/>
      <c r="QZB368" s="298"/>
      <c r="QZC368" s="298"/>
      <c r="QZD368" s="298"/>
      <c r="QZE368" s="298"/>
      <c r="QZF368" s="298"/>
      <c r="QZG368" s="298"/>
      <c r="QZH368" s="298"/>
      <c r="QZI368" s="298"/>
      <c r="QZJ368" s="298"/>
      <c r="QZK368" s="298"/>
      <c r="QZL368" s="298"/>
      <c r="QZM368" s="298"/>
      <c r="QZN368" s="298"/>
      <c r="QZO368" s="298"/>
      <c r="QZP368" s="298"/>
      <c r="QZQ368" s="298"/>
      <c r="QZR368" s="298"/>
      <c r="QZS368" s="298"/>
      <c r="QZT368" s="298"/>
      <c r="QZU368" s="298"/>
      <c r="QZV368" s="298"/>
      <c r="QZW368" s="298"/>
      <c r="QZX368" s="298"/>
      <c r="QZY368" s="298"/>
      <c r="QZZ368" s="298"/>
      <c r="RAA368" s="298"/>
      <c r="RAB368" s="298"/>
      <c r="RAC368" s="298"/>
      <c r="RAD368" s="298"/>
      <c r="RAE368" s="298"/>
      <c r="RAF368" s="298"/>
      <c r="RAG368" s="298"/>
      <c r="RAH368" s="298"/>
      <c r="RAI368" s="298"/>
      <c r="RAJ368" s="298"/>
      <c r="RAK368" s="298"/>
      <c r="RAL368" s="298"/>
      <c r="RAM368" s="298"/>
      <c r="RAN368" s="298"/>
      <c r="RAO368" s="298"/>
      <c r="RAP368" s="298"/>
      <c r="RAQ368" s="298"/>
      <c r="RAR368" s="298"/>
      <c r="RAS368" s="298"/>
      <c r="RAT368" s="298"/>
      <c r="RAU368" s="298"/>
      <c r="RAV368" s="298"/>
      <c r="RAW368" s="298"/>
      <c r="RAX368" s="298"/>
      <c r="RAY368" s="298"/>
      <c r="RAZ368" s="298"/>
      <c r="RBA368" s="298"/>
      <c r="RBB368" s="298"/>
      <c r="RBC368" s="298"/>
      <c r="RBD368" s="298"/>
      <c r="RBE368" s="298"/>
      <c r="RBF368" s="298"/>
      <c r="RBG368" s="298"/>
      <c r="RBH368" s="298"/>
      <c r="RBI368" s="298"/>
      <c r="RBJ368" s="298"/>
      <c r="RBK368" s="298"/>
      <c r="RBL368" s="298"/>
      <c r="RBM368" s="298"/>
      <c r="RBN368" s="298"/>
      <c r="RBO368" s="298"/>
      <c r="RBP368" s="298"/>
      <c r="RBQ368" s="298"/>
      <c r="RBR368" s="298"/>
      <c r="RBS368" s="298"/>
      <c r="RBT368" s="298"/>
      <c r="RBU368" s="298"/>
      <c r="RBV368" s="298"/>
      <c r="RBW368" s="298"/>
      <c r="RBX368" s="298"/>
      <c r="RBY368" s="298"/>
      <c r="RBZ368" s="298"/>
      <c r="RCA368" s="298"/>
      <c r="RCB368" s="298"/>
      <c r="RCC368" s="298"/>
      <c r="RCD368" s="298"/>
      <c r="RCE368" s="298"/>
      <c r="RCF368" s="298"/>
      <c r="RCG368" s="298"/>
      <c r="RCH368" s="298"/>
      <c r="RCI368" s="298"/>
      <c r="RCJ368" s="298"/>
      <c r="RCK368" s="298"/>
      <c r="RCL368" s="298"/>
      <c r="RCM368" s="298"/>
      <c r="RCN368" s="298"/>
      <c r="RCO368" s="298"/>
      <c r="RCP368" s="298"/>
      <c r="RCQ368" s="298"/>
      <c r="RCR368" s="298"/>
      <c r="RCS368" s="298"/>
      <c r="RCT368" s="298"/>
      <c r="RCU368" s="298"/>
      <c r="RCV368" s="298"/>
      <c r="RCW368" s="298"/>
      <c r="RCX368" s="298"/>
      <c r="RCY368" s="298"/>
      <c r="RCZ368" s="298"/>
      <c r="RDA368" s="298"/>
      <c r="RDB368" s="298"/>
      <c r="RDC368" s="298"/>
      <c r="RDD368" s="298"/>
      <c r="RDE368" s="298"/>
      <c r="RDF368" s="298"/>
      <c r="RDG368" s="298"/>
      <c r="RDH368" s="298"/>
      <c r="RDI368" s="298"/>
      <c r="RDJ368" s="298"/>
      <c r="RDK368" s="298"/>
      <c r="RDL368" s="298"/>
      <c r="RDM368" s="298"/>
      <c r="RDN368" s="298"/>
      <c r="RDO368" s="298"/>
      <c r="RDP368" s="298"/>
      <c r="RDQ368" s="298"/>
      <c r="RDR368" s="298"/>
      <c r="RDS368" s="298"/>
      <c r="RDT368" s="298"/>
      <c r="RDU368" s="298"/>
      <c r="RDV368" s="298"/>
      <c r="RDW368" s="298"/>
      <c r="RDX368" s="298"/>
      <c r="RDY368" s="298"/>
      <c r="RDZ368" s="298"/>
      <c r="REA368" s="298"/>
      <c r="REB368" s="298"/>
      <c r="REC368" s="298"/>
      <c r="RED368" s="298"/>
      <c r="REE368" s="298"/>
      <c r="REF368" s="298"/>
      <c r="REG368" s="298"/>
      <c r="REH368" s="298"/>
      <c r="REI368" s="298"/>
      <c r="REJ368" s="298"/>
      <c r="REK368" s="298"/>
      <c r="REL368" s="298"/>
      <c r="REM368" s="298"/>
      <c r="REN368" s="298"/>
      <c r="REO368" s="298"/>
      <c r="REP368" s="298"/>
      <c r="REQ368" s="298"/>
      <c r="RER368" s="298"/>
      <c r="RES368" s="298"/>
      <c r="RET368" s="298"/>
      <c r="REU368" s="298"/>
      <c r="REV368" s="298"/>
      <c r="REW368" s="298"/>
      <c r="REX368" s="298"/>
      <c r="REY368" s="298"/>
      <c r="REZ368" s="298"/>
      <c r="RFA368" s="298"/>
      <c r="RFB368" s="298"/>
      <c r="RFC368" s="298"/>
      <c r="RFD368" s="298"/>
      <c r="RFE368" s="298"/>
      <c r="RFF368" s="298"/>
      <c r="RFG368" s="298"/>
      <c r="RFH368" s="298"/>
      <c r="RFI368" s="298"/>
      <c r="RFJ368" s="298"/>
      <c r="RFK368" s="298"/>
      <c r="RFL368" s="298"/>
      <c r="RFM368" s="298"/>
      <c r="RFN368" s="298"/>
      <c r="RFO368" s="298"/>
      <c r="RFP368" s="298"/>
      <c r="RFQ368" s="298"/>
      <c r="RFR368" s="298"/>
      <c r="RFS368" s="298"/>
      <c r="RFT368" s="298"/>
      <c r="RFU368" s="298"/>
      <c r="RFV368" s="298"/>
      <c r="RFW368" s="298"/>
      <c r="RFX368" s="298"/>
      <c r="RFY368" s="298"/>
      <c r="RFZ368" s="298"/>
      <c r="RGA368" s="298"/>
      <c r="RGB368" s="298"/>
      <c r="RGC368" s="298"/>
      <c r="RGD368" s="298"/>
      <c r="RGE368" s="298"/>
      <c r="RGF368" s="298"/>
      <c r="RGG368" s="298"/>
      <c r="RGH368" s="298"/>
      <c r="RGI368" s="298"/>
      <c r="RGJ368" s="298"/>
      <c r="RGK368" s="298"/>
      <c r="RGL368" s="298"/>
      <c r="RGM368" s="298"/>
      <c r="RGN368" s="298"/>
      <c r="RGO368" s="298"/>
      <c r="RGP368" s="298"/>
      <c r="RGQ368" s="298"/>
      <c r="RGR368" s="298"/>
      <c r="RGS368" s="298"/>
      <c r="RGT368" s="298"/>
      <c r="RGU368" s="298"/>
      <c r="RGV368" s="298"/>
      <c r="RGW368" s="298"/>
      <c r="RGX368" s="298"/>
      <c r="RGY368" s="298"/>
      <c r="RGZ368" s="298"/>
      <c r="RHA368" s="298"/>
      <c r="RHB368" s="298"/>
      <c r="RHC368" s="298"/>
      <c r="RHD368" s="298"/>
      <c r="RHE368" s="298"/>
      <c r="RHF368" s="298"/>
      <c r="RHG368" s="298"/>
      <c r="RHH368" s="298"/>
      <c r="RHI368" s="298"/>
      <c r="RHJ368" s="298"/>
      <c r="RHK368" s="298"/>
      <c r="RHL368" s="298"/>
      <c r="RHM368" s="298"/>
      <c r="RHN368" s="298"/>
      <c r="RHO368" s="298"/>
      <c r="RHP368" s="298"/>
      <c r="RHQ368" s="298"/>
      <c r="RHR368" s="298"/>
      <c r="RHS368" s="298"/>
      <c r="RHT368" s="298"/>
      <c r="RHU368" s="298"/>
      <c r="RHV368" s="298"/>
      <c r="RHW368" s="298"/>
      <c r="RHX368" s="298"/>
      <c r="RHY368" s="298"/>
      <c r="RHZ368" s="298"/>
      <c r="RIA368" s="298"/>
      <c r="RIB368" s="298"/>
      <c r="RIC368" s="298"/>
      <c r="RID368" s="298"/>
      <c r="RIE368" s="298"/>
      <c r="RIF368" s="298"/>
      <c r="RIG368" s="298"/>
      <c r="RIH368" s="298"/>
      <c r="RII368" s="298"/>
      <c r="RIJ368" s="298"/>
      <c r="RIK368" s="298"/>
      <c r="RIL368" s="298"/>
      <c r="RIM368" s="298"/>
      <c r="RIN368" s="298"/>
      <c r="RIO368" s="298"/>
      <c r="RIP368" s="298"/>
      <c r="RIQ368" s="298"/>
      <c r="RIR368" s="298"/>
      <c r="RIS368" s="298"/>
      <c r="RIT368" s="298"/>
      <c r="RIU368" s="298"/>
      <c r="RIV368" s="298"/>
      <c r="RIW368" s="298"/>
      <c r="RIX368" s="298"/>
      <c r="RIY368" s="298"/>
      <c r="RIZ368" s="298"/>
      <c r="RJA368" s="298"/>
      <c r="RJB368" s="298"/>
      <c r="RJC368" s="298"/>
      <c r="RJD368" s="298"/>
      <c r="RJE368" s="298"/>
      <c r="RJF368" s="298"/>
      <c r="RJG368" s="298"/>
      <c r="RJH368" s="298"/>
      <c r="RJI368" s="298"/>
      <c r="RJJ368" s="298"/>
      <c r="RJK368" s="298"/>
      <c r="RJL368" s="298"/>
      <c r="RJM368" s="298"/>
      <c r="RJN368" s="298"/>
      <c r="RJO368" s="298"/>
      <c r="RJP368" s="298"/>
      <c r="RJQ368" s="298"/>
      <c r="RJR368" s="298"/>
      <c r="RJS368" s="298"/>
      <c r="RJT368" s="298"/>
      <c r="RJU368" s="298"/>
      <c r="RJV368" s="298"/>
      <c r="RJW368" s="298"/>
      <c r="RJX368" s="298"/>
      <c r="RJY368" s="298"/>
      <c r="RJZ368" s="298"/>
      <c r="RKA368" s="298"/>
      <c r="RKB368" s="298"/>
      <c r="RKC368" s="298"/>
      <c r="RKD368" s="298"/>
      <c r="RKE368" s="298"/>
      <c r="RKF368" s="298"/>
      <c r="RKG368" s="298"/>
      <c r="RKH368" s="298"/>
      <c r="RKI368" s="298"/>
      <c r="RKJ368" s="298"/>
      <c r="RKK368" s="298"/>
      <c r="RKL368" s="298"/>
      <c r="RKM368" s="298"/>
      <c r="RKN368" s="298"/>
      <c r="RKO368" s="298"/>
      <c r="RKP368" s="298"/>
      <c r="RKQ368" s="298"/>
      <c r="RKR368" s="298"/>
      <c r="RKS368" s="298"/>
      <c r="RKT368" s="298"/>
      <c r="RKU368" s="298"/>
      <c r="RKV368" s="298"/>
      <c r="RKW368" s="298"/>
      <c r="RKX368" s="298"/>
      <c r="RKY368" s="298"/>
      <c r="RKZ368" s="298"/>
      <c r="RLA368" s="298"/>
      <c r="RLB368" s="298"/>
      <c r="RLC368" s="298"/>
      <c r="RLD368" s="298"/>
      <c r="RLE368" s="298"/>
      <c r="RLF368" s="298"/>
      <c r="RLG368" s="298"/>
      <c r="RLH368" s="298"/>
      <c r="RLI368" s="298"/>
      <c r="RLJ368" s="298"/>
      <c r="RLK368" s="298"/>
      <c r="RLL368" s="298"/>
      <c r="RLM368" s="298"/>
      <c r="RLN368" s="298"/>
      <c r="RLO368" s="298"/>
      <c r="RLP368" s="298"/>
      <c r="RLQ368" s="298"/>
      <c r="RLR368" s="298"/>
      <c r="RLS368" s="298"/>
      <c r="RLT368" s="298"/>
      <c r="RLU368" s="298"/>
      <c r="RLV368" s="298"/>
      <c r="RLW368" s="298"/>
      <c r="RLX368" s="298"/>
      <c r="RLY368" s="298"/>
      <c r="RLZ368" s="298"/>
      <c r="RMA368" s="298"/>
      <c r="RMB368" s="298"/>
      <c r="RMC368" s="298"/>
      <c r="RMD368" s="298"/>
      <c r="RME368" s="298"/>
      <c r="RMF368" s="298"/>
      <c r="RMG368" s="298"/>
      <c r="RMH368" s="298"/>
      <c r="RMI368" s="298"/>
      <c r="RMJ368" s="298"/>
      <c r="RMK368" s="298"/>
      <c r="RML368" s="298"/>
      <c r="RMM368" s="298"/>
      <c r="RMN368" s="298"/>
      <c r="RMO368" s="298"/>
      <c r="RMP368" s="298"/>
      <c r="RMQ368" s="298"/>
      <c r="RMR368" s="298"/>
      <c r="RMS368" s="298"/>
      <c r="RMT368" s="298"/>
      <c r="RMU368" s="298"/>
      <c r="RMV368" s="298"/>
      <c r="RMW368" s="298"/>
      <c r="RMX368" s="298"/>
      <c r="RMY368" s="298"/>
      <c r="RMZ368" s="298"/>
      <c r="RNA368" s="298"/>
      <c r="RNB368" s="298"/>
      <c r="RNC368" s="298"/>
      <c r="RND368" s="298"/>
      <c r="RNE368" s="298"/>
      <c r="RNF368" s="298"/>
      <c r="RNG368" s="298"/>
      <c r="RNH368" s="298"/>
      <c r="RNI368" s="298"/>
      <c r="RNJ368" s="298"/>
      <c r="RNK368" s="298"/>
      <c r="RNL368" s="298"/>
      <c r="RNM368" s="298"/>
      <c r="RNN368" s="298"/>
      <c r="RNO368" s="298"/>
      <c r="RNP368" s="298"/>
      <c r="RNQ368" s="298"/>
      <c r="RNR368" s="298"/>
      <c r="RNS368" s="298"/>
      <c r="RNT368" s="298"/>
      <c r="RNU368" s="298"/>
      <c r="RNV368" s="298"/>
      <c r="RNW368" s="298"/>
      <c r="RNX368" s="298"/>
      <c r="RNY368" s="298"/>
      <c r="RNZ368" s="298"/>
      <c r="ROA368" s="298"/>
      <c r="ROB368" s="298"/>
      <c r="ROC368" s="298"/>
      <c r="ROD368" s="298"/>
      <c r="ROE368" s="298"/>
      <c r="ROF368" s="298"/>
      <c r="ROG368" s="298"/>
      <c r="ROH368" s="298"/>
      <c r="ROI368" s="298"/>
      <c r="ROJ368" s="298"/>
      <c r="ROK368" s="298"/>
      <c r="ROL368" s="298"/>
      <c r="ROM368" s="298"/>
      <c r="RON368" s="298"/>
      <c r="ROO368" s="298"/>
      <c r="ROP368" s="298"/>
      <c r="ROQ368" s="298"/>
      <c r="ROR368" s="298"/>
      <c r="ROS368" s="298"/>
      <c r="ROT368" s="298"/>
      <c r="ROU368" s="298"/>
      <c r="ROV368" s="298"/>
      <c r="ROW368" s="298"/>
      <c r="ROX368" s="298"/>
      <c r="ROY368" s="298"/>
      <c r="ROZ368" s="298"/>
      <c r="RPA368" s="298"/>
      <c r="RPB368" s="298"/>
      <c r="RPC368" s="298"/>
      <c r="RPD368" s="298"/>
      <c r="RPE368" s="298"/>
      <c r="RPF368" s="298"/>
      <c r="RPG368" s="298"/>
      <c r="RPH368" s="298"/>
      <c r="RPI368" s="298"/>
      <c r="RPJ368" s="298"/>
      <c r="RPK368" s="298"/>
      <c r="RPL368" s="298"/>
      <c r="RPM368" s="298"/>
      <c r="RPN368" s="298"/>
      <c r="RPO368" s="298"/>
      <c r="RPP368" s="298"/>
      <c r="RPQ368" s="298"/>
      <c r="RPR368" s="298"/>
      <c r="RPS368" s="298"/>
      <c r="RPT368" s="298"/>
      <c r="RPU368" s="298"/>
      <c r="RPV368" s="298"/>
      <c r="RPW368" s="298"/>
      <c r="RPX368" s="298"/>
      <c r="RPY368" s="298"/>
      <c r="RPZ368" s="298"/>
      <c r="RQA368" s="298"/>
      <c r="RQB368" s="298"/>
      <c r="RQC368" s="298"/>
      <c r="RQD368" s="298"/>
      <c r="RQE368" s="298"/>
      <c r="RQF368" s="298"/>
      <c r="RQG368" s="298"/>
      <c r="RQH368" s="298"/>
      <c r="RQI368" s="298"/>
      <c r="RQJ368" s="298"/>
      <c r="RQK368" s="298"/>
      <c r="RQL368" s="298"/>
      <c r="RQM368" s="298"/>
      <c r="RQN368" s="298"/>
      <c r="RQO368" s="298"/>
      <c r="RQP368" s="298"/>
      <c r="RQQ368" s="298"/>
      <c r="RQR368" s="298"/>
      <c r="RQS368" s="298"/>
      <c r="RQT368" s="298"/>
      <c r="RQU368" s="298"/>
      <c r="RQV368" s="298"/>
      <c r="RQW368" s="298"/>
      <c r="RQX368" s="298"/>
      <c r="RQY368" s="298"/>
      <c r="RQZ368" s="298"/>
      <c r="RRA368" s="298"/>
      <c r="RRB368" s="298"/>
      <c r="RRC368" s="298"/>
      <c r="RRD368" s="298"/>
      <c r="RRE368" s="298"/>
      <c r="RRF368" s="298"/>
      <c r="RRG368" s="298"/>
      <c r="RRH368" s="298"/>
      <c r="RRI368" s="298"/>
      <c r="RRJ368" s="298"/>
      <c r="RRK368" s="298"/>
      <c r="RRL368" s="298"/>
      <c r="RRM368" s="298"/>
      <c r="RRN368" s="298"/>
      <c r="RRO368" s="298"/>
      <c r="RRP368" s="298"/>
      <c r="RRQ368" s="298"/>
      <c r="RRR368" s="298"/>
      <c r="RRS368" s="298"/>
      <c r="RRT368" s="298"/>
      <c r="RRU368" s="298"/>
      <c r="RRV368" s="298"/>
      <c r="RRW368" s="298"/>
      <c r="RRX368" s="298"/>
      <c r="RRY368" s="298"/>
      <c r="RRZ368" s="298"/>
      <c r="RSA368" s="298"/>
      <c r="RSB368" s="298"/>
      <c r="RSC368" s="298"/>
      <c r="RSD368" s="298"/>
      <c r="RSE368" s="298"/>
      <c r="RSF368" s="298"/>
      <c r="RSG368" s="298"/>
      <c r="RSH368" s="298"/>
      <c r="RSI368" s="298"/>
      <c r="RSJ368" s="298"/>
      <c r="RSK368" s="298"/>
      <c r="RSL368" s="298"/>
      <c r="RSM368" s="298"/>
      <c r="RSN368" s="298"/>
      <c r="RSO368" s="298"/>
      <c r="RSP368" s="298"/>
      <c r="RSQ368" s="298"/>
      <c r="RSR368" s="298"/>
      <c r="RSS368" s="298"/>
      <c r="RST368" s="298"/>
      <c r="RSU368" s="298"/>
      <c r="RSV368" s="298"/>
      <c r="RSW368" s="298"/>
      <c r="RSX368" s="298"/>
      <c r="RSY368" s="298"/>
      <c r="RSZ368" s="298"/>
      <c r="RTA368" s="298"/>
      <c r="RTB368" s="298"/>
      <c r="RTC368" s="298"/>
      <c r="RTD368" s="298"/>
      <c r="RTE368" s="298"/>
      <c r="RTF368" s="298"/>
      <c r="RTG368" s="298"/>
      <c r="RTH368" s="298"/>
      <c r="RTI368" s="298"/>
      <c r="RTJ368" s="298"/>
      <c r="RTK368" s="298"/>
      <c r="RTL368" s="298"/>
      <c r="RTM368" s="298"/>
      <c r="RTN368" s="298"/>
      <c r="RTO368" s="298"/>
      <c r="RTP368" s="298"/>
      <c r="RTQ368" s="298"/>
      <c r="RTR368" s="298"/>
      <c r="RTS368" s="298"/>
      <c r="RTT368" s="298"/>
      <c r="RTU368" s="298"/>
      <c r="RTV368" s="298"/>
      <c r="RTW368" s="298"/>
      <c r="RTX368" s="298"/>
      <c r="RTY368" s="298"/>
      <c r="RTZ368" s="298"/>
      <c r="RUA368" s="298"/>
      <c r="RUB368" s="298"/>
      <c r="RUC368" s="298"/>
      <c r="RUD368" s="298"/>
      <c r="RUE368" s="298"/>
      <c r="RUF368" s="298"/>
      <c r="RUG368" s="298"/>
      <c r="RUH368" s="298"/>
      <c r="RUI368" s="298"/>
      <c r="RUJ368" s="298"/>
      <c r="RUK368" s="298"/>
      <c r="RUL368" s="298"/>
      <c r="RUM368" s="298"/>
      <c r="RUN368" s="298"/>
      <c r="RUO368" s="298"/>
      <c r="RUP368" s="298"/>
      <c r="RUQ368" s="298"/>
      <c r="RUR368" s="298"/>
      <c r="RUS368" s="298"/>
      <c r="RUT368" s="298"/>
      <c r="RUU368" s="298"/>
      <c r="RUV368" s="298"/>
      <c r="RUW368" s="298"/>
      <c r="RUX368" s="298"/>
      <c r="RUY368" s="298"/>
      <c r="RUZ368" s="298"/>
      <c r="RVA368" s="298"/>
      <c r="RVB368" s="298"/>
      <c r="RVC368" s="298"/>
      <c r="RVD368" s="298"/>
      <c r="RVE368" s="298"/>
      <c r="RVF368" s="298"/>
      <c r="RVG368" s="298"/>
      <c r="RVH368" s="298"/>
      <c r="RVI368" s="298"/>
      <c r="RVJ368" s="298"/>
      <c r="RVK368" s="298"/>
      <c r="RVL368" s="298"/>
      <c r="RVM368" s="298"/>
      <c r="RVN368" s="298"/>
      <c r="RVO368" s="298"/>
      <c r="RVP368" s="298"/>
      <c r="RVQ368" s="298"/>
      <c r="RVR368" s="298"/>
      <c r="RVS368" s="298"/>
      <c r="RVT368" s="298"/>
      <c r="RVU368" s="298"/>
      <c r="RVV368" s="298"/>
      <c r="RVW368" s="298"/>
      <c r="RVX368" s="298"/>
      <c r="RVY368" s="298"/>
      <c r="RVZ368" s="298"/>
      <c r="RWA368" s="298"/>
      <c r="RWB368" s="298"/>
      <c r="RWC368" s="298"/>
      <c r="RWD368" s="298"/>
      <c r="RWE368" s="298"/>
      <c r="RWF368" s="298"/>
      <c r="RWG368" s="298"/>
      <c r="RWH368" s="298"/>
      <c r="RWI368" s="298"/>
      <c r="RWJ368" s="298"/>
      <c r="RWK368" s="298"/>
      <c r="RWL368" s="298"/>
      <c r="RWM368" s="298"/>
      <c r="RWN368" s="298"/>
      <c r="RWO368" s="298"/>
      <c r="RWP368" s="298"/>
      <c r="RWQ368" s="298"/>
      <c r="RWR368" s="298"/>
      <c r="RWS368" s="298"/>
      <c r="RWT368" s="298"/>
      <c r="RWU368" s="298"/>
      <c r="RWV368" s="298"/>
      <c r="RWW368" s="298"/>
      <c r="RWX368" s="298"/>
      <c r="RWY368" s="298"/>
      <c r="RWZ368" s="298"/>
      <c r="RXA368" s="298"/>
      <c r="RXB368" s="298"/>
      <c r="RXC368" s="298"/>
      <c r="RXD368" s="298"/>
      <c r="RXE368" s="298"/>
      <c r="RXF368" s="298"/>
      <c r="RXG368" s="298"/>
      <c r="RXH368" s="298"/>
      <c r="RXI368" s="298"/>
      <c r="RXJ368" s="298"/>
      <c r="RXK368" s="298"/>
      <c r="RXL368" s="298"/>
      <c r="RXM368" s="298"/>
      <c r="RXN368" s="298"/>
      <c r="RXO368" s="298"/>
      <c r="RXP368" s="298"/>
      <c r="RXQ368" s="298"/>
      <c r="RXR368" s="298"/>
      <c r="RXS368" s="298"/>
      <c r="RXT368" s="298"/>
      <c r="RXU368" s="298"/>
      <c r="RXV368" s="298"/>
      <c r="RXW368" s="298"/>
      <c r="RXX368" s="298"/>
      <c r="RXY368" s="298"/>
      <c r="RXZ368" s="298"/>
      <c r="RYA368" s="298"/>
      <c r="RYB368" s="298"/>
      <c r="RYC368" s="298"/>
      <c r="RYD368" s="298"/>
      <c r="RYE368" s="298"/>
      <c r="RYF368" s="298"/>
      <c r="RYG368" s="298"/>
      <c r="RYH368" s="298"/>
      <c r="RYI368" s="298"/>
      <c r="RYJ368" s="298"/>
      <c r="RYK368" s="298"/>
      <c r="RYL368" s="298"/>
      <c r="RYM368" s="298"/>
      <c r="RYN368" s="298"/>
      <c r="RYO368" s="298"/>
      <c r="RYP368" s="298"/>
      <c r="RYQ368" s="298"/>
      <c r="RYR368" s="298"/>
      <c r="RYS368" s="298"/>
      <c r="RYT368" s="298"/>
      <c r="RYU368" s="298"/>
      <c r="RYV368" s="298"/>
      <c r="RYW368" s="298"/>
      <c r="RYX368" s="298"/>
      <c r="RYY368" s="298"/>
      <c r="RYZ368" s="298"/>
      <c r="RZA368" s="298"/>
      <c r="RZB368" s="298"/>
      <c r="RZC368" s="298"/>
      <c r="RZD368" s="298"/>
      <c r="RZE368" s="298"/>
      <c r="RZF368" s="298"/>
      <c r="RZG368" s="298"/>
      <c r="RZH368" s="298"/>
      <c r="RZI368" s="298"/>
      <c r="RZJ368" s="298"/>
      <c r="RZK368" s="298"/>
      <c r="RZL368" s="298"/>
      <c r="RZM368" s="298"/>
      <c r="RZN368" s="298"/>
      <c r="RZO368" s="298"/>
      <c r="RZP368" s="298"/>
      <c r="RZQ368" s="298"/>
      <c r="RZR368" s="298"/>
      <c r="RZS368" s="298"/>
      <c r="RZT368" s="298"/>
      <c r="RZU368" s="298"/>
      <c r="RZV368" s="298"/>
      <c r="RZW368" s="298"/>
      <c r="RZX368" s="298"/>
      <c r="RZY368" s="298"/>
      <c r="RZZ368" s="298"/>
      <c r="SAA368" s="298"/>
      <c r="SAB368" s="298"/>
      <c r="SAC368" s="298"/>
      <c r="SAD368" s="298"/>
      <c r="SAE368" s="298"/>
      <c r="SAF368" s="298"/>
      <c r="SAG368" s="298"/>
      <c r="SAH368" s="298"/>
      <c r="SAI368" s="298"/>
      <c r="SAJ368" s="298"/>
      <c r="SAK368" s="298"/>
      <c r="SAL368" s="298"/>
      <c r="SAM368" s="298"/>
      <c r="SAN368" s="298"/>
      <c r="SAO368" s="298"/>
      <c r="SAP368" s="298"/>
      <c r="SAQ368" s="298"/>
      <c r="SAR368" s="298"/>
      <c r="SAS368" s="298"/>
      <c r="SAT368" s="298"/>
      <c r="SAU368" s="298"/>
      <c r="SAV368" s="298"/>
      <c r="SAW368" s="298"/>
      <c r="SAX368" s="298"/>
      <c r="SAY368" s="298"/>
      <c r="SAZ368" s="298"/>
      <c r="SBA368" s="298"/>
      <c r="SBB368" s="298"/>
      <c r="SBC368" s="298"/>
      <c r="SBD368" s="298"/>
      <c r="SBE368" s="298"/>
      <c r="SBF368" s="298"/>
      <c r="SBG368" s="298"/>
      <c r="SBH368" s="298"/>
      <c r="SBI368" s="298"/>
      <c r="SBJ368" s="298"/>
      <c r="SBK368" s="298"/>
      <c r="SBL368" s="298"/>
      <c r="SBM368" s="298"/>
      <c r="SBN368" s="298"/>
      <c r="SBO368" s="298"/>
      <c r="SBP368" s="298"/>
      <c r="SBQ368" s="298"/>
      <c r="SBR368" s="298"/>
      <c r="SBS368" s="298"/>
      <c r="SBT368" s="298"/>
      <c r="SBU368" s="298"/>
      <c r="SBV368" s="298"/>
      <c r="SBW368" s="298"/>
      <c r="SBX368" s="298"/>
      <c r="SBY368" s="298"/>
      <c r="SBZ368" s="298"/>
      <c r="SCA368" s="298"/>
      <c r="SCB368" s="298"/>
      <c r="SCC368" s="298"/>
      <c r="SCD368" s="298"/>
      <c r="SCE368" s="298"/>
      <c r="SCF368" s="298"/>
      <c r="SCG368" s="298"/>
      <c r="SCH368" s="298"/>
      <c r="SCI368" s="298"/>
      <c r="SCJ368" s="298"/>
      <c r="SCK368" s="298"/>
      <c r="SCL368" s="298"/>
      <c r="SCM368" s="298"/>
      <c r="SCN368" s="298"/>
      <c r="SCO368" s="298"/>
      <c r="SCP368" s="298"/>
      <c r="SCQ368" s="298"/>
      <c r="SCR368" s="298"/>
      <c r="SCS368" s="298"/>
      <c r="SCT368" s="298"/>
      <c r="SCU368" s="298"/>
      <c r="SCV368" s="298"/>
      <c r="SCW368" s="298"/>
      <c r="SCX368" s="298"/>
      <c r="SCY368" s="298"/>
      <c r="SCZ368" s="298"/>
      <c r="SDA368" s="298"/>
      <c r="SDB368" s="298"/>
      <c r="SDC368" s="298"/>
      <c r="SDD368" s="298"/>
      <c r="SDE368" s="298"/>
      <c r="SDF368" s="298"/>
      <c r="SDG368" s="298"/>
      <c r="SDH368" s="298"/>
      <c r="SDI368" s="298"/>
      <c r="SDJ368" s="298"/>
      <c r="SDK368" s="298"/>
      <c r="SDL368" s="298"/>
      <c r="SDM368" s="298"/>
      <c r="SDN368" s="298"/>
      <c r="SDO368" s="298"/>
      <c r="SDP368" s="298"/>
      <c r="SDQ368" s="298"/>
      <c r="SDR368" s="298"/>
      <c r="SDS368" s="298"/>
      <c r="SDT368" s="298"/>
      <c r="SDU368" s="298"/>
      <c r="SDV368" s="298"/>
      <c r="SDW368" s="298"/>
      <c r="SDX368" s="298"/>
      <c r="SDY368" s="298"/>
      <c r="SDZ368" s="298"/>
      <c r="SEA368" s="298"/>
      <c r="SEB368" s="298"/>
      <c r="SEC368" s="298"/>
      <c r="SED368" s="298"/>
      <c r="SEE368" s="298"/>
      <c r="SEF368" s="298"/>
      <c r="SEG368" s="298"/>
      <c r="SEH368" s="298"/>
      <c r="SEI368" s="298"/>
      <c r="SEJ368" s="298"/>
      <c r="SEK368" s="298"/>
      <c r="SEL368" s="298"/>
      <c r="SEM368" s="298"/>
      <c r="SEN368" s="298"/>
      <c r="SEO368" s="298"/>
      <c r="SEP368" s="298"/>
      <c r="SEQ368" s="298"/>
      <c r="SER368" s="298"/>
      <c r="SES368" s="298"/>
      <c r="SET368" s="298"/>
      <c r="SEU368" s="298"/>
      <c r="SEV368" s="298"/>
      <c r="SEW368" s="298"/>
      <c r="SEX368" s="298"/>
      <c r="SEY368" s="298"/>
      <c r="SEZ368" s="298"/>
      <c r="SFA368" s="298"/>
      <c r="SFB368" s="298"/>
      <c r="SFC368" s="298"/>
      <c r="SFD368" s="298"/>
      <c r="SFE368" s="298"/>
      <c r="SFF368" s="298"/>
      <c r="SFG368" s="298"/>
      <c r="SFH368" s="298"/>
      <c r="SFI368" s="298"/>
      <c r="SFJ368" s="298"/>
      <c r="SFK368" s="298"/>
      <c r="SFL368" s="298"/>
      <c r="SFM368" s="298"/>
      <c r="SFN368" s="298"/>
      <c r="SFO368" s="298"/>
      <c r="SFP368" s="298"/>
      <c r="SFQ368" s="298"/>
      <c r="SFR368" s="298"/>
      <c r="SFS368" s="298"/>
      <c r="SFT368" s="298"/>
      <c r="SFU368" s="298"/>
      <c r="SFV368" s="298"/>
      <c r="SFW368" s="298"/>
      <c r="SFX368" s="298"/>
      <c r="SFY368" s="298"/>
      <c r="SFZ368" s="298"/>
      <c r="SGA368" s="298"/>
      <c r="SGB368" s="298"/>
      <c r="SGC368" s="298"/>
      <c r="SGD368" s="298"/>
      <c r="SGE368" s="298"/>
      <c r="SGF368" s="298"/>
      <c r="SGG368" s="298"/>
      <c r="SGH368" s="298"/>
      <c r="SGI368" s="298"/>
      <c r="SGJ368" s="298"/>
      <c r="SGK368" s="298"/>
      <c r="SGL368" s="298"/>
      <c r="SGM368" s="298"/>
      <c r="SGN368" s="298"/>
      <c r="SGO368" s="298"/>
      <c r="SGP368" s="298"/>
      <c r="SGQ368" s="298"/>
      <c r="SGR368" s="298"/>
      <c r="SGS368" s="298"/>
      <c r="SGT368" s="298"/>
      <c r="SGU368" s="298"/>
      <c r="SGV368" s="298"/>
      <c r="SGW368" s="298"/>
      <c r="SGX368" s="298"/>
      <c r="SGY368" s="298"/>
      <c r="SGZ368" s="298"/>
      <c r="SHA368" s="298"/>
      <c r="SHB368" s="298"/>
      <c r="SHC368" s="298"/>
      <c r="SHD368" s="298"/>
      <c r="SHE368" s="298"/>
      <c r="SHF368" s="298"/>
      <c r="SHG368" s="298"/>
      <c r="SHH368" s="298"/>
      <c r="SHI368" s="298"/>
      <c r="SHJ368" s="298"/>
      <c r="SHK368" s="298"/>
      <c r="SHL368" s="298"/>
      <c r="SHM368" s="298"/>
      <c r="SHN368" s="298"/>
      <c r="SHO368" s="298"/>
      <c r="SHP368" s="298"/>
      <c r="SHQ368" s="298"/>
      <c r="SHR368" s="298"/>
      <c r="SHS368" s="298"/>
      <c r="SHT368" s="298"/>
      <c r="SHU368" s="298"/>
      <c r="SHV368" s="298"/>
      <c r="SHW368" s="298"/>
      <c r="SHX368" s="298"/>
      <c r="SHY368" s="298"/>
      <c r="SHZ368" s="298"/>
      <c r="SIA368" s="298"/>
      <c r="SIB368" s="298"/>
      <c r="SIC368" s="298"/>
      <c r="SID368" s="298"/>
      <c r="SIE368" s="298"/>
      <c r="SIF368" s="298"/>
      <c r="SIG368" s="298"/>
      <c r="SIH368" s="298"/>
      <c r="SII368" s="298"/>
      <c r="SIJ368" s="298"/>
      <c r="SIK368" s="298"/>
      <c r="SIL368" s="298"/>
      <c r="SIM368" s="298"/>
      <c r="SIN368" s="298"/>
      <c r="SIO368" s="298"/>
      <c r="SIP368" s="298"/>
      <c r="SIQ368" s="298"/>
      <c r="SIR368" s="298"/>
      <c r="SIS368" s="298"/>
      <c r="SIT368" s="298"/>
      <c r="SIU368" s="298"/>
      <c r="SIV368" s="298"/>
      <c r="SIW368" s="298"/>
      <c r="SIX368" s="298"/>
      <c r="SIY368" s="298"/>
      <c r="SIZ368" s="298"/>
      <c r="SJA368" s="298"/>
      <c r="SJB368" s="298"/>
      <c r="SJC368" s="298"/>
      <c r="SJD368" s="298"/>
      <c r="SJE368" s="298"/>
      <c r="SJF368" s="298"/>
      <c r="SJG368" s="298"/>
      <c r="SJH368" s="298"/>
      <c r="SJI368" s="298"/>
      <c r="SJJ368" s="298"/>
      <c r="SJK368" s="298"/>
      <c r="SJL368" s="298"/>
      <c r="SJM368" s="298"/>
      <c r="SJN368" s="298"/>
      <c r="SJO368" s="298"/>
      <c r="SJP368" s="298"/>
      <c r="SJQ368" s="298"/>
      <c r="SJR368" s="298"/>
      <c r="SJS368" s="298"/>
      <c r="SJT368" s="298"/>
      <c r="SJU368" s="298"/>
      <c r="SJV368" s="298"/>
      <c r="SJW368" s="298"/>
      <c r="SJX368" s="298"/>
      <c r="SJY368" s="298"/>
      <c r="SJZ368" s="298"/>
      <c r="SKA368" s="298"/>
      <c r="SKB368" s="298"/>
      <c r="SKC368" s="298"/>
      <c r="SKD368" s="298"/>
      <c r="SKE368" s="298"/>
      <c r="SKF368" s="298"/>
      <c r="SKG368" s="298"/>
      <c r="SKH368" s="298"/>
      <c r="SKI368" s="298"/>
      <c r="SKJ368" s="298"/>
      <c r="SKK368" s="298"/>
      <c r="SKL368" s="298"/>
      <c r="SKM368" s="298"/>
      <c r="SKN368" s="298"/>
      <c r="SKO368" s="298"/>
      <c r="SKP368" s="298"/>
      <c r="SKQ368" s="298"/>
      <c r="SKR368" s="298"/>
      <c r="SKS368" s="298"/>
      <c r="SKT368" s="298"/>
      <c r="SKU368" s="298"/>
      <c r="SKV368" s="298"/>
      <c r="SKW368" s="298"/>
      <c r="SKX368" s="298"/>
      <c r="SKY368" s="298"/>
      <c r="SKZ368" s="298"/>
      <c r="SLA368" s="298"/>
      <c r="SLB368" s="298"/>
      <c r="SLC368" s="298"/>
      <c r="SLD368" s="298"/>
      <c r="SLE368" s="298"/>
      <c r="SLF368" s="298"/>
      <c r="SLG368" s="298"/>
      <c r="SLH368" s="298"/>
      <c r="SLI368" s="298"/>
      <c r="SLJ368" s="298"/>
      <c r="SLK368" s="298"/>
      <c r="SLL368" s="298"/>
      <c r="SLM368" s="298"/>
      <c r="SLN368" s="298"/>
      <c r="SLO368" s="298"/>
      <c r="SLP368" s="298"/>
      <c r="SLQ368" s="298"/>
      <c r="SLR368" s="298"/>
      <c r="SLS368" s="298"/>
      <c r="SLT368" s="298"/>
      <c r="SLU368" s="298"/>
      <c r="SLV368" s="298"/>
      <c r="SLW368" s="298"/>
      <c r="SLX368" s="298"/>
      <c r="SLY368" s="298"/>
      <c r="SLZ368" s="298"/>
      <c r="SMA368" s="298"/>
      <c r="SMB368" s="298"/>
      <c r="SMC368" s="298"/>
      <c r="SMD368" s="298"/>
      <c r="SME368" s="298"/>
      <c r="SMF368" s="298"/>
      <c r="SMG368" s="298"/>
      <c r="SMH368" s="298"/>
      <c r="SMI368" s="298"/>
      <c r="SMJ368" s="298"/>
      <c r="SMK368" s="298"/>
      <c r="SML368" s="298"/>
      <c r="SMM368" s="298"/>
      <c r="SMN368" s="298"/>
      <c r="SMO368" s="298"/>
      <c r="SMP368" s="298"/>
      <c r="SMQ368" s="298"/>
      <c r="SMR368" s="298"/>
      <c r="SMS368" s="298"/>
      <c r="SMT368" s="298"/>
      <c r="SMU368" s="298"/>
      <c r="SMV368" s="298"/>
      <c r="SMW368" s="298"/>
      <c r="SMX368" s="298"/>
      <c r="SMY368" s="298"/>
      <c r="SMZ368" s="298"/>
      <c r="SNA368" s="298"/>
      <c r="SNB368" s="298"/>
      <c r="SNC368" s="298"/>
      <c r="SND368" s="298"/>
      <c r="SNE368" s="298"/>
      <c r="SNF368" s="298"/>
      <c r="SNG368" s="298"/>
      <c r="SNH368" s="298"/>
      <c r="SNI368" s="298"/>
      <c r="SNJ368" s="298"/>
      <c r="SNK368" s="298"/>
      <c r="SNL368" s="298"/>
      <c r="SNM368" s="298"/>
      <c r="SNN368" s="298"/>
      <c r="SNO368" s="298"/>
      <c r="SNP368" s="298"/>
      <c r="SNQ368" s="298"/>
      <c r="SNR368" s="298"/>
      <c r="SNS368" s="298"/>
      <c r="SNT368" s="298"/>
      <c r="SNU368" s="298"/>
      <c r="SNV368" s="298"/>
      <c r="SNW368" s="298"/>
      <c r="SNX368" s="298"/>
      <c r="SNY368" s="298"/>
      <c r="SNZ368" s="298"/>
      <c r="SOA368" s="298"/>
      <c r="SOB368" s="298"/>
      <c r="SOC368" s="298"/>
      <c r="SOD368" s="298"/>
      <c r="SOE368" s="298"/>
      <c r="SOF368" s="298"/>
      <c r="SOG368" s="298"/>
      <c r="SOH368" s="298"/>
      <c r="SOI368" s="298"/>
      <c r="SOJ368" s="298"/>
      <c r="SOK368" s="298"/>
      <c r="SOL368" s="298"/>
      <c r="SOM368" s="298"/>
      <c r="SON368" s="298"/>
      <c r="SOO368" s="298"/>
      <c r="SOP368" s="298"/>
      <c r="SOQ368" s="298"/>
      <c r="SOR368" s="298"/>
      <c r="SOS368" s="298"/>
      <c r="SOT368" s="298"/>
      <c r="SOU368" s="298"/>
      <c r="SOV368" s="298"/>
      <c r="SOW368" s="298"/>
      <c r="SOX368" s="298"/>
      <c r="SOY368" s="298"/>
      <c r="SOZ368" s="298"/>
      <c r="SPA368" s="298"/>
      <c r="SPB368" s="298"/>
      <c r="SPC368" s="298"/>
      <c r="SPD368" s="298"/>
      <c r="SPE368" s="298"/>
      <c r="SPF368" s="298"/>
      <c r="SPG368" s="298"/>
      <c r="SPH368" s="298"/>
      <c r="SPI368" s="298"/>
      <c r="SPJ368" s="298"/>
      <c r="SPK368" s="298"/>
      <c r="SPL368" s="298"/>
      <c r="SPM368" s="298"/>
      <c r="SPN368" s="298"/>
      <c r="SPO368" s="298"/>
      <c r="SPP368" s="298"/>
      <c r="SPQ368" s="298"/>
      <c r="SPR368" s="298"/>
      <c r="SPS368" s="298"/>
      <c r="SPT368" s="298"/>
      <c r="SPU368" s="298"/>
      <c r="SPV368" s="298"/>
      <c r="SPW368" s="298"/>
      <c r="SPX368" s="298"/>
      <c r="SPY368" s="298"/>
      <c r="SPZ368" s="298"/>
      <c r="SQA368" s="298"/>
      <c r="SQB368" s="298"/>
      <c r="SQC368" s="298"/>
      <c r="SQD368" s="298"/>
      <c r="SQE368" s="298"/>
      <c r="SQF368" s="298"/>
      <c r="SQG368" s="298"/>
      <c r="SQH368" s="298"/>
      <c r="SQI368" s="298"/>
      <c r="SQJ368" s="298"/>
      <c r="SQK368" s="298"/>
      <c r="SQL368" s="298"/>
      <c r="SQM368" s="298"/>
      <c r="SQN368" s="298"/>
      <c r="SQO368" s="298"/>
      <c r="SQP368" s="298"/>
      <c r="SQQ368" s="298"/>
      <c r="SQR368" s="298"/>
      <c r="SQS368" s="298"/>
      <c r="SQT368" s="298"/>
      <c r="SQU368" s="298"/>
      <c r="SQV368" s="298"/>
      <c r="SQW368" s="298"/>
      <c r="SQX368" s="298"/>
      <c r="SQY368" s="298"/>
      <c r="SQZ368" s="298"/>
      <c r="SRA368" s="298"/>
      <c r="SRB368" s="298"/>
      <c r="SRC368" s="298"/>
      <c r="SRD368" s="298"/>
      <c r="SRE368" s="298"/>
      <c r="SRF368" s="298"/>
      <c r="SRG368" s="298"/>
      <c r="SRH368" s="298"/>
      <c r="SRI368" s="298"/>
      <c r="SRJ368" s="298"/>
      <c r="SRK368" s="298"/>
      <c r="SRL368" s="298"/>
      <c r="SRM368" s="298"/>
      <c r="SRN368" s="298"/>
      <c r="SRO368" s="298"/>
      <c r="SRP368" s="298"/>
      <c r="SRQ368" s="298"/>
      <c r="SRR368" s="298"/>
      <c r="SRS368" s="298"/>
      <c r="SRT368" s="298"/>
      <c r="SRU368" s="298"/>
      <c r="SRV368" s="298"/>
      <c r="SRW368" s="298"/>
      <c r="SRX368" s="298"/>
      <c r="SRY368" s="298"/>
      <c r="SRZ368" s="298"/>
      <c r="SSA368" s="298"/>
      <c r="SSB368" s="298"/>
      <c r="SSC368" s="298"/>
      <c r="SSD368" s="298"/>
      <c r="SSE368" s="298"/>
      <c r="SSF368" s="298"/>
      <c r="SSG368" s="298"/>
      <c r="SSH368" s="298"/>
      <c r="SSI368" s="298"/>
      <c r="SSJ368" s="298"/>
      <c r="SSK368" s="298"/>
      <c r="SSL368" s="298"/>
      <c r="SSM368" s="298"/>
      <c r="SSN368" s="298"/>
      <c r="SSO368" s="298"/>
      <c r="SSP368" s="298"/>
      <c r="SSQ368" s="298"/>
      <c r="SSR368" s="298"/>
      <c r="SSS368" s="298"/>
      <c r="SST368" s="298"/>
      <c r="SSU368" s="298"/>
      <c r="SSV368" s="298"/>
      <c r="SSW368" s="298"/>
      <c r="SSX368" s="298"/>
      <c r="SSY368" s="298"/>
      <c r="SSZ368" s="298"/>
      <c r="STA368" s="298"/>
      <c r="STB368" s="298"/>
      <c r="STC368" s="298"/>
      <c r="STD368" s="298"/>
      <c r="STE368" s="298"/>
      <c r="STF368" s="298"/>
      <c r="STG368" s="298"/>
      <c r="STH368" s="298"/>
      <c r="STI368" s="298"/>
      <c r="STJ368" s="298"/>
      <c r="STK368" s="298"/>
      <c r="STL368" s="298"/>
      <c r="STM368" s="298"/>
      <c r="STN368" s="298"/>
      <c r="STO368" s="298"/>
      <c r="STP368" s="298"/>
      <c r="STQ368" s="298"/>
      <c r="STR368" s="298"/>
      <c r="STS368" s="298"/>
      <c r="STT368" s="298"/>
      <c r="STU368" s="298"/>
      <c r="STV368" s="298"/>
      <c r="STW368" s="298"/>
      <c r="STX368" s="298"/>
      <c r="STY368" s="298"/>
      <c r="STZ368" s="298"/>
      <c r="SUA368" s="298"/>
      <c r="SUB368" s="298"/>
      <c r="SUC368" s="298"/>
      <c r="SUD368" s="298"/>
      <c r="SUE368" s="298"/>
      <c r="SUF368" s="298"/>
      <c r="SUG368" s="298"/>
      <c r="SUH368" s="298"/>
      <c r="SUI368" s="298"/>
      <c r="SUJ368" s="298"/>
      <c r="SUK368" s="298"/>
      <c r="SUL368" s="298"/>
      <c r="SUM368" s="298"/>
      <c r="SUN368" s="298"/>
      <c r="SUO368" s="298"/>
      <c r="SUP368" s="298"/>
      <c r="SUQ368" s="298"/>
      <c r="SUR368" s="298"/>
      <c r="SUS368" s="298"/>
      <c r="SUT368" s="298"/>
      <c r="SUU368" s="298"/>
      <c r="SUV368" s="298"/>
      <c r="SUW368" s="298"/>
      <c r="SUX368" s="298"/>
      <c r="SUY368" s="298"/>
      <c r="SUZ368" s="298"/>
      <c r="SVA368" s="298"/>
      <c r="SVB368" s="298"/>
      <c r="SVC368" s="298"/>
      <c r="SVD368" s="298"/>
      <c r="SVE368" s="298"/>
      <c r="SVF368" s="298"/>
      <c r="SVG368" s="298"/>
      <c r="SVH368" s="298"/>
      <c r="SVI368" s="298"/>
      <c r="SVJ368" s="298"/>
      <c r="SVK368" s="298"/>
      <c r="SVL368" s="298"/>
      <c r="SVM368" s="298"/>
      <c r="SVN368" s="298"/>
      <c r="SVO368" s="298"/>
      <c r="SVP368" s="298"/>
      <c r="SVQ368" s="298"/>
      <c r="SVR368" s="298"/>
      <c r="SVS368" s="298"/>
      <c r="SVT368" s="298"/>
      <c r="SVU368" s="298"/>
      <c r="SVV368" s="298"/>
      <c r="SVW368" s="298"/>
      <c r="SVX368" s="298"/>
      <c r="SVY368" s="298"/>
      <c r="SVZ368" s="298"/>
      <c r="SWA368" s="298"/>
      <c r="SWB368" s="298"/>
      <c r="SWC368" s="298"/>
      <c r="SWD368" s="298"/>
      <c r="SWE368" s="298"/>
      <c r="SWF368" s="298"/>
      <c r="SWG368" s="298"/>
      <c r="SWH368" s="298"/>
      <c r="SWI368" s="298"/>
      <c r="SWJ368" s="298"/>
      <c r="SWK368" s="298"/>
      <c r="SWL368" s="298"/>
      <c r="SWM368" s="298"/>
      <c r="SWN368" s="298"/>
      <c r="SWO368" s="298"/>
      <c r="SWP368" s="298"/>
      <c r="SWQ368" s="298"/>
      <c r="SWR368" s="298"/>
      <c r="SWS368" s="298"/>
      <c r="SWT368" s="298"/>
      <c r="SWU368" s="298"/>
      <c r="SWV368" s="298"/>
      <c r="SWW368" s="298"/>
      <c r="SWX368" s="298"/>
      <c r="SWY368" s="298"/>
      <c r="SWZ368" s="298"/>
      <c r="SXA368" s="298"/>
      <c r="SXB368" s="298"/>
      <c r="SXC368" s="298"/>
      <c r="SXD368" s="298"/>
      <c r="SXE368" s="298"/>
      <c r="SXF368" s="298"/>
      <c r="SXG368" s="298"/>
      <c r="SXH368" s="298"/>
      <c r="SXI368" s="298"/>
      <c r="SXJ368" s="298"/>
      <c r="SXK368" s="298"/>
      <c r="SXL368" s="298"/>
      <c r="SXM368" s="298"/>
      <c r="SXN368" s="298"/>
      <c r="SXO368" s="298"/>
      <c r="SXP368" s="298"/>
      <c r="SXQ368" s="298"/>
      <c r="SXR368" s="298"/>
      <c r="SXS368" s="298"/>
      <c r="SXT368" s="298"/>
      <c r="SXU368" s="298"/>
      <c r="SXV368" s="298"/>
      <c r="SXW368" s="298"/>
      <c r="SXX368" s="298"/>
      <c r="SXY368" s="298"/>
      <c r="SXZ368" s="298"/>
      <c r="SYA368" s="298"/>
      <c r="SYB368" s="298"/>
      <c r="SYC368" s="298"/>
      <c r="SYD368" s="298"/>
      <c r="SYE368" s="298"/>
      <c r="SYF368" s="298"/>
      <c r="SYG368" s="298"/>
      <c r="SYH368" s="298"/>
      <c r="SYI368" s="298"/>
      <c r="SYJ368" s="298"/>
      <c r="SYK368" s="298"/>
      <c r="SYL368" s="298"/>
      <c r="SYM368" s="298"/>
      <c r="SYN368" s="298"/>
      <c r="SYO368" s="298"/>
      <c r="SYP368" s="298"/>
      <c r="SYQ368" s="298"/>
      <c r="SYR368" s="298"/>
      <c r="SYS368" s="298"/>
      <c r="SYT368" s="298"/>
      <c r="SYU368" s="298"/>
      <c r="SYV368" s="298"/>
      <c r="SYW368" s="298"/>
      <c r="SYX368" s="298"/>
      <c r="SYY368" s="298"/>
      <c r="SYZ368" s="298"/>
      <c r="SZA368" s="298"/>
      <c r="SZB368" s="298"/>
      <c r="SZC368" s="298"/>
      <c r="SZD368" s="298"/>
      <c r="SZE368" s="298"/>
      <c r="SZF368" s="298"/>
      <c r="SZG368" s="298"/>
      <c r="SZH368" s="298"/>
      <c r="SZI368" s="298"/>
      <c r="SZJ368" s="298"/>
      <c r="SZK368" s="298"/>
      <c r="SZL368" s="298"/>
      <c r="SZM368" s="298"/>
      <c r="SZN368" s="298"/>
      <c r="SZO368" s="298"/>
      <c r="SZP368" s="298"/>
      <c r="SZQ368" s="298"/>
      <c r="SZR368" s="298"/>
      <c r="SZS368" s="298"/>
      <c r="SZT368" s="298"/>
      <c r="SZU368" s="298"/>
      <c r="SZV368" s="298"/>
      <c r="SZW368" s="298"/>
      <c r="SZX368" s="298"/>
      <c r="SZY368" s="298"/>
      <c r="SZZ368" s="298"/>
      <c r="TAA368" s="298"/>
      <c r="TAB368" s="298"/>
      <c r="TAC368" s="298"/>
      <c r="TAD368" s="298"/>
      <c r="TAE368" s="298"/>
      <c r="TAF368" s="298"/>
      <c r="TAG368" s="298"/>
      <c r="TAH368" s="298"/>
      <c r="TAI368" s="298"/>
      <c r="TAJ368" s="298"/>
      <c r="TAK368" s="298"/>
      <c r="TAL368" s="298"/>
      <c r="TAM368" s="298"/>
      <c r="TAN368" s="298"/>
      <c r="TAO368" s="298"/>
      <c r="TAP368" s="298"/>
      <c r="TAQ368" s="298"/>
      <c r="TAR368" s="298"/>
      <c r="TAS368" s="298"/>
      <c r="TAT368" s="298"/>
      <c r="TAU368" s="298"/>
      <c r="TAV368" s="298"/>
      <c r="TAW368" s="298"/>
      <c r="TAX368" s="298"/>
      <c r="TAY368" s="298"/>
      <c r="TAZ368" s="298"/>
      <c r="TBA368" s="298"/>
      <c r="TBB368" s="298"/>
      <c r="TBC368" s="298"/>
      <c r="TBD368" s="298"/>
      <c r="TBE368" s="298"/>
      <c r="TBF368" s="298"/>
      <c r="TBG368" s="298"/>
      <c r="TBH368" s="298"/>
      <c r="TBI368" s="298"/>
      <c r="TBJ368" s="298"/>
      <c r="TBK368" s="298"/>
      <c r="TBL368" s="298"/>
      <c r="TBM368" s="298"/>
      <c r="TBN368" s="298"/>
      <c r="TBO368" s="298"/>
      <c r="TBP368" s="298"/>
      <c r="TBQ368" s="298"/>
      <c r="TBR368" s="298"/>
      <c r="TBS368" s="298"/>
      <c r="TBT368" s="298"/>
      <c r="TBU368" s="298"/>
      <c r="TBV368" s="298"/>
      <c r="TBW368" s="298"/>
      <c r="TBX368" s="298"/>
      <c r="TBY368" s="298"/>
      <c r="TBZ368" s="298"/>
      <c r="TCA368" s="298"/>
      <c r="TCB368" s="298"/>
      <c r="TCC368" s="298"/>
      <c r="TCD368" s="298"/>
      <c r="TCE368" s="298"/>
      <c r="TCF368" s="298"/>
      <c r="TCG368" s="298"/>
      <c r="TCH368" s="298"/>
      <c r="TCI368" s="298"/>
      <c r="TCJ368" s="298"/>
      <c r="TCK368" s="298"/>
      <c r="TCL368" s="298"/>
      <c r="TCM368" s="298"/>
      <c r="TCN368" s="298"/>
      <c r="TCO368" s="298"/>
      <c r="TCP368" s="298"/>
      <c r="TCQ368" s="298"/>
      <c r="TCR368" s="298"/>
      <c r="TCS368" s="298"/>
      <c r="TCT368" s="298"/>
      <c r="TCU368" s="298"/>
      <c r="TCV368" s="298"/>
      <c r="TCW368" s="298"/>
      <c r="TCX368" s="298"/>
      <c r="TCY368" s="298"/>
      <c r="TCZ368" s="298"/>
      <c r="TDA368" s="298"/>
      <c r="TDB368" s="298"/>
      <c r="TDC368" s="298"/>
      <c r="TDD368" s="298"/>
      <c r="TDE368" s="298"/>
      <c r="TDF368" s="298"/>
      <c r="TDG368" s="298"/>
      <c r="TDH368" s="298"/>
      <c r="TDI368" s="298"/>
      <c r="TDJ368" s="298"/>
      <c r="TDK368" s="298"/>
      <c r="TDL368" s="298"/>
      <c r="TDM368" s="298"/>
      <c r="TDN368" s="298"/>
      <c r="TDO368" s="298"/>
      <c r="TDP368" s="298"/>
      <c r="TDQ368" s="298"/>
      <c r="TDR368" s="298"/>
      <c r="TDS368" s="298"/>
      <c r="TDT368" s="298"/>
      <c r="TDU368" s="298"/>
      <c r="TDV368" s="298"/>
      <c r="TDW368" s="298"/>
      <c r="TDX368" s="298"/>
      <c r="TDY368" s="298"/>
      <c r="TDZ368" s="298"/>
      <c r="TEA368" s="298"/>
      <c r="TEB368" s="298"/>
      <c r="TEC368" s="298"/>
      <c r="TED368" s="298"/>
      <c r="TEE368" s="298"/>
      <c r="TEF368" s="298"/>
      <c r="TEG368" s="298"/>
      <c r="TEH368" s="298"/>
      <c r="TEI368" s="298"/>
      <c r="TEJ368" s="298"/>
      <c r="TEK368" s="298"/>
      <c r="TEL368" s="298"/>
      <c r="TEM368" s="298"/>
      <c r="TEN368" s="298"/>
      <c r="TEO368" s="298"/>
      <c r="TEP368" s="298"/>
      <c r="TEQ368" s="298"/>
      <c r="TER368" s="298"/>
      <c r="TES368" s="298"/>
      <c r="TET368" s="298"/>
      <c r="TEU368" s="298"/>
      <c r="TEV368" s="298"/>
      <c r="TEW368" s="298"/>
      <c r="TEX368" s="298"/>
      <c r="TEY368" s="298"/>
      <c r="TEZ368" s="298"/>
      <c r="TFA368" s="298"/>
      <c r="TFB368" s="298"/>
      <c r="TFC368" s="298"/>
      <c r="TFD368" s="298"/>
      <c r="TFE368" s="298"/>
      <c r="TFF368" s="298"/>
      <c r="TFG368" s="298"/>
      <c r="TFH368" s="298"/>
      <c r="TFI368" s="298"/>
      <c r="TFJ368" s="298"/>
      <c r="TFK368" s="298"/>
      <c r="TFL368" s="298"/>
      <c r="TFM368" s="298"/>
      <c r="TFN368" s="298"/>
      <c r="TFO368" s="298"/>
      <c r="TFP368" s="298"/>
      <c r="TFQ368" s="298"/>
      <c r="TFR368" s="298"/>
      <c r="TFS368" s="298"/>
      <c r="TFT368" s="298"/>
      <c r="TFU368" s="298"/>
      <c r="TFV368" s="298"/>
      <c r="TFW368" s="298"/>
      <c r="TFX368" s="298"/>
      <c r="TFY368" s="298"/>
      <c r="TFZ368" s="298"/>
      <c r="TGA368" s="298"/>
      <c r="TGB368" s="298"/>
      <c r="TGC368" s="298"/>
      <c r="TGD368" s="298"/>
      <c r="TGE368" s="298"/>
      <c r="TGF368" s="298"/>
      <c r="TGG368" s="298"/>
      <c r="TGH368" s="298"/>
      <c r="TGI368" s="298"/>
      <c r="TGJ368" s="298"/>
      <c r="TGK368" s="298"/>
      <c r="TGL368" s="298"/>
      <c r="TGM368" s="298"/>
      <c r="TGN368" s="298"/>
      <c r="TGO368" s="298"/>
      <c r="TGP368" s="298"/>
      <c r="TGQ368" s="298"/>
      <c r="TGR368" s="298"/>
      <c r="TGS368" s="298"/>
      <c r="TGT368" s="298"/>
      <c r="TGU368" s="298"/>
      <c r="TGV368" s="298"/>
      <c r="TGW368" s="298"/>
      <c r="TGX368" s="298"/>
      <c r="TGY368" s="298"/>
      <c r="TGZ368" s="298"/>
      <c r="THA368" s="298"/>
      <c r="THB368" s="298"/>
      <c r="THC368" s="298"/>
      <c r="THD368" s="298"/>
      <c r="THE368" s="298"/>
      <c r="THF368" s="298"/>
      <c r="THG368" s="298"/>
      <c r="THH368" s="298"/>
      <c r="THI368" s="298"/>
      <c r="THJ368" s="298"/>
      <c r="THK368" s="298"/>
      <c r="THL368" s="298"/>
      <c r="THM368" s="298"/>
      <c r="THN368" s="298"/>
      <c r="THO368" s="298"/>
      <c r="THP368" s="298"/>
      <c r="THQ368" s="298"/>
      <c r="THR368" s="298"/>
      <c r="THS368" s="298"/>
      <c r="THT368" s="298"/>
      <c r="THU368" s="298"/>
      <c r="THV368" s="298"/>
      <c r="THW368" s="298"/>
      <c r="THX368" s="298"/>
      <c r="THY368" s="298"/>
      <c r="THZ368" s="298"/>
      <c r="TIA368" s="298"/>
      <c r="TIB368" s="298"/>
      <c r="TIC368" s="298"/>
      <c r="TID368" s="298"/>
      <c r="TIE368" s="298"/>
      <c r="TIF368" s="298"/>
      <c r="TIG368" s="298"/>
      <c r="TIH368" s="298"/>
      <c r="TII368" s="298"/>
      <c r="TIJ368" s="298"/>
      <c r="TIK368" s="298"/>
      <c r="TIL368" s="298"/>
      <c r="TIM368" s="298"/>
      <c r="TIN368" s="298"/>
      <c r="TIO368" s="298"/>
      <c r="TIP368" s="298"/>
      <c r="TIQ368" s="298"/>
      <c r="TIR368" s="298"/>
      <c r="TIS368" s="298"/>
      <c r="TIT368" s="298"/>
      <c r="TIU368" s="298"/>
      <c r="TIV368" s="298"/>
      <c r="TIW368" s="298"/>
      <c r="TIX368" s="298"/>
      <c r="TIY368" s="298"/>
      <c r="TIZ368" s="298"/>
      <c r="TJA368" s="298"/>
      <c r="TJB368" s="298"/>
      <c r="TJC368" s="298"/>
      <c r="TJD368" s="298"/>
      <c r="TJE368" s="298"/>
      <c r="TJF368" s="298"/>
      <c r="TJG368" s="298"/>
      <c r="TJH368" s="298"/>
      <c r="TJI368" s="298"/>
      <c r="TJJ368" s="298"/>
      <c r="TJK368" s="298"/>
      <c r="TJL368" s="298"/>
      <c r="TJM368" s="298"/>
      <c r="TJN368" s="298"/>
      <c r="TJO368" s="298"/>
      <c r="TJP368" s="298"/>
      <c r="TJQ368" s="298"/>
      <c r="TJR368" s="298"/>
      <c r="TJS368" s="298"/>
      <c r="TJT368" s="298"/>
      <c r="TJU368" s="298"/>
      <c r="TJV368" s="298"/>
      <c r="TJW368" s="298"/>
      <c r="TJX368" s="298"/>
      <c r="TJY368" s="298"/>
      <c r="TJZ368" s="298"/>
      <c r="TKA368" s="298"/>
      <c r="TKB368" s="298"/>
      <c r="TKC368" s="298"/>
      <c r="TKD368" s="298"/>
      <c r="TKE368" s="298"/>
      <c r="TKF368" s="298"/>
      <c r="TKG368" s="298"/>
      <c r="TKH368" s="298"/>
      <c r="TKI368" s="298"/>
      <c r="TKJ368" s="298"/>
      <c r="TKK368" s="298"/>
      <c r="TKL368" s="298"/>
      <c r="TKM368" s="298"/>
      <c r="TKN368" s="298"/>
      <c r="TKO368" s="298"/>
      <c r="TKP368" s="298"/>
      <c r="TKQ368" s="298"/>
      <c r="TKR368" s="298"/>
      <c r="TKS368" s="298"/>
      <c r="TKT368" s="298"/>
      <c r="TKU368" s="298"/>
      <c r="TKV368" s="298"/>
      <c r="TKW368" s="298"/>
      <c r="TKX368" s="298"/>
      <c r="TKY368" s="298"/>
      <c r="TKZ368" s="298"/>
      <c r="TLA368" s="298"/>
      <c r="TLB368" s="298"/>
      <c r="TLC368" s="298"/>
      <c r="TLD368" s="298"/>
      <c r="TLE368" s="298"/>
      <c r="TLF368" s="298"/>
      <c r="TLG368" s="298"/>
      <c r="TLH368" s="298"/>
      <c r="TLI368" s="298"/>
      <c r="TLJ368" s="298"/>
      <c r="TLK368" s="298"/>
      <c r="TLL368" s="298"/>
      <c r="TLM368" s="298"/>
      <c r="TLN368" s="298"/>
      <c r="TLO368" s="298"/>
      <c r="TLP368" s="298"/>
      <c r="TLQ368" s="298"/>
      <c r="TLR368" s="298"/>
      <c r="TLS368" s="298"/>
      <c r="TLT368" s="298"/>
      <c r="TLU368" s="298"/>
      <c r="TLV368" s="298"/>
      <c r="TLW368" s="298"/>
      <c r="TLX368" s="298"/>
      <c r="TLY368" s="298"/>
      <c r="TLZ368" s="298"/>
      <c r="TMA368" s="298"/>
      <c r="TMB368" s="298"/>
      <c r="TMC368" s="298"/>
      <c r="TMD368" s="298"/>
      <c r="TME368" s="298"/>
      <c r="TMF368" s="298"/>
      <c r="TMG368" s="298"/>
      <c r="TMH368" s="298"/>
      <c r="TMI368" s="298"/>
      <c r="TMJ368" s="298"/>
      <c r="TMK368" s="298"/>
      <c r="TML368" s="298"/>
      <c r="TMM368" s="298"/>
      <c r="TMN368" s="298"/>
      <c r="TMO368" s="298"/>
      <c r="TMP368" s="298"/>
      <c r="TMQ368" s="298"/>
      <c r="TMR368" s="298"/>
      <c r="TMS368" s="298"/>
      <c r="TMT368" s="298"/>
      <c r="TMU368" s="298"/>
      <c r="TMV368" s="298"/>
      <c r="TMW368" s="298"/>
      <c r="TMX368" s="298"/>
      <c r="TMY368" s="298"/>
      <c r="TMZ368" s="298"/>
      <c r="TNA368" s="298"/>
      <c r="TNB368" s="298"/>
      <c r="TNC368" s="298"/>
      <c r="TND368" s="298"/>
      <c r="TNE368" s="298"/>
      <c r="TNF368" s="298"/>
      <c r="TNG368" s="298"/>
      <c r="TNH368" s="298"/>
      <c r="TNI368" s="298"/>
      <c r="TNJ368" s="298"/>
      <c r="TNK368" s="298"/>
      <c r="TNL368" s="298"/>
      <c r="TNM368" s="298"/>
      <c r="TNN368" s="298"/>
      <c r="TNO368" s="298"/>
      <c r="TNP368" s="298"/>
      <c r="TNQ368" s="298"/>
      <c r="TNR368" s="298"/>
      <c r="TNS368" s="298"/>
      <c r="TNT368" s="298"/>
      <c r="TNU368" s="298"/>
      <c r="TNV368" s="298"/>
      <c r="TNW368" s="298"/>
      <c r="TNX368" s="298"/>
      <c r="TNY368" s="298"/>
      <c r="TNZ368" s="298"/>
      <c r="TOA368" s="298"/>
      <c r="TOB368" s="298"/>
      <c r="TOC368" s="298"/>
      <c r="TOD368" s="298"/>
      <c r="TOE368" s="298"/>
      <c r="TOF368" s="298"/>
      <c r="TOG368" s="298"/>
      <c r="TOH368" s="298"/>
      <c r="TOI368" s="298"/>
      <c r="TOJ368" s="298"/>
      <c r="TOK368" s="298"/>
      <c r="TOL368" s="298"/>
      <c r="TOM368" s="298"/>
      <c r="TON368" s="298"/>
      <c r="TOO368" s="298"/>
      <c r="TOP368" s="298"/>
      <c r="TOQ368" s="298"/>
      <c r="TOR368" s="298"/>
      <c r="TOS368" s="298"/>
      <c r="TOT368" s="298"/>
      <c r="TOU368" s="298"/>
      <c r="TOV368" s="298"/>
      <c r="TOW368" s="298"/>
      <c r="TOX368" s="298"/>
      <c r="TOY368" s="298"/>
      <c r="TOZ368" s="298"/>
      <c r="TPA368" s="298"/>
      <c r="TPB368" s="298"/>
      <c r="TPC368" s="298"/>
      <c r="TPD368" s="298"/>
      <c r="TPE368" s="298"/>
      <c r="TPF368" s="298"/>
      <c r="TPG368" s="298"/>
      <c r="TPH368" s="298"/>
      <c r="TPI368" s="298"/>
      <c r="TPJ368" s="298"/>
      <c r="TPK368" s="298"/>
      <c r="TPL368" s="298"/>
      <c r="TPM368" s="298"/>
      <c r="TPN368" s="298"/>
      <c r="TPO368" s="298"/>
      <c r="TPP368" s="298"/>
      <c r="TPQ368" s="298"/>
      <c r="TPR368" s="298"/>
      <c r="TPS368" s="298"/>
      <c r="TPT368" s="298"/>
      <c r="TPU368" s="298"/>
      <c r="TPV368" s="298"/>
      <c r="TPW368" s="298"/>
      <c r="TPX368" s="298"/>
      <c r="TPY368" s="298"/>
      <c r="TPZ368" s="298"/>
      <c r="TQA368" s="298"/>
      <c r="TQB368" s="298"/>
      <c r="TQC368" s="298"/>
      <c r="TQD368" s="298"/>
      <c r="TQE368" s="298"/>
      <c r="TQF368" s="298"/>
      <c r="TQG368" s="298"/>
      <c r="TQH368" s="298"/>
      <c r="TQI368" s="298"/>
      <c r="TQJ368" s="298"/>
      <c r="TQK368" s="298"/>
      <c r="TQL368" s="298"/>
      <c r="TQM368" s="298"/>
      <c r="TQN368" s="298"/>
      <c r="TQO368" s="298"/>
      <c r="TQP368" s="298"/>
      <c r="TQQ368" s="298"/>
      <c r="TQR368" s="298"/>
      <c r="TQS368" s="298"/>
      <c r="TQT368" s="298"/>
      <c r="TQU368" s="298"/>
      <c r="TQV368" s="298"/>
      <c r="TQW368" s="298"/>
      <c r="TQX368" s="298"/>
      <c r="TQY368" s="298"/>
      <c r="TQZ368" s="298"/>
      <c r="TRA368" s="298"/>
      <c r="TRB368" s="298"/>
      <c r="TRC368" s="298"/>
      <c r="TRD368" s="298"/>
      <c r="TRE368" s="298"/>
      <c r="TRF368" s="298"/>
      <c r="TRG368" s="298"/>
      <c r="TRH368" s="298"/>
      <c r="TRI368" s="298"/>
      <c r="TRJ368" s="298"/>
      <c r="TRK368" s="298"/>
      <c r="TRL368" s="298"/>
      <c r="TRM368" s="298"/>
      <c r="TRN368" s="298"/>
      <c r="TRO368" s="298"/>
      <c r="TRP368" s="298"/>
      <c r="TRQ368" s="298"/>
      <c r="TRR368" s="298"/>
      <c r="TRS368" s="298"/>
      <c r="TRT368" s="298"/>
      <c r="TRU368" s="298"/>
      <c r="TRV368" s="298"/>
      <c r="TRW368" s="298"/>
      <c r="TRX368" s="298"/>
      <c r="TRY368" s="298"/>
      <c r="TRZ368" s="298"/>
      <c r="TSA368" s="298"/>
      <c r="TSB368" s="298"/>
      <c r="TSC368" s="298"/>
      <c r="TSD368" s="298"/>
      <c r="TSE368" s="298"/>
      <c r="TSF368" s="298"/>
      <c r="TSG368" s="298"/>
      <c r="TSH368" s="298"/>
      <c r="TSI368" s="298"/>
      <c r="TSJ368" s="298"/>
      <c r="TSK368" s="298"/>
      <c r="TSL368" s="298"/>
      <c r="TSM368" s="298"/>
      <c r="TSN368" s="298"/>
      <c r="TSO368" s="298"/>
      <c r="TSP368" s="298"/>
      <c r="TSQ368" s="298"/>
      <c r="TSR368" s="298"/>
      <c r="TSS368" s="298"/>
      <c r="TST368" s="298"/>
      <c r="TSU368" s="298"/>
      <c r="TSV368" s="298"/>
      <c r="TSW368" s="298"/>
      <c r="TSX368" s="298"/>
      <c r="TSY368" s="298"/>
      <c r="TSZ368" s="298"/>
      <c r="TTA368" s="298"/>
      <c r="TTB368" s="298"/>
      <c r="TTC368" s="298"/>
      <c r="TTD368" s="298"/>
      <c r="TTE368" s="298"/>
      <c r="TTF368" s="298"/>
      <c r="TTG368" s="298"/>
      <c r="TTH368" s="298"/>
      <c r="TTI368" s="298"/>
      <c r="TTJ368" s="298"/>
      <c r="TTK368" s="298"/>
      <c r="TTL368" s="298"/>
      <c r="TTM368" s="298"/>
      <c r="TTN368" s="298"/>
      <c r="TTO368" s="298"/>
      <c r="TTP368" s="298"/>
      <c r="TTQ368" s="298"/>
      <c r="TTR368" s="298"/>
      <c r="TTS368" s="298"/>
      <c r="TTT368" s="298"/>
      <c r="TTU368" s="298"/>
      <c r="TTV368" s="298"/>
      <c r="TTW368" s="298"/>
      <c r="TTX368" s="298"/>
      <c r="TTY368" s="298"/>
      <c r="TTZ368" s="298"/>
      <c r="TUA368" s="298"/>
      <c r="TUB368" s="298"/>
      <c r="TUC368" s="298"/>
      <c r="TUD368" s="298"/>
      <c r="TUE368" s="298"/>
      <c r="TUF368" s="298"/>
      <c r="TUG368" s="298"/>
      <c r="TUH368" s="298"/>
      <c r="TUI368" s="298"/>
      <c r="TUJ368" s="298"/>
      <c r="TUK368" s="298"/>
      <c r="TUL368" s="298"/>
      <c r="TUM368" s="298"/>
      <c r="TUN368" s="298"/>
      <c r="TUO368" s="298"/>
      <c r="TUP368" s="298"/>
      <c r="TUQ368" s="298"/>
      <c r="TUR368" s="298"/>
      <c r="TUS368" s="298"/>
      <c r="TUT368" s="298"/>
      <c r="TUU368" s="298"/>
      <c r="TUV368" s="298"/>
      <c r="TUW368" s="298"/>
      <c r="TUX368" s="298"/>
      <c r="TUY368" s="298"/>
      <c r="TUZ368" s="298"/>
      <c r="TVA368" s="298"/>
      <c r="TVB368" s="298"/>
      <c r="TVC368" s="298"/>
      <c r="TVD368" s="298"/>
      <c r="TVE368" s="298"/>
      <c r="TVF368" s="298"/>
      <c r="TVG368" s="298"/>
      <c r="TVH368" s="298"/>
      <c r="TVI368" s="298"/>
      <c r="TVJ368" s="298"/>
      <c r="TVK368" s="298"/>
      <c r="TVL368" s="298"/>
      <c r="TVM368" s="298"/>
      <c r="TVN368" s="298"/>
      <c r="TVO368" s="298"/>
      <c r="TVP368" s="298"/>
      <c r="TVQ368" s="298"/>
      <c r="TVR368" s="298"/>
      <c r="TVS368" s="298"/>
      <c r="TVT368" s="298"/>
      <c r="TVU368" s="298"/>
      <c r="TVV368" s="298"/>
      <c r="TVW368" s="298"/>
      <c r="TVX368" s="298"/>
      <c r="TVY368" s="298"/>
      <c r="TVZ368" s="298"/>
      <c r="TWA368" s="298"/>
      <c r="TWB368" s="298"/>
      <c r="TWC368" s="298"/>
      <c r="TWD368" s="298"/>
      <c r="TWE368" s="298"/>
      <c r="TWF368" s="298"/>
      <c r="TWG368" s="298"/>
      <c r="TWH368" s="298"/>
      <c r="TWI368" s="298"/>
      <c r="TWJ368" s="298"/>
      <c r="TWK368" s="298"/>
      <c r="TWL368" s="298"/>
      <c r="TWM368" s="298"/>
      <c r="TWN368" s="298"/>
      <c r="TWO368" s="298"/>
      <c r="TWP368" s="298"/>
      <c r="TWQ368" s="298"/>
      <c r="TWR368" s="298"/>
      <c r="TWS368" s="298"/>
      <c r="TWT368" s="298"/>
      <c r="TWU368" s="298"/>
      <c r="TWV368" s="298"/>
      <c r="TWW368" s="298"/>
      <c r="TWX368" s="298"/>
      <c r="TWY368" s="298"/>
      <c r="TWZ368" s="298"/>
      <c r="TXA368" s="298"/>
      <c r="TXB368" s="298"/>
      <c r="TXC368" s="298"/>
      <c r="TXD368" s="298"/>
      <c r="TXE368" s="298"/>
      <c r="TXF368" s="298"/>
      <c r="TXG368" s="298"/>
      <c r="TXH368" s="298"/>
      <c r="TXI368" s="298"/>
      <c r="TXJ368" s="298"/>
      <c r="TXK368" s="298"/>
      <c r="TXL368" s="298"/>
      <c r="TXM368" s="298"/>
      <c r="TXN368" s="298"/>
      <c r="TXO368" s="298"/>
      <c r="TXP368" s="298"/>
      <c r="TXQ368" s="298"/>
      <c r="TXR368" s="298"/>
      <c r="TXS368" s="298"/>
      <c r="TXT368" s="298"/>
      <c r="TXU368" s="298"/>
      <c r="TXV368" s="298"/>
      <c r="TXW368" s="298"/>
      <c r="TXX368" s="298"/>
      <c r="TXY368" s="298"/>
      <c r="TXZ368" s="298"/>
      <c r="TYA368" s="298"/>
      <c r="TYB368" s="298"/>
      <c r="TYC368" s="298"/>
      <c r="TYD368" s="298"/>
      <c r="TYE368" s="298"/>
      <c r="TYF368" s="298"/>
      <c r="TYG368" s="298"/>
      <c r="TYH368" s="298"/>
      <c r="TYI368" s="298"/>
      <c r="TYJ368" s="298"/>
      <c r="TYK368" s="298"/>
      <c r="TYL368" s="298"/>
      <c r="TYM368" s="298"/>
      <c r="TYN368" s="298"/>
      <c r="TYO368" s="298"/>
      <c r="TYP368" s="298"/>
      <c r="TYQ368" s="298"/>
      <c r="TYR368" s="298"/>
      <c r="TYS368" s="298"/>
      <c r="TYT368" s="298"/>
      <c r="TYU368" s="298"/>
      <c r="TYV368" s="298"/>
      <c r="TYW368" s="298"/>
      <c r="TYX368" s="298"/>
      <c r="TYY368" s="298"/>
      <c r="TYZ368" s="298"/>
      <c r="TZA368" s="298"/>
      <c r="TZB368" s="298"/>
      <c r="TZC368" s="298"/>
      <c r="TZD368" s="298"/>
      <c r="TZE368" s="298"/>
      <c r="TZF368" s="298"/>
      <c r="TZG368" s="298"/>
      <c r="TZH368" s="298"/>
      <c r="TZI368" s="298"/>
      <c r="TZJ368" s="298"/>
      <c r="TZK368" s="298"/>
      <c r="TZL368" s="298"/>
      <c r="TZM368" s="298"/>
      <c r="TZN368" s="298"/>
      <c r="TZO368" s="298"/>
      <c r="TZP368" s="298"/>
      <c r="TZQ368" s="298"/>
      <c r="TZR368" s="298"/>
      <c r="TZS368" s="298"/>
      <c r="TZT368" s="298"/>
      <c r="TZU368" s="298"/>
      <c r="TZV368" s="298"/>
      <c r="TZW368" s="298"/>
      <c r="TZX368" s="298"/>
      <c r="TZY368" s="298"/>
      <c r="TZZ368" s="298"/>
      <c r="UAA368" s="298"/>
      <c r="UAB368" s="298"/>
      <c r="UAC368" s="298"/>
      <c r="UAD368" s="298"/>
      <c r="UAE368" s="298"/>
      <c r="UAF368" s="298"/>
      <c r="UAG368" s="298"/>
      <c r="UAH368" s="298"/>
      <c r="UAI368" s="298"/>
      <c r="UAJ368" s="298"/>
      <c r="UAK368" s="298"/>
      <c r="UAL368" s="298"/>
      <c r="UAM368" s="298"/>
      <c r="UAN368" s="298"/>
      <c r="UAO368" s="298"/>
      <c r="UAP368" s="298"/>
      <c r="UAQ368" s="298"/>
      <c r="UAR368" s="298"/>
      <c r="UAS368" s="298"/>
      <c r="UAT368" s="298"/>
      <c r="UAU368" s="298"/>
      <c r="UAV368" s="298"/>
      <c r="UAW368" s="298"/>
      <c r="UAX368" s="298"/>
      <c r="UAY368" s="298"/>
      <c r="UAZ368" s="298"/>
      <c r="UBA368" s="298"/>
      <c r="UBB368" s="298"/>
      <c r="UBC368" s="298"/>
      <c r="UBD368" s="298"/>
      <c r="UBE368" s="298"/>
      <c r="UBF368" s="298"/>
      <c r="UBG368" s="298"/>
      <c r="UBH368" s="298"/>
      <c r="UBI368" s="298"/>
      <c r="UBJ368" s="298"/>
      <c r="UBK368" s="298"/>
      <c r="UBL368" s="298"/>
      <c r="UBM368" s="298"/>
      <c r="UBN368" s="298"/>
      <c r="UBO368" s="298"/>
      <c r="UBP368" s="298"/>
      <c r="UBQ368" s="298"/>
      <c r="UBR368" s="298"/>
      <c r="UBS368" s="298"/>
      <c r="UBT368" s="298"/>
      <c r="UBU368" s="298"/>
      <c r="UBV368" s="298"/>
      <c r="UBW368" s="298"/>
      <c r="UBX368" s="298"/>
      <c r="UBY368" s="298"/>
      <c r="UBZ368" s="298"/>
      <c r="UCA368" s="298"/>
      <c r="UCB368" s="298"/>
      <c r="UCC368" s="298"/>
      <c r="UCD368" s="298"/>
      <c r="UCE368" s="298"/>
      <c r="UCF368" s="298"/>
      <c r="UCG368" s="298"/>
      <c r="UCH368" s="298"/>
      <c r="UCI368" s="298"/>
      <c r="UCJ368" s="298"/>
      <c r="UCK368" s="298"/>
      <c r="UCL368" s="298"/>
      <c r="UCM368" s="298"/>
      <c r="UCN368" s="298"/>
      <c r="UCO368" s="298"/>
      <c r="UCP368" s="298"/>
      <c r="UCQ368" s="298"/>
      <c r="UCR368" s="298"/>
      <c r="UCS368" s="298"/>
      <c r="UCT368" s="298"/>
      <c r="UCU368" s="298"/>
      <c r="UCV368" s="298"/>
      <c r="UCW368" s="298"/>
      <c r="UCX368" s="298"/>
      <c r="UCY368" s="298"/>
      <c r="UCZ368" s="298"/>
      <c r="UDA368" s="298"/>
      <c r="UDB368" s="298"/>
      <c r="UDC368" s="298"/>
      <c r="UDD368" s="298"/>
      <c r="UDE368" s="298"/>
      <c r="UDF368" s="298"/>
      <c r="UDG368" s="298"/>
      <c r="UDH368" s="298"/>
      <c r="UDI368" s="298"/>
      <c r="UDJ368" s="298"/>
      <c r="UDK368" s="298"/>
      <c r="UDL368" s="298"/>
      <c r="UDM368" s="298"/>
      <c r="UDN368" s="298"/>
      <c r="UDO368" s="298"/>
      <c r="UDP368" s="298"/>
      <c r="UDQ368" s="298"/>
      <c r="UDR368" s="298"/>
      <c r="UDS368" s="298"/>
      <c r="UDT368" s="298"/>
      <c r="UDU368" s="298"/>
      <c r="UDV368" s="298"/>
      <c r="UDW368" s="298"/>
      <c r="UDX368" s="298"/>
      <c r="UDY368" s="298"/>
      <c r="UDZ368" s="298"/>
      <c r="UEA368" s="298"/>
      <c r="UEB368" s="298"/>
      <c r="UEC368" s="298"/>
      <c r="UED368" s="298"/>
      <c r="UEE368" s="298"/>
      <c r="UEF368" s="298"/>
      <c r="UEG368" s="298"/>
      <c r="UEH368" s="298"/>
      <c r="UEI368" s="298"/>
      <c r="UEJ368" s="298"/>
      <c r="UEK368" s="298"/>
      <c r="UEL368" s="298"/>
      <c r="UEM368" s="298"/>
      <c r="UEN368" s="298"/>
      <c r="UEO368" s="298"/>
      <c r="UEP368" s="298"/>
      <c r="UEQ368" s="298"/>
      <c r="UER368" s="298"/>
      <c r="UES368" s="298"/>
      <c r="UET368" s="298"/>
      <c r="UEU368" s="298"/>
      <c r="UEV368" s="298"/>
      <c r="UEW368" s="298"/>
      <c r="UEX368" s="298"/>
      <c r="UEY368" s="298"/>
      <c r="UEZ368" s="298"/>
      <c r="UFA368" s="298"/>
      <c r="UFB368" s="298"/>
      <c r="UFC368" s="298"/>
      <c r="UFD368" s="298"/>
      <c r="UFE368" s="298"/>
      <c r="UFF368" s="298"/>
      <c r="UFG368" s="298"/>
      <c r="UFH368" s="298"/>
      <c r="UFI368" s="298"/>
      <c r="UFJ368" s="298"/>
      <c r="UFK368" s="298"/>
      <c r="UFL368" s="298"/>
      <c r="UFM368" s="298"/>
      <c r="UFN368" s="298"/>
      <c r="UFO368" s="298"/>
      <c r="UFP368" s="298"/>
      <c r="UFQ368" s="298"/>
      <c r="UFR368" s="298"/>
      <c r="UFS368" s="298"/>
      <c r="UFT368" s="298"/>
      <c r="UFU368" s="298"/>
      <c r="UFV368" s="298"/>
      <c r="UFW368" s="298"/>
      <c r="UFX368" s="298"/>
      <c r="UFY368" s="298"/>
      <c r="UFZ368" s="298"/>
      <c r="UGA368" s="298"/>
      <c r="UGB368" s="298"/>
      <c r="UGC368" s="298"/>
      <c r="UGD368" s="298"/>
      <c r="UGE368" s="298"/>
      <c r="UGF368" s="298"/>
      <c r="UGG368" s="298"/>
      <c r="UGH368" s="298"/>
      <c r="UGI368" s="298"/>
      <c r="UGJ368" s="298"/>
      <c r="UGK368" s="298"/>
      <c r="UGL368" s="298"/>
      <c r="UGM368" s="298"/>
      <c r="UGN368" s="298"/>
      <c r="UGO368" s="298"/>
      <c r="UGP368" s="298"/>
      <c r="UGQ368" s="298"/>
      <c r="UGR368" s="298"/>
      <c r="UGS368" s="298"/>
      <c r="UGT368" s="298"/>
      <c r="UGU368" s="298"/>
      <c r="UGV368" s="298"/>
      <c r="UGW368" s="298"/>
      <c r="UGX368" s="298"/>
      <c r="UGY368" s="298"/>
      <c r="UGZ368" s="298"/>
      <c r="UHA368" s="298"/>
      <c r="UHB368" s="298"/>
      <c r="UHC368" s="298"/>
      <c r="UHD368" s="298"/>
      <c r="UHE368" s="298"/>
      <c r="UHF368" s="298"/>
      <c r="UHG368" s="298"/>
      <c r="UHH368" s="298"/>
      <c r="UHI368" s="298"/>
      <c r="UHJ368" s="298"/>
      <c r="UHK368" s="298"/>
      <c r="UHL368" s="298"/>
      <c r="UHM368" s="298"/>
      <c r="UHN368" s="298"/>
      <c r="UHO368" s="298"/>
      <c r="UHP368" s="298"/>
      <c r="UHQ368" s="298"/>
      <c r="UHR368" s="298"/>
      <c r="UHS368" s="298"/>
      <c r="UHT368" s="298"/>
      <c r="UHU368" s="298"/>
      <c r="UHV368" s="298"/>
      <c r="UHW368" s="298"/>
      <c r="UHX368" s="298"/>
      <c r="UHY368" s="298"/>
      <c r="UHZ368" s="298"/>
      <c r="UIA368" s="298"/>
      <c r="UIB368" s="298"/>
      <c r="UIC368" s="298"/>
      <c r="UID368" s="298"/>
      <c r="UIE368" s="298"/>
      <c r="UIF368" s="298"/>
      <c r="UIG368" s="298"/>
      <c r="UIH368" s="298"/>
      <c r="UII368" s="298"/>
      <c r="UIJ368" s="298"/>
      <c r="UIK368" s="298"/>
      <c r="UIL368" s="298"/>
      <c r="UIM368" s="298"/>
      <c r="UIN368" s="298"/>
      <c r="UIO368" s="298"/>
      <c r="UIP368" s="298"/>
      <c r="UIQ368" s="298"/>
      <c r="UIR368" s="298"/>
      <c r="UIS368" s="298"/>
      <c r="UIT368" s="298"/>
      <c r="UIU368" s="298"/>
      <c r="UIV368" s="298"/>
      <c r="UIW368" s="298"/>
      <c r="UIX368" s="298"/>
      <c r="UIY368" s="298"/>
      <c r="UIZ368" s="298"/>
      <c r="UJA368" s="298"/>
      <c r="UJB368" s="298"/>
      <c r="UJC368" s="298"/>
      <c r="UJD368" s="298"/>
      <c r="UJE368" s="298"/>
      <c r="UJF368" s="298"/>
      <c r="UJG368" s="298"/>
      <c r="UJH368" s="298"/>
      <c r="UJI368" s="298"/>
      <c r="UJJ368" s="298"/>
      <c r="UJK368" s="298"/>
      <c r="UJL368" s="298"/>
      <c r="UJM368" s="298"/>
      <c r="UJN368" s="298"/>
      <c r="UJO368" s="298"/>
      <c r="UJP368" s="298"/>
      <c r="UJQ368" s="298"/>
      <c r="UJR368" s="298"/>
      <c r="UJS368" s="298"/>
      <c r="UJT368" s="298"/>
      <c r="UJU368" s="298"/>
      <c r="UJV368" s="298"/>
      <c r="UJW368" s="298"/>
      <c r="UJX368" s="298"/>
      <c r="UJY368" s="298"/>
      <c r="UJZ368" s="298"/>
      <c r="UKA368" s="298"/>
      <c r="UKB368" s="298"/>
      <c r="UKC368" s="298"/>
      <c r="UKD368" s="298"/>
      <c r="UKE368" s="298"/>
      <c r="UKF368" s="298"/>
      <c r="UKG368" s="298"/>
      <c r="UKH368" s="298"/>
      <c r="UKI368" s="298"/>
      <c r="UKJ368" s="298"/>
      <c r="UKK368" s="298"/>
      <c r="UKL368" s="298"/>
      <c r="UKM368" s="298"/>
      <c r="UKN368" s="298"/>
      <c r="UKO368" s="298"/>
      <c r="UKP368" s="298"/>
      <c r="UKQ368" s="298"/>
      <c r="UKR368" s="298"/>
      <c r="UKS368" s="298"/>
      <c r="UKT368" s="298"/>
      <c r="UKU368" s="298"/>
      <c r="UKV368" s="298"/>
      <c r="UKW368" s="298"/>
      <c r="UKX368" s="298"/>
      <c r="UKY368" s="298"/>
      <c r="UKZ368" s="298"/>
      <c r="ULA368" s="298"/>
      <c r="ULB368" s="298"/>
      <c r="ULC368" s="298"/>
      <c r="ULD368" s="298"/>
      <c r="ULE368" s="298"/>
      <c r="ULF368" s="298"/>
      <c r="ULG368" s="298"/>
      <c r="ULH368" s="298"/>
      <c r="ULI368" s="298"/>
      <c r="ULJ368" s="298"/>
      <c r="ULK368" s="298"/>
      <c r="ULL368" s="298"/>
      <c r="ULM368" s="298"/>
      <c r="ULN368" s="298"/>
      <c r="ULO368" s="298"/>
      <c r="ULP368" s="298"/>
      <c r="ULQ368" s="298"/>
      <c r="ULR368" s="298"/>
      <c r="ULS368" s="298"/>
      <c r="ULT368" s="298"/>
      <c r="ULU368" s="298"/>
      <c r="ULV368" s="298"/>
      <c r="ULW368" s="298"/>
      <c r="ULX368" s="298"/>
      <c r="ULY368" s="298"/>
      <c r="ULZ368" s="298"/>
      <c r="UMA368" s="298"/>
      <c r="UMB368" s="298"/>
      <c r="UMC368" s="298"/>
      <c r="UMD368" s="298"/>
      <c r="UME368" s="298"/>
      <c r="UMF368" s="298"/>
      <c r="UMG368" s="298"/>
      <c r="UMH368" s="298"/>
      <c r="UMI368" s="298"/>
      <c r="UMJ368" s="298"/>
      <c r="UMK368" s="298"/>
      <c r="UML368" s="298"/>
      <c r="UMM368" s="298"/>
      <c r="UMN368" s="298"/>
      <c r="UMO368" s="298"/>
      <c r="UMP368" s="298"/>
      <c r="UMQ368" s="298"/>
      <c r="UMR368" s="298"/>
      <c r="UMS368" s="298"/>
      <c r="UMT368" s="298"/>
      <c r="UMU368" s="298"/>
      <c r="UMV368" s="298"/>
      <c r="UMW368" s="298"/>
      <c r="UMX368" s="298"/>
      <c r="UMY368" s="298"/>
      <c r="UMZ368" s="298"/>
      <c r="UNA368" s="298"/>
      <c r="UNB368" s="298"/>
      <c r="UNC368" s="298"/>
      <c r="UND368" s="298"/>
      <c r="UNE368" s="298"/>
      <c r="UNF368" s="298"/>
      <c r="UNG368" s="298"/>
      <c r="UNH368" s="298"/>
      <c r="UNI368" s="298"/>
      <c r="UNJ368" s="298"/>
      <c r="UNK368" s="298"/>
      <c r="UNL368" s="298"/>
      <c r="UNM368" s="298"/>
      <c r="UNN368" s="298"/>
      <c r="UNO368" s="298"/>
      <c r="UNP368" s="298"/>
      <c r="UNQ368" s="298"/>
      <c r="UNR368" s="298"/>
      <c r="UNS368" s="298"/>
      <c r="UNT368" s="298"/>
      <c r="UNU368" s="298"/>
      <c r="UNV368" s="298"/>
      <c r="UNW368" s="298"/>
      <c r="UNX368" s="298"/>
      <c r="UNY368" s="298"/>
      <c r="UNZ368" s="298"/>
      <c r="UOA368" s="298"/>
      <c r="UOB368" s="298"/>
      <c r="UOC368" s="298"/>
      <c r="UOD368" s="298"/>
      <c r="UOE368" s="298"/>
      <c r="UOF368" s="298"/>
      <c r="UOG368" s="298"/>
      <c r="UOH368" s="298"/>
      <c r="UOI368" s="298"/>
      <c r="UOJ368" s="298"/>
      <c r="UOK368" s="298"/>
      <c r="UOL368" s="298"/>
      <c r="UOM368" s="298"/>
      <c r="UON368" s="298"/>
      <c r="UOO368" s="298"/>
      <c r="UOP368" s="298"/>
      <c r="UOQ368" s="298"/>
      <c r="UOR368" s="298"/>
      <c r="UOS368" s="298"/>
      <c r="UOT368" s="298"/>
      <c r="UOU368" s="298"/>
      <c r="UOV368" s="298"/>
      <c r="UOW368" s="298"/>
      <c r="UOX368" s="298"/>
      <c r="UOY368" s="298"/>
      <c r="UOZ368" s="298"/>
      <c r="UPA368" s="298"/>
      <c r="UPB368" s="298"/>
      <c r="UPC368" s="298"/>
      <c r="UPD368" s="298"/>
      <c r="UPE368" s="298"/>
      <c r="UPF368" s="298"/>
      <c r="UPG368" s="298"/>
      <c r="UPH368" s="298"/>
      <c r="UPI368" s="298"/>
      <c r="UPJ368" s="298"/>
      <c r="UPK368" s="298"/>
      <c r="UPL368" s="298"/>
      <c r="UPM368" s="298"/>
      <c r="UPN368" s="298"/>
      <c r="UPO368" s="298"/>
      <c r="UPP368" s="298"/>
      <c r="UPQ368" s="298"/>
      <c r="UPR368" s="298"/>
      <c r="UPS368" s="298"/>
      <c r="UPT368" s="298"/>
      <c r="UPU368" s="298"/>
      <c r="UPV368" s="298"/>
      <c r="UPW368" s="298"/>
      <c r="UPX368" s="298"/>
      <c r="UPY368" s="298"/>
      <c r="UPZ368" s="298"/>
      <c r="UQA368" s="298"/>
      <c r="UQB368" s="298"/>
      <c r="UQC368" s="298"/>
      <c r="UQD368" s="298"/>
      <c r="UQE368" s="298"/>
      <c r="UQF368" s="298"/>
      <c r="UQG368" s="298"/>
      <c r="UQH368" s="298"/>
      <c r="UQI368" s="298"/>
      <c r="UQJ368" s="298"/>
      <c r="UQK368" s="298"/>
      <c r="UQL368" s="298"/>
      <c r="UQM368" s="298"/>
      <c r="UQN368" s="298"/>
      <c r="UQO368" s="298"/>
      <c r="UQP368" s="298"/>
      <c r="UQQ368" s="298"/>
      <c r="UQR368" s="298"/>
      <c r="UQS368" s="298"/>
      <c r="UQT368" s="298"/>
      <c r="UQU368" s="298"/>
      <c r="UQV368" s="298"/>
      <c r="UQW368" s="298"/>
      <c r="UQX368" s="298"/>
      <c r="UQY368" s="298"/>
      <c r="UQZ368" s="298"/>
      <c r="URA368" s="298"/>
      <c r="URB368" s="298"/>
      <c r="URC368" s="298"/>
      <c r="URD368" s="298"/>
      <c r="URE368" s="298"/>
      <c r="URF368" s="298"/>
      <c r="URG368" s="298"/>
      <c r="URH368" s="298"/>
      <c r="URI368" s="298"/>
      <c r="URJ368" s="298"/>
      <c r="URK368" s="298"/>
      <c r="URL368" s="298"/>
      <c r="URM368" s="298"/>
      <c r="URN368" s="298"/>
      <c r="URO368" s="298"/>
      <c r="URP368" s="298"/>
      <c r="URQ368" s="298"/>
      <c r="URR368" s="298"/>
      <c r="URS368" s="298"/>
      <c r="URT368" s="298"/>
      <c r="URU368" s="298"/>
      <c r="URV368" s="298"/>
      <c r="URW368" s="298"/>
      <c r="URX368" s="298"/>
      <c r="URY368" s="298"/>
      <c r="URZ368" s="298"/>
      <c r="USA368" s="298"/>
      <c r="USB368" s="298"/>
      <c r="USC368" s="298"/>
      <c r="USD368" s="298"/>
      <c r="USE368" s="298"/>
      <c r="USF368" s="298"/>
      <c r="USG368" s="298"/>
      <c r="USH368" s="298"/>
      <c r="USI368" s="298"/>
      <c r="USJ368" s="298"/>
      <c r="USK368" s="298"/>
      <c r="USL368" s="298"/>
      <c r="USM368" s="298"/>
      <c r="USN368" s="298"/>
      <c r="USO368" s="298"/>
      <c r="USP368" s="298"/>
      <c r="USQ368" s="298"/>
      <c r="USR368" s="298"/>
      <c r="USS368" s="298"/>
      <c r="UST368" s="298"/>
      <c r="USU368" s="298"/>
      <c r="USV368" s="298"/>
      <c r="USW368" s="298"/>
      <c r="USX368" s="298"/>
      <c r="USY368" s="298"/>
      <c r="USZ368" s="298"/>
      <c r="UTA368" s="298"/>
      <c r="UTB368" s="298"/>
      <c r="UTC368" s="298"/>
      <c r="UTD368" s="298"/>
      <c r="UTE368" s="298"/>
      <c r="UTF368" s="298"/>
      <c r="UTG368" s="298"/>
      <c r="UTH368" s="298"/>
      <c r="UTI368" s="298"/>
      <c r="UTJ368" s="298"/>
      <c r="UTK368" s="298"/>
      <c r="UTL368" s="298"/>
      <c r="UTM368" s="298"/>
      <c r="UTN368" s="298"/>
      <c r="UTO368" s="298"/>
      <c r="UTP368" s="298"/>
      <c r="UTQ368" s="298"/>
      <c r="UTR368" s="298"/>
      <c r="UTS368" s="298"/>
      <c r="UTT368" s="298"/>
      <c r="UTU368" s="298"/>
      <c r="UTV368" s="298"/>
      <c r="UTW368" s="298"/>
      <c r="UTX368" s="298"/>
      <c r="UTY368" s="298"/>
      <c r="UTZ368" s="298"/>
      <c r="UUA368" s="298"/>
      <c r="UUB368" s="298"/>
      <c r="UUC368" s="298"/>
      <c r="UUD368" s="298"/>
      <c r="UUE368" s="298"/>
      <c r="UUF368" s="298"/>
      <c r="UUG368" s="298"/>
      <c r="UUH368" s="298"/>
      <c r="UUI368" s="298"/>
      <c r="UUJ368" s="298"/>
      <c r="UUK368" s="298"/>
      <c r="UUL368" s="298"/>
      <c r="UUM368" s="298"/>
      <c r="UUN368" s="298"/>
      <c r="UUO368" s="298"/>
      <c r="UUP368" s="298"/>
      <c r="UUQ368" s="298"/>
      <c r="UUR368" s="298"/>
      <c r="UUS368" s="298"/>
      <c r="UUT368" s="298"/>
      <c r="UUU368" s="298"/>
      <c r="UUV368" s="298"/>
      <c r="UUW368" s="298"/>
      <c r="UUX368" s="298"/>
      <c r="UUY368" s="298"/>
      <c r="UUZ368" s="298"/>
      <c r="UVA368" s="298"/>
      <c r="UVB368" s="298"/>
      <c r="UVC368" s="298"/>
      <c r="UVD368" s="298"/>
      <c r="UVE368" s="298"/>
      <c r="UVF368" s="298"/>
      <c r="UVG368" s="298"/>
      <c r="UVH368" s="298"/>
      <c r="UVI368" s="298"/>
      <c r="UVJ368" s="298"/>
      <c r="UVK368" s="298"/>
      <c r="UVL368" s="298"/>
      <c r="UVM368" s="298"/>
      <c r="UVN368" s="298"/>
      <c r="UVO368" s="298"/>
      <c r="UVP368" s="298"/>
      <c r="UVQ368" s="298"/>
      <c r="UVR368" s="298"/>
      <c r="UVS368" s="298"/>
      <c r="UVT368" s="298"/>
      <c r="UVU368" s="298"/>
      <c r="UVV368" s="298"/>
      <c r="UVW368" s="298"/>
      <c r="UVX368" s="298"/>
      <c r="UVY368" s="298"/>
      <c r="UVZ368" s="298"/>
      <c r="UWA368" s="298"/>
      <c r="UWB368" s="298"/>
      <c r="UWC368" s="298"/>
      <c r="UWD368" s="298"/>
      <c r="UWE368" s="298"/>
      <c r="UWF368" s="298"/>
      <c r="UWG368" s="298"/>
      <c r="UWH368" s="298"/>
      <c r="UWI368" s="298"/>
      <c r="UWJ368" s="298"/>
      <c r="UWK368" s="298"/>
      <c r="UWL368" s="298"/>
      <c r="UWM368" s="298"/>
      <c r="UWN368" s="298"/>
      <c r="UWO368" s="298"/>
      <c r="UWP368" s="298"/>
      <c r="UWQ368" s="298"/>
      <c r="UWR368" s="298"/>
      <c r="UWS368" s="298"/>
      <c r="UWT368" s="298"/>
      <c r="UWU368" s="298"/>
      <c r="UWV368" s="298"/>
      <c r="UWW368" s="298"/>
      <c r="UWX368" s="298"/>
      <c r="UWY368" s="298"/>
      <c r="UWZ368" s="298"/>
      <c r="UXA368" s="298"/>
      <c r="UXB368" s="298"/>
      <c r="UXC368" s="298"/>
      <c r="UXD368" s="298"/>
      <c r="UXE368" s="298"/>
      <c r="UXF368" s="298"/>
      <c r="UXG368" s="298"/>
      <c r="UXH368" s="298"/>
      <c r="UXI368" s="298"/>
      <c r="UXJ368" s="298"/>
      <c r="UXK368" s="298"/>
      <c r="UXL368" s="298"/>
      <c r="UXM368" s="298"/>
      <c r="UXN368" s="298"/>
      <c r="UXO368" s="298"/>
      <c r="UXP368" s="298"/>
      <c r="UXQ368" s="298"/>
      <c r="UXR368" s="298"/>
      <c r="UXS368" s="298"/>
      <c r="UXT368" s="298"/>
      <c r="UXU368" s="298"/>
      <c r="UXV368" s="298"/>
      <c r="UXW368" s="298"/>
      <c r="UXX368" s="298"/>
      <c r="UXY368" s="298"/>
      <c r="UXZ368" s="298"/>
      <c r="UYA368" s="298"/>
      <c r="UYB368" s="298"/>
      <c r="UYC368" s="298"/>
      <c r="UYD368" s="298"/>
      <c r="UYE368" s="298"/>
      <c r="UYF368" s="298"/>
      <c r="UYG368" s="298"/>
      <c r="UYH368" s="298"/>
      <c r="UYI368" s="298"/>
      <c r="UYJ368" s="298"/>
      <c r="UYK368" s="298"/>
      <c r="UYL368" s="298"/>
      <c r="UYM368" s="298"/>
      <c r="UYN368" s="298"/>
      <c r="UYO368" s="298"/>
      <c r="UYP368" s="298"/>
      <c r="UYQ368" s="298"/>
      <c r="UYR368" s="298"/>
      <c r="UYS368" s="298"/>
      <c r="UYT368" s="298"/>
      <c r="UYU368" s="298"/>
      <c r="UYV368" s="298"/>
      <c r="UYW368" s="298"/>
      <c r="UYX368" s="298"/>
      <c r="UYY368" s="298"/>
      <c r="UYZ368" s="298"/>
      <c r="UZA368" s="298"/>
      <c r="UZB368" s="298"/>
      <c r="UZC368" s="298"/>
      <c r="UZD368" s="298"/>
      <c r="UZE368" s="298"/>
      <c r="UZF368" s="298"/>
      <c r="UZG368" s="298"/>
      <c r="UZH368" s="298"/>
      <c r="UZI368" s="298"/>
      <c r="UZJ368" s="298"/>
      <c r="UZK368" s="298"/>
      <c r="UZL368" s="298"/>
      <c r="UZM368" s="298"/>
      <c r="UZN368" s="298"/>
      <c r="UZO368" s="298"/>
      <c r="UZP368" s="298"/>
      <c r="UZQ368" s="298"/>
      <c r="UZR368" s="298"/>
      <c r="UZS368" s="298"/>
      <c r="UZT368" s="298"/>
      <c r="UZU368" s="298"/>
      <c r="UZV368" s="298"/>
      <c r="UZW368" s="298"/>
      <c r="UZX368" s="298"/>
      <c r="UZY368" s="298"/>
      <c r="UZZ368" s="298"/>
      <c r="VAA368" s="298"/>
      <c r="VAB368" s="298"/>
      <c r="VAC368" s="298"/>
      <c r="VAD368" s="298"/>
      <c r="VAE368" s="298"/>
      <c r="VAF368" s="298"/>
      <c r="VAG368" s="298"/>
      <c r="VAH368" s="298"/>
      <c r="VAI368" s="298"/>
      <c r="VAJ368" s="298"/>
      <c r="VAK368" s="298"/>
      <c r="VAL368" s="298"/>
      <c r="VAM368" s="298"/>
      <c r="VAN368" s="298"/>
      <c r="VAO368" s="298"/>
      <c r="VAP368" s="298"/>
      <c r="VAQ368" s="298"/>
      <c r="VAR368" s="298"/>
      <c r="VAS368" s="298"/>
      <c r="VAT368" s="298"/>
      <c r="VAU368" s="298"/>
      <c r="VAV368" s="298"/>
      <c r="VAW368" s="298"/>
      <c r="VAX368" s="298"/>
      <c r="VAY368" s="298"/>
      <c r="VAZ368" s="298"/>
      <c r="VBA368" s="298"/>
      <c r="VBB368" s="298"/>
      <c r="VBC368" s="298"/>
      <c r="VBD368" s="298"/>
      <c r="VBE368" s="298"/>
      <c r="VBF368" s="298"/>
      <c r="VBG368" s="298"/>
      <c r="VBH368" s="298"/>
      <c r="VBI368" s="298"/>
      <c r="VBJ368" s="298"/>
      <c r="VBK368" s="298"/>
      <c r="VBL368" s="298"/>
      <c r="VBM368" s="298"/>
      <c r="VBN368" s="298"/>
      <c r="VBO368" s="298"/>
      <c r="VBP368" s="298"/>
      <c r="VBQ368" s="298"/>
      <c r="VBR368" s="298"/>
      <c r="VBS368" s="298"/>
      <c r="VBT368" s="298"/>
      <c r="VBU368" s="298"/>
      <c r="VBV368" s="298"/>
      <c r="VBW368" s="298"/>
      <c r="VBX368" s="298"/>
      <c r="VBY368" s="298"/>
      <c r="VBZ368" s="298"/>
      <c r="VCA368" s="298"/>
      <c r="VCB368" s="298"/>
      <c r="VCC368" s="298"/>
      <c r="VCD368" s="298"/>
      <c r="VCE368" s="298"/>
      <c r="VCF368" s="298"/>
      <c r="VCG368" s="298"/>
      <c r="VCH368" s="298"/>
      <c r="VCI368" s="298"/>
      <c r="VCJ368" s="298"/>
      <c r="VCK368" s="298"/>
      <c r="VCL368" s="298"/>
      <c r="VCM368" s="298"/>
      <c r="VCN368" s="298"/>
      <c r="VCO368" s="298"/>
      <c r="VCP368" s="298"/>
      <c r="VCQ368" s="298"/>
      <c r="VCR368" s="298"/>
      <c r="VCS368" s="298"/>
      <c r="VCT368" s="298"/>
      <c r="VCU368" s="298"/>
      <c r="VCV368" s="298"/>
      <c r="VCW368" s="298"/>
      <c r="VCX368" s="298"/>
      <c r="VCY368" s="298"/>
      <c r="VCZ368" s="298"/>
      <c r="VDA368" s="298"/>
      <c r="VDB368" s="298"/>
      <c r="VDC368" s="298"/>
      <c r="VDD368" s="298"/>
      <c r="VDE368" s="298"/>
      <c r="VDF368" s="298"/>
      <c r="VDG368" s="298"/>
      <c r="VDH368" s="298"/>
      <c r="VDI368" s="298"/>
      <c r="VDJ368" s="298"/>
      <c r="VDK368" s="298"/>
      <c r="VDL368" s="298"/>
      <c r="VDM368" s="298"/>
      <c r="VDN368" s="298"/>
      <c r="VDO368" s="298"/>
      <c r="VDP368" s="298"/>
      <c r="VDQ368" s="298"/>
      <c r="VDR368" s="298"/>
      <c r="VDS368" s="298"/>
      <c r="VDT368" s="298"/>
      <c r="VDU368" s="298"/>
      <c r="VDV368" s="298"/>
      <c r="VDW368" s="298"/>
      <c r="VDX368" s="298"/>
      <c r="VDY368" s="298"/>
      <c r="VDZ368" s="298"/>
      <c r="VEA368" s="298"/>
      <c r="VEB368" s="298"/>
      <c r="VEC368" s="298"/>
      <c r="VED368" s="298"/>
      <c r="VEE368" s="298"/>
      <c r="VEF368" s="298"/>
      <c r="VEG368" s="298"/>
      <c r="VEH368" s="298"/>
      <c r="VEI368" s="298"/>
      <c r="VEJ368" s="298"/>
      <c r="VEK368" s="298"/>
      <c r="VEL368" s="298"/>
      <c r="VEM368" s="298"/>
      <c r="VEN368" s="298"/>
      <c r="VEO368" s="298"/>
      <c r="VEP368" s="298"/>
      <c r="VEQ368" s="298"/>
      <c r="VER368" s="298"/>
      <c r="VES368" s="298"/>
      <c r="VET368" s="298"/>
      <c r="VEU368" s="298"/>
      <c r="VEV368" s="298"/>
      <c r="VEW368" s="298"/>
      <c r="VEX368" s="298"/>
      <c r="VEY368" s="298"/>
      <c r="VEZ368" s="298"/>
      <c r="VFA368" s="298"/>
      <c r="VFB368" s="298"/>
      <c r="VFC368" s="298"/>
      <c r="VFD368" s="298"/>
      <c r="VFE368" s="298"/>
      <c r="VFF368" s="298"/>
      <c r="VFG368" s="298"/>
      <c r="VFH368" s="298"/>
      <c r="VFI368" s="298"/>
      <c r="VFJ368" s="298"/>
      <c r="VFK368" s="298"/>
      <c r="VFL368" s="298"/>
      <c r="VFM368" s="298"/>
      <c r="VFN368" s="298"/>
      <c r="VFO368" s="298"/>
      <c r="VFP368" s="298"/>
      <c r="VFQ368" s="298"/>
      <c r="VFR368" s="298"/>
      <c r="VFS368" s="298"/>
      <c r="VFT368" s="298"/>
      <c r="VFU368" s="298"/>
      <c r="VFV368" s="298"/>
      <c r="VFW368" s="298"/>
      <c r="VFX368" s="298"/>
      <c r="VFY368" s="298"/>
      <c r="VFZ368" s="298"/>
      <c r="VGA368" s="298"/>
      <c r="VGB368" s="298"/>
      <c r="VGC368" s="298"/>
      <c r="VGD368" s="298"/>
      <c r="VGE368" s="298"/>
      <c r="VGF368" s="298"/>
      <c r="VGG368" s="298"/>
      <c r="VGH368" s="298"/>
      <c r="VGI368" s="298"/>
      <c r="VGJ368" s="298"/>
      <c r="VGK368" s="298"/>
      <c r="VGL368" s="298"/>
      <c r="VGM368" s="298"/>
      <c r="VGN368" s="298"/>
      <c r="VGO368" s="298"/>
      <c r="VGP368" s="298"/>
      <c r="VGQ368" s="298"/>
      <c r="VGR368" s="298"/>
      <c r="VGS368" s="298"/>
      <c r="VGT368" s="298"/>
      <c r="VGU368" s="298"/>
      <c r="VGV368" s="298"/>
      <c r="VGW368" s="298"/>
      <c r="VGX368" s="298"/>
      <c r="VGY368" s="298"/>
      <c r="VGZ368" s="298"/>
      <c r="VHA368" s="298"/>
      <c r="VHB368" s="298"/>
      <c r="VHC368" s="298"/>
      <c r="VHD368" s="298"/>
      <c r="VHE368" s="298"/>
      <c r="VHF368" s="298"/>
      <c r="VHG368" s="298"/>
      <c r="VHH368" s="298"/>
      <c r="VHI368" s="298"/>
      <c r="VHJ368" s="298"/>
      <c r="VHK368" s="298"/>
      <c r="VHL368" s="298"/>
      <c r="VHM368" s="298"/>
      <c r="VHN368" s="298"/>
      <c r="VHO368" s="298"/>
      <c r="VHP368" s="298"/>
      <c r="VHQ368" s="298"/>
      <c r="VHR368" s="298"/>
      <c r="VHS368" s="298"/>
      <c r="VHT368" s="298"/>
      <c r="VHU368" s="298"/>
      <c r="VHV368" s="298"/>
      <c r="VHW368" s="298"/>
      <c r="VHX368" s="298"/>
      <c r="VHY368" s="298"/>
      <c r="VHZ368" s="298"/>
      <c r="VIA368" s="298"/>
      <c r="VIB368" s="298"/>
      <c r="VIC368" s="298"/>
      <c r="VID368" s="298"/>
      <c r="VIE368" s="298"/>
      <c r="VIF368" s="298"/>
      <c r="VIG368" s="298"/>
      <c r="VIH368" s="298"/>
      <c r="VII368" s="298"/>
      <c r="VIJ368" s="298"/>
      <c r="VIK368" s="298"/>
      <c r="VIL368" s="298"/>
      <c r="VIM368" s="298"/>
      <c r="VIN368" s="298"/>
      <c r="VIO368" s="298"/>
      <c r="VIP368" s="298"/>
      <c r="VIQ368" s="298"/>
      <c r="VIR368" s="298"/>
      <c r="VIS368" s="298"/>
      <c r="VIT368" s="298"/>
      <c r="VIU368" s="298"/>
      <c r="VIV368" s="298"/>
      <c r="VIW368" s="298"/>
      <c r="VIX368" s="298"/>
      <c r="VIY368" s="298"/>
      <c r="VIZ368" s="298"/>
      <c r="VJA368" s="298"/>
      <c r="VJB368" s="298"/>
      <c r="VJC368" s="298"/>
      <c r="VJD368" s="298"/>
      <c r="VJE368" s="298"/>
      <c r="VJF368" s="298"/>
      <c r="VJG368" s="298"/>
      <c r="VJH368" s="298"/>
      <c r="VJI368" s="298"/>
      <c r="VJJ368" s="298"/>
      <c r="VJK368" s="298"/>
      <c r="VJL368" s="298"/>
      <c r="VJM368" s="298"/>
      <c r="VJN368" s="298"/>
      <c r="VJO368" s="298"/>
      <c r="VJP368" s="298"/>
      <c r="VJQ368" s="298"/>
      <c r="VJR368" s="298"/>
      <c r="VJS368" s="298"/>
      <c r="VJT368" s="298"/>
      <c r="VJU368" s="298"/>
      <c r="VJV368" s="298"/>
      <c r="VJW368" s="298"/>
      <c r="VJX368" s="298"/>
      <c r="VJY368" s="298"/>
      <c r="VJZ368" s="298"/>
      <c r="VKA368" s="298"/>
      <c r="VKB368" s="298"/>
      <c r="VKC368" s="298"/>
      <c r="VKD368" s="298"/>
      <c r="VKE368" s="298"/>
      <c r="VKF368" s="298"/>
      <c r="VKG368" s="298"/>
      <c r="VKH368" s="298"/>
      <c r="VKI368" s="298"/>
      <c r="VKJ368" s="298"/>
      <c r="VKK368" s="298"/>
      <c r="VKL368" s="298"/>
      <c r="VKM368" s="298"/>
      <c r="VKN368" s="298"/>
      <c r="VKO368" s="298"/>
      <c r="VKP368" s="298"/>
      <c r="VKQ368" s="298"/>
      <c r="VKR368" s="298"/>
      <c r="VKS368" s="298"/>
      <c r="VKT368" s="298"/>
      <c r="VKU368" s="298"/>
      <c r="VKV368" s="298"/>
      <c r="VKW368" s="298"/>
      <c r="VKX368" s="298"/>
      <c r="VKY368" s="298"/>
      <c r="VKZ368" s="298"/>
      <c r="VLA368" s="298"/>
      <c r="VLB368" s="298"/>
      <c r="VLC368" s="298"/>
      <c r="VLD368" s="298"/>
      <c r="VLE368" s="298"/>
      <c r="VLF368" s="298"/>
      <c r="VLG368" s="298"/>
      <c r="VLH368" s="298"/>
      <c r="VLI368" s="298"/>
      <c r="VLJ368" s="298"/>
      <c r="VLK368" s="298"/>
      <c r="VLL368" s="298"/>
      <c r="VLM368" s="298"/>
      <c r="VLN368" s="298"/>
      <c r="VLO368" s="298"/>
      <c r="VLP368" s="298"/>
      <c r="VLQ368" s="298"/>
      <c r="VLR368" s="298"/>
      <c r="VLS368" s="298"/>
      <c r="VLT368" s="298"/>
      <c r="VLU368" s="298"/>
      <c r="VLV368" s="298"/>
      <c r="VLW368" s="298"/>
      <c r="VLX368" s="298"/>
      <c r="VLY368" s="298"/>
      <c r="VLZ368" s="298"/>
      <c r="VMA368" s="298"/>
      <c r="VMB368" s="298"/>
      <c r="VMC368" s="298"/>
      <c r="VMD368" s="298"/>
      <c r="VME368" s="298"/>
      <c r="VMF368" s="298"/>
      <c r="VMG368" s="298"/>
      <c r="VMH368" s="298"/>
      <c r="VMI368" s="298"/>
      <c r="VMJ368" s="298"/>
      <c r="VMK368" s="298"/>
      <c r="VML368" s="298"/>
      <c r="VMM368" s="298"/>
      <c r="VMN368" s="298"/>
      <c r="VMO368" s="298"/>
      <c r="VMP368" s="298"/>
      <c r="VMQ368" s="298"/>
      <c r="VMR368" s="298"/>
      <c r="VMS368" s="298"/>
      <c r="VMT368" s="298"/>
      <c r="VMU368" s="298"/>
      <c r="VMV368" s="298"/>
      <c r="VMW368" s="298"/>
      <c r="VMX368" s="298"/>
      <c r="VMY368" s="298"/>
      <c r="VMZ368" s="298"/>
      <c r="VNA368" s="298"/>
      <c r="VNB368" s="298"/>
      <c r="VNC368" s="298"/>
      <c r="VND368" s="298"/>
      <c r="VNE368" s="298"/>
      <c r="VNF368" s="298"/>
      <c r="VNG368" s="298"/>
      <c r="VNH368" s="298"/>
      <c r="VNI368" s="298"/>
      <c r="VNJ368" s="298"/>
      <c r="VNK368" s="298"/>
      <c r="VNL368" s="298"/>
      <c r="VNM368" s="298"/>
      <c r="VNN368" s="298"/>
      <c r="VNO368" s="298"/>
      <c r="VNP368" s="298"/>
      <c r="VNQ368" s="298"/>
      <c r="VNR368" s="298"/>
      <c r="VNS368" s="298"/>
      <c r="VNT368" s="298"/>
      <c r="VNU368" s="298"/>
      <c r="VNV368" s="298"/>
      <c r="VNW368" s="298"/>
      <c r="VNX368" s="298"/>
      <c r="VNY368" s="298"/>
      <c r="VNZ368" s="298"/>
      <c r="VOA368" s="298"/>
      <c r="VOB368" s="298"/>
      <c r="VOC368" s="298"/>
      <c r="VOD368" s="298"/>
      <c r="VOE368" s="298"/>
      <c r="VOF368" s="298"/>
      <c r="VOG368" s="298"/>
      <c r="VOH368" s="298"/>
      <c r="VOI368" s="298"/>
      <c r="VOJ368" s="298"/>
      <c r="VOK368" s="298"/>
      <c r="VOL368" s="298"/>
      <c r="VOM368" s="298"/>
      <c r="VON368" s="298"/>
      <c r="VOO368" s="298"/>
      <c r="VOP368" s="298"/>
      <c r="VOQ368" s="298"/>
      <c r="VOR368" s="298"/>
      <c r="VOS368" s="298"/>
      <c r="VOT368" s="298"/>
      <c r="VOU368" s="298"/>
      <c r="VOV368" s="298"/>
      <c r="VOW368" s="298"/>
      <c r="VOX368" s="298"/>
      <c r="VOY368" s="298"/>
      <c r="VOZ368" s="298"/>
      <c r="VPA368" s="298"/>
      <c r="VPB368" s="298"/>
      <c r="VPC368" s="298"/>
      <c r="VPD368" s="298"/>
      <c r="VPE368" s="298"/>
      <c r="VPF368" s="298"/>
      <c r="VPG368" s="298"/>
      <c r="VPH368" s="298"/>
      <c r="VPI368" s="298"/>
      <c r="VPJ368" s="298"/>
      <c r="VPK368" s="298"/>
      <c r="VPL368" s="298"/>
      <c r="VPM368" s="298"/>
      <c r="VPN368" s="298"/>
      <c r="VPO368" s="298"/>
      <c r="VPP368" s="298"/>
      <c r="VPQ368" s="298"/>
      <c r="VPR368" s="298"/>
      <c r="VPS368" s="298"/>
      <c r="VPT368" s="298"/>
      <c r="VPU368" s="298"/>
      <c r="VPV368" s="298"/>
      <c r="VPW368" s="298"/>
      <c r="VPX368" s="298"/>
      <c r="VPY368" s="298"/>
      <c r="VPZ368" s="298"/>
      <c r="VQA368" s="298"/>
      <c r="VQB368" s="298"/>
      <c r="VQC368" s="298"/>
      <c r="VQD368" s="298"/>
      <c r="VQE368" s="298"/>
      <c r="VQF368" s="298"/>
      <c r="VQG368" s="298"/>
      <c r="VQH368" s="298"/>
      <c r="VQI368" s="298"/>
      <c r="VQJ368" s="298"/>
      <c r="VQK368" s="298"/>
      <c r="VQL368" s="298"/>
      <c r="VQM368" s="298"/>
      <c r="VQN368" s="298"/>
      <c r="VQO368" s="298"/>
      <c r="VQP368" s="298"/>
      <c r="VQQ368" s="298"/>
      <c r="VQR368" s="298"/>
      <c r="VQS368" s="298"/>
      <c r="VQT368" s="298"/>
      <c r="VQU368" s="298"/>
      <c r="VQV368" s="298"/>
      <c r="VQW368" s="298"/>
      <c r="VQX368" s="298"/>
      <c r="VQY368" s="298"/>
      <c r="VQZ368" s="298"/>
      <c r="VRA368" s="298"/>
      <c r="VRB368" s="298"/>
      <c r="VRC368" s="298"/>
      <c r="VRD368" s="298"/>
      <c r="VRE368" s="298"/>
      <c r="VRF368" s="298"/>
      <c r="VRG368" s="298"/>
      <c r="VRH368" s="298"/>
      <c r="VRI368" s="298"/>
      <c r="VRJ368" s="298"/>
      <c r="VRK368" s="298"/>
      <c r="VRL368" s="298"/>
      <c r="VRM368" s="298"/>
      <c r="VRN368" s="298"/>
      <c r="VRO368" s="298"/>
      <c r="VRP368" s="298"/>
      <c r="VRQ368" s="298"/>
      <c r="VRR368" s="298"/>
      <c r="VRS368" s="298"/>
      <c r="VRT368" s="298"/>
      <c r="VRU368" s="298"/>
      <c r="VRV368" s="298"/>
      <c r="VRW368" s="298"/>
      <c r="VRX368" s="298"/>
      <c r="VRY368" s="298"/>
      <c r="VRZ368" s="298"/>
      <c r="VSA368" s="298"/>
      <c r="VSB368" s="298"/>
      <c r="VSC368" s="298"/>
      <c r="VSD368" s="298"/>
      <c r="VSE368" s="298"/>
      <c r="VSF368" s="298"/>
      <c r="VSG368" s="298"/>
      <c r="VSH368" s="298"/>
      <c r="VSI368" s="298"/>
      <c r="VSJ368" s="298"/>
      <c r="VSK368" s="298"/>
      <c r="VSL368" s="298"/>
      <c r="VSM368" s="298"/>
      <c r="VSN368" s="298"/>
      <c r="VSO368" s="298"/>
      <c r="VSP368" s="298"/>
      <c r="VSQ368" s="298"/>
      <c r="VSR368" s="298"/>
      <c r="VSS368" s="298"/>
      <c r="VST368" s="298"/>
      <c r="VSU368" s="298"/>
      <c r="VSV368" s="298"/>
      <c r="VSW368" s="298"/>
      <c r="VSX368" s="298"/>
      <c r="VSY368" s="298"/>
      <c r="VSZ368" s="298"/>
      <c r="VTA368" s="298"/>
      <c r="VTB368" s="298"/>
      <c r="VTC368" s="298"/>
      <c r="VTD368" s="298"/>
      <c r="VTE368" s="298"/>
      <c r="VTF368" s="298"/>
      <c r="VTG368" s="298"/>
      <c r="VTH368" s="298"/>
      <c r="VTI368" s="298"/>
      <c r="VTJ368" s="298"/>
      <c r="VTK368" s="298"/>
      <c r="VTL368" s="298"/>
      <c r="VTM368" s="298"/>
      <c r="VTN368" s="298"/>
      <c r="VTO368" s="298"/>
      <c r="VTP368" s="298"/>
      <c r="VTQ368" s="298"/>
      <c r="VTR368" s="298"/>
      <c r="VTS368" s="298"/>
      <c r="VTT368" s="298"/>
      <c r="VTU368" s="298"/>
      <c r="VTV368" s="298"/>
      <c r="VTW368" s="298"/>
      <c r="VTX368" s="298"/>
      <c r="VTY368" s="298"/>
      <c r="VTZ368" s="298"/>
      <c r="VUA368" s="298"/>
      <c r="VUB368" s="298"/>
      <c r="VUC368" s="298"/>
      <c r="VUD368" s="298"/>
      <c r="VUE368" s="298"/>
      <c r="VUF368" s="298"/>
      <c r="VUG368" s="298"/>
      <c r="VUH368" s="298"/>
      <c r="VUI368" s="298"/>
      <c r="VUJ368" s="298"/>
      <c r="VUK368" s="298"/>
      <c r="VUL368" s="298"/>
      <c r="VUM368" s="298"/>
      <c r="VUN368" s="298"/>
      <c r="VUO368" s="298"/>
      <c r="VUP368" s="298"/>
      <c r="VUQ368" s="298"/>
      <c r="VUR368" s="298"/>
      <c r="VUS368" s="298"/>
      <c r="VUT368" s="298"/>
      <c r="VUU368" s="298"/>
      <c r="VUV368" s="298"/>
      <c r="VUW368" s="298"/>
      <c r="VUX368" s="298"/>
      <c r="VUY368" s="298"/>
      <c r="VUZ368" s="298"/>
      <c r="VVA368" s="298"/>
      <c r="VVB368" s="298"/>
      <c r="VVC368" s="298"/>
      <c r="VVD368" s="298"/>
      <c r="VVE368" s="298"/>
      <c r="VVF368" s="298"/>
      <c r="VVG368" s="298"/>
      <c r="VVH368" s="298"/>
      <c r="VVI368" s="298"/>
      <c r="VVJ368" s="298"/>
      <c r="VVK368" s="298"/>
      <c r="VVL368" s="298"/>
      <c r="VVM368" s="298"/>
      <c r="VVN368" s="298"/>
      <c r="VVO368" s="298"/>
      <c r="VVP368" s="298"/>
      <c r="VVQ368" s="298"/>
      <c r="VVR368" s="298"/>
      <c r="VVS368" s="298"/>
      <c r="VVT368" s="298"/>
      <c r="VVU368" s="298"/>
      <c r="VVV368" s="298"/>
      <c r="VVW368" s="298"/>
      <c r="VVX368" s="298"/>
      <c r="VVY368" s="298"/>
      <c r="VVZ368" s="298"/>
      <c r="VWA368" s="298"/>
      <c r="VWB368" s="298"/>
      <c r="VWC368" s="298"/>
      <c r="VWD368" s="298"/>
      <c r="VWE368" s="298"/>
      <c r="VWF368" s="298"/>
      <c r="VWG368" s="298"/>
      <c r="VWH368" s="298"/>
      <c r="VWI368" s="298"/>
      <c r="VWJ368" s="298"/>
      <c r="VWK368" s="298"/>
      <c r="VWL368" s="298"/>
      <c r="VWM368" s="298"/>
      <c r="VWN368" s="298"/>
      <c r="VWO368" s="298"/>
      <c r="VWP368" s="298"/>
      <c r="VWQ368" s="298"/>
      <c r="VWR368" s="298"/>
      <c r="VWS368" s="298"/>
      <c r="VWT368" s="298"/>
      <c r="VWU368" s="298"/>
      <c r="VWV368" s="298"/>
      <c r="VWW368" s="298"/>
      <c r="VWX368" s="298"/>
      <c r="VWY368" s="298"/>
      <c r="VWZ368" s="298"/>
      <c r="VXA368" s="298"/>
      <c r="VXB368" s="298"/>
      <c r="VXC368" s="298"/>
      <c r="VXD368" s="298"/>
      <c r="VXE368" s="298"/>
      <c r="VXF368" s="298"/>
      <c r="VXG368" s="298"/>
      <c r="VXH368" s="298"/>
      <c r="VXI368" s="298"/>
      <c r="VXJ368" s="298"/>
      <c r="VXK368" s="298"/>
      <c r="VXL368" s="298"/>
      <c r="VXM368" s="298"/>
      <c r="VXN368" s="298"/>
      <c r="VXO368" s="298"/>
      <c r="VXP368" s="298"/>
      <c r="VXQ368" s="298"/>
      <c r="VXR368" s="298"/>
      <c r="VXS368" s="298"/>
      <c r="VXT368" s="298"/>
      <c r="VXU368" s="298"/>
      <c r="VXV368" s="298"/>
      <c r="VXW368" s="298"/>
      <c r="VXX368" s="298"/>
      <c r="VXY368" s="298"/>
      <c r="VXZ368" s="298"/>
      <c r="VYA368" s="298"/>
      <c r="VYB368" s="298"/>
      <c r="VYC368" s="298"/>
      <c r="VYD368" s="298"/>
      <c r="VYE368" s="298"/>
      <c r="VYF368" s="298"/>
      <c r="VYG368" s="298"/>
      <c r="VYH368" s="298"/>
      <c r="VYI368" s="298"/>
      <c r="VYJ368" s="298"/>
      <c r="VYK368" s="298"/>
      <c r="VYL368" s="298"/>
      <c r="VYM368" s="298"/>
      <c r="VYN368" s="298"/>
      <c r="VYO368" s="298"/>
      <c r="VYP368" s="298"/>
      <c r="VYQ368" s="298"/>
      <c r="VYR368" s="298"/>
      <c r="VYS368" s="298"/>
      <c r="VYT368" s="298"/>
      <c r="VYU368" s="298"/>
      <c r="VYV368" s="298"/>
      <c r="VYW368" s="298"/>
      <c r="VYX368" s="298"/>
      <c r="VYY368" s="298"/>
      <c r="VYZ368" s="298"/>
      <c r="VZA368" s="298"/>
      <c r="VZB368" s="298"/>
      <c r="VZC368" s="298"/>
      <c r="VZD368" s="298"/>
      <c r="VZE368" s="298"/>
      <c r="VZF368" s="298"/>
      <c r="VZG368" s="298"/>
      <c r="VZH368" s="298"/>
      <c r="VZI368" s="298"/>
      <c r="VZJ368" s="298"/>
      <c r="VZK368" s="298"/>
      <c r="VZL368" s="298"/>
      <c r="VZM368" s="298"/>
      <c r="VZN368" s="298"/>
      <c r="VZO368" s="298"/>
      <c r="VZP368" s="298"/>
      <c r="VZQ368" s="298"/>
      <c r="VZR368" s="298"/>
      <c r="VZS368" s="298"/>
      <c r="VZT368" s="298"/>
      <c r="VZU368" s="298"/>
      <c r="VZV368" s="298"/>
      <c r="VZW368" s="298"/>
      <c r="VZX368" s="298"/>
      <c r="VZY368" s="298"/>
      <c r="VZZ368" s="298"/>
      <c r="WAA368" s="298"/>
      <c r="WAB368" s="298"/>
      <c r="WAC368" s="298"/>
      <c r="WAD368" s="298"/>
      <c r="WAE368" s="298"/>
      <c r="WAF368" s="298"/>
      <c r="WAG368" s="298"/>
      <c r="WAH368" s="298"/>
      <c r="WAI368" s="298"/>
      <c r="WAJ368" s="298"/>
      <c r="WAK368" s="298"/>
      <c r="WAL368" s="298"/>
      <c r="WAM368" s="298"/>
      <c r="WAN368" s="298"/>
      <c r="WAO368" s="298"/>
      <c r="WAP368" s="298"/>
      <c r="WAQ368" s="298"/>
      <c r="WAR368" s="298"/>
      <c r="WAS368" s="298"/>
      <c r="WAT368" s="298"/>
      <c r="WAU368" s="298"/>
      <c r="WAV368" s="298"/>
      <c r="WAW368" s="298"/>
      <c r="WAX368" s="298"/>
      <c r="WAY368" s="298"/>
      <c r="WAZ368" s="298"/>
      <c r="WBA368" s="298"/>
      <c r="WBB368" s="298"/>
      <c r="WBC368" s="298"/>
      <c r="WBD368" s="298"/>
      <c r="WBE368" s="298"/>
      <c r="WBF368" s="298"/>
      <c r="WBG368" s="298"/>
      <c r="WBH368" s="298"/>
      <c r="WBI368" s="298"/>
      <c r="WBJ368" s="298"/>
      <c r="WBK368" s="298"/>
      <c r="WBL368" s="298"/>
      <c r="WBM368" s="298"/>
      <c r="WBN368" s="298"/>
      <c r="WBO368" s="298"/>
      <c r="WBP368" s="298"/>
      <c r="WBQ368" s="298"/>
      <c r="WBR368" s="298"/>
      <c r="WBS368" s="298"/>
      <c r="WBT368" s="298"/>
      <c r="WBU368" s="298"/>
      <c r="WBV368" s="298"/>
      <c r="WBW368" s="298"/>
      <c r="WBX368" s="298"/>
      <c r="WBY368" s="298"/>
      <c r="WBZ368" s="298"/>
      <c r="WCA368" s="298"/>
      <c r="WCB368" s="298"/>
      <c r="WCC368" s="298"/>
      <c r="WCD368" s="298"/>
      <c r="WCE368" s="298"/>
      <c r="WCF368" s="298"/>
      <c r="WCG368" s="298"/>
      <c r="WCH368" s="298"/>
      <c r="WCI368" s="298"/>
      <c r="WCJ368" s="298"/>
      <c r="WCK368" s="298"/>
      <c r="WCL368" s="298"/>
      <c r="WCM368" s="298"/>
      <c r="WCN368" s="298"/>
      <c r="WCO368" s="298"/>
      <c r="WCP368" s="298"/>
      <c r="WCQ368" s="298"/>
      <c r="WCR368" s="298"/>
      <c r="WCS368" s="298"/>
      <c r="WCT368" s="298"/>
      <c r="WCU368" s="298"/>
      <c r="WCV368" s="298"/>
      <c r="WCW368" s="298"/>
      <c r="WCX368" s="298"/>
      <c r="WCY368" s="298"/>
      <c r="WCZ368" s="298"/>
      <c r="WDA368" s="298"/>
      <c r="WDB368" s="298"/>
      <c r="WDC368" s="298"/>
      <c r="WDD368" s="298"/>
      <c r="WDE368" s="298"/>
      <c r="WDF368" s="298"/>
      <c r="WDG368" s="298"/>
      <c r="WDH368" s="298"/>
      <c r="WDI368" s="298"/>
      <c r="WDJ368" s="298"/>
      <c r="WDK368" s="298"/>
      <c r="WDL368" s="298"/>
      <c r="WDM368" s="298"/>
      <c r="WDN368" s="298"/>
      <c r="WDO368" s="298"/>
      <c r="WDP368" s="298"/>
      <c r="WDQ368" s="298"/>
      <c r="WDR368" s="298"/>
      <c r="WDS368" s="298"/>
      <c r="WDT368" s="298"/>
      <c r="WDU368" s="298"/>
      <c r="WDV368" s="298"/>
      <c r="WDW368" s="298"/>
      <c r="WDX368" s="298"/>
      <c r="WDY368" s="298"/>
      <c r="WDZ368" s="298"/>
      <c r="WEA368" s="298"/>
      <c r="WEB368" s="298"/>
      <c r="WEC368" s="298"/>
      <c r="WED368" s="298"/>
      <c r="WEE368" s="298"/>
      <c r="WEF368" s="298"/>
      <c r="WEG368" s="298"/>
      <c r="WEH368" s="298"/>
      <c r="WEI368" s="298"/>
      <c r="WEJ368" s="298"/>
      <c r="WEK368" s="298"/>
      <c r="WEL368" s="298"/>
      <c r="WEM368" s="298"/>
      <c r="WEN368" s="298"/>
      <c r="WEO368" s="298"/>
      <c r="WEP368" s="298"/>
      <c r="WEQ368" s="298"/>
      <c r="WER368" s="298"/>
      <c r="WES368" s="298"/>
      <c r="WET368" s="298"/>
      <c r="WEU368" s="298"/>
      <c r="WEV368" s="298"/>
      <c r="WEW368" s="298"/>
      <c r="WEX368" s="298"/>
      <c r="WEY368" s="298"/>
      <c r="WEZ368" s="298"/>
      <c r="WFA368" s="298"/>
      <c r="WFB368" s="298"/>
      <c r="WFC368" s="298"/>
      <c r="WFD368" s="298"/>
      <c r="WFE368" s="298"/>
      <c r="WFF368" s="298"/>
      <c r="WFG368" s="298"/>
      <c r="WFH368" s="298"/>
      <c r="WFI368" s="298"/>
      <c r="WFJ368" s="298"/>
      <c r="WFK368" s="298"/>
      <c r="WFL368" s="298"/>
      <c r="WFM368" s="298"/>
      <c r="WFN368" s="298"/>
      <c r="WFO368" s="298"/>
      <c r="WFP368" s="298"/>
      <c r="WFQ368" s="298"/>
      <c r="WFR368" s="298"/>
      <c r="WFS368" s="298"/>
      <c r="WFT368" s="298"/>
      <c r="WFU368" s="298"/>
      <c r="WFV368" s="298"/>
      <c r="WFW368" s="298"/>
      <c r="WFX368" s="298"/>
      <c r="WFY368" s="298"/>
      <c r="WFZ368" s="298"/>
      <c r="WGA368" s="298"/>
      <c r="WGB368" s="298"/>
      <c r="WGC368" s="298"/>
      <c r="WGD368" s="298"/>
      <c r="WGE368" s="298"/>
      <c r="WGF368" s="298"/>
      <c r="WGG368" s="298"/>
      <c r="WGH368" s="298"/>
      <c r="WGI368" s="298"/>
      <c r="WGJ368" s="298"/>
      <c r="WGK368" s="298"/>
      <c r="WGL368" s="298"/>
      <c r="WGM368" s="298"/>
      <c r="WGN368" s="298"/>
      <c r="WGO368" s="298"/>
      <c r="WGP368" s="298"/>
      <c r="WGQ368" s="298"/>
      <c r="WGR368" s="298"/>
      <c r="WGS368" s="298"/>
      <c r="WGT368" s="298"/>
      <c r="WGU368" s="298"/>
      <c r="WGV368" s="298"/>
      <c r="WGW368" s="298"/>
      <c r="WGX368" s="298"/>
      <c r="WGY368" s="298"/>
      <c r="WGZ368" s="298"/>
      <c r="WHA368" s="298"/>
      <c r="WHB368" s="298"/>
      <c r="WHC368" s="298"/>
      <c r="WHD368" s="298"/>
      <c r="WHE368" s="298"/>
      <c r="WHF368" s="298"/>
      <c r="WHG368" s="298"/>
      <c r="WHH368" s="298"/>
      <c r="WHI368" s="298"/>
      <c r="WHJ368" s="298"/>
      <c r="WHK368" s="298"/>
      <c r="WHL368" s="298"/>
      <c r="WHM368" s="298"/>
      <c r="WHN368" s="298"/>
      <c r="WHO368" s="298"/>
      <c r="WHP368" s="298"/>
      <c r="WHQ368" s="298"/>
      <c r="WHR368" s="298"/>
      <c r="WHS368" s="298"/>
      <c r="WHT368" s="298"/>
      <c r="WHU368" s="298"/>
      <c r="WHV368" s="298"/>
      <c r="WHW368" s="298"/>
      <c r="WHX368" s="298"/>
      <c r="WHY368" s="298"/>
      <c r="WHZ368" s="298"/>
      <c r="WIA368" s="298"/>
      <c r="WIB368" s="298"/>
      <c r="WIC368" s="298"/>
      <c r="WID368" s="298"/>
      <c r="WIE368" s="298"/>
      <c r="WIF368" s="298"/>
      <c r="WIG368" s="298"/>
      <c r="WIH368" s="298"/>
      <c r="WII368" s="298"/>
      <c r="WIJ368" s="298"/>
      <c r="WIK368" s="298"/>
      <c r="WIL368" s="298"/>
      <c r="WIM368" s="298"/>
      <c r="WIN368" s="298"/>
      <c r="WIO368" s="298"/>
      <c r="WIP368" s="298"/>
      <c r="WIQ368" s="298"/>
      <c r="WIR368" s="298"/>
      <c r="WIS368" s="298"/>
      <c r="WIT368" s="298"/>
      <c r="WIU368" s="298"/>
      <c r="WIV368" s="298"/>
      <c r="WIW368" s="298"/>
      <c r="WIX368" s="298"/>
      <c r="WIY368" s="298"/>
      <c r="WIZ368" s="298"/>
      <c r="WJA368" s="298"/>
      <c r="WJB368" s="298"/>
      <c r="WJC368" s="298"/>
      <c r="WJD368" s="298"/>
      <c r="WJE368" s="298"/>
      <c r="WJF368" s="298"/>
      <c r="WJG368" s="298"/>
      <c r="WJH368" s="298"/>
      <c r="WJI368" s="298"/>
      <c r="WJJ368" s="298"/>
      <c r="WJK368" s="298"/>
      <c r="WJL368" s="298"/>
      <c r="WJM368" s="298"/>
      <c r="WJN368" s="298"/>
      <c r="WJO368" s="298"/>
      <c r="WJP368" s="298"/>
      <c r="WJQ368" s="298"/>
      <c r="WJR368" s="298"/>
      <c r="WJS368" s="298"/>
      <c r="WJT368" s="298"/>
      <c r="WJU368" s="298"/>
      <c r="WJV368" s="298"/>
      <c r="WJW368" s="298"/>
      <c r="WJX368" s="298"/>
      <c r="WJY368" s="298"/>
      <c r="WJZ368" s="298"/>
      <c r="WKA368" s="298"/>
      <c r="WKB368" s="298"/>
      <c r="WKC368" s="298"/>
      <c r="WKD368" s="298"/>
      <c r="WKE368" s="298"/>
      <c r="WKF368" s="298"/>
      <c r="WKG368" s="298"/>
      <c r="WKH368" s="298"/>
      <c r="WKI368" s="298"/>
      <c r="WKJ368" s="298"/>
      <c r="WKK368" s="298"/>
      <c r="WKL368" s="298"/>
      <c r="WKM368" s="298"/>
      <c r="WKN368" s="298"/>
      <c r="WKO368" s="298"/>
      <c r="WKP368" s="298"/>
      <c r="WKQ368" s="298"/>
      <c r="WKR368" s="298"/>
      <c r="WKS368" s="298"/>
      <c r="WKT368" s="298"/>
      <c r="WKU368" s="298"/>
      <c r="WKV368" s="298"/>
      <c r="WKW368" s="298"/>
      <c r="WKX368" s="298"/>
      <c r="WKY368" s="298"/>
      <c r="WKZ368" s="298"/>
      <c r="WLA368" s="298"/>
      <c r="WLB368" s="298"/>
      <c r="WLC368" s="298"/>
      <c r="WLD368" s="298"/>
      <c r="WLE368" s="298"/>
      <c r="WLF368" s="298"/>
      <c r="WLG368" s="298"/>
      <c r="WLH368" s="298"/>
      <c r="WLI368" s="298"/>
      <c r="WLJ368" s="298"/>
      <c r="WLK368" s="298"/>
      <c r="WLL368" s="298"/>
      <c r="WLM368" s="298"/>
      <c r="WLN368" s="298"/>
      <c r="WLO368" s="298"/>
      <c r="WLP368" s="298"/>
      <c r="WLQ368" s="298"/>
      <c r="WLR368" s="298"/>
      <c r="WLS368" s="298"/>
      <c r="WLT368" s="298"/>
      <c r="WLU368" s="298"/>
      <c r="WLV368" s="298"/>
      <c r="WLW368" s="298"/>
      <c r="WLX368" s="298"/>
      <c r="WLY368" s="298"/>
      <c r="WLZ368" s="298"/>
      <c r="WMA368" s="298"/>
      <c r="WMB368" s="298"/>
      <c r="WMC368" s="298"/>
      <c r="WMD368" s="298"/>
      <c r="WME368" s="298"/>
      <c r="WMF368" s="298"/>
      <c r="WMG368" s="298"/>
      <c r="WMH368" s="298"/>
      <c r="WMI368" s="298"/>
      <c r="WMJ368" s="298"/>
      <c r="WMK368" s="298"/>
      <c r="WML368" s="298"/>
      <c r="WMM368" s="298"/>
      <c r="WMN368" s="298"/>
      <c r="WMO368" s="298"/>
      <c r="WMP368" s="298"/>
      <c r="WMQ368" s="298"/>
      <c r="WMR368" s="298"/>
      <c r="WMS368" s="298"/>
      <c r="WMT368" s="298"/>
      <c r="WMU368" s="298"/>
      <c r="WMV368" s="298"/>
      <c r="WMW368" s="298"/>
      <c r="WMX368" s="298"/>
      <c r="WMY368" s="298"/>
      <c r="WMZ368" s="298"/>
      <c r="WNA368" s="298"/>
      <c r="WNB368" s="298"/>
      <c r="WNC368" s="298"/>
      <c r="WND368" s="298"/>
      <c r="WNE368" s="298"/>
      <c r="WNF368" s="298"/>
      <c r="WNG368" s="298"/>
      <c r="WNH368" s="298"/>
      <c r="WNI368" s="298"/>
      <c r="WNJ368" s="298"/>
      <c r="WNK368" s="298"/>
      <c r="WNL368" s="298"/>
      <c r="WNM368" s="298"/>
      <c r="WNN368" s="298"/>
      <c r="WNO368" s="298"/>
      <c r="WNP368" s="298"/>
      <c r="WNQ368" s="298"/>
      <c r="WNR368" s="298"/>
      <c r="WNS368" s="298"/>
      <c r="WNT368" s="298"/>
      <c r="WNU368" s="298"/>
      <c r="WNV368" s="298"/>
      <c r="WNW368" s="298"/>
      <c r="WNX368" s="298"/>
      <c r="WNY368" s="298"/>
      <c r="WNZ368" s="298"/>
      <c r="WOA368" s="298"/>
      <c r="WOB368" s="298"/>
      <c r="WOC368" s="298"/>
      <c r="WOD368" s="298"/>
      <c r="WOE368" s="298"/>
      <c r="WOF368" s="298"/>
      <c r="WOG368" s="298"/>
      <c r="WOH368" s="298"/>
      <c r="WOI368" s="298"/>
      <c r="WOJ368" s="298"/>
      <c r="WOK368" s="298"/>
      <c r="WOL368" s="298"/>
      <c r="WOM368" s="298"/>
      <c r="WON368" s="298"/>
      <c r="WOO368" s="298"/>
      <c r="WOP368" s="298"/>
      <c r="WOQ368" s="298"/>
      <c r="WOR368" s="298"/>
      <c r="WOS368" s="298"/>
      <c r="WOT368" s="298"/>
      <c r="WOU368" s="298"/>
      <c r="WOV368" s="298"/>
      <c r="WOW368" s="298"/>
      <c r="WOX368" s="298"/>
      <c r="WOY368" s="298"/>
      <c r="WOZ368" s="298"/>
      <c r="WPA368" s="298"/>
      <c r="WPB368" s="298"/>
      <c r="WPC368" s="298"/>
      <c r="WPD368" s="298"/>
      <c r="WPE368" s="298"/>
      <c r="WPF368" s="298"/>
      <c r="WPG368" s="298"/>
      <c r="WPH368" s="298"/>
      <c r="WPI368" s="298"/>
      <c r="WPJ368" s="298"/>
      <c r="WPK368" s="298"/>
      <c r="WPL368" s="298"/>
      <c r="WPM368" s="298"/>
      <c r="WPN368" s="298"/>
      <c r="WPO368" s="298"/>
      <c r="WPP368" s="298"/>
      <c r="WPQ368" s="298"/>
      <c r="WPR368" s="298"/>
      <c r="WPS368" s="298"/>
      <c r="WPT368" s="298"/>
      <c r="WPU368" s="298"/>
      <c r="WPV368" s="298"/>
      <c r="WPW368" s="298"/>
      <c r="WPX368" s="298"/>
      <c r="WPY368" s="298"/>
      <c r="WPZ368" s="298"/>
      <c r="WQA368" s="298"/>
      <c r="WQB368" s="298"/>
      <c r="WQC368" s="298"/>
      <c r="WQD368" s="298"/>
      <c r="WQE368" s="298"/>
      <c r="WQF368" s="298"/>
      <c r="WQG368" s="298"/>
      <c r="WQH368" s="298"/>
      <c r="WQI368" s="298"/>
      <c r="WQJ368" s="298"/>
      <c r="WQK368" s="298"/>
      <c r="WQL368" s="298"/>
      <c r="WQM368" s="298"/>
      <c r="WQN368" s="298"/>
      <c r="WQO368" s="298"/>
      <c r="WQP368" s="298"/>
      <c r="WQQ368" s="298"/>
      <c r="WQR368" s="298"/>
      <c r="WQS368" s="298"/>
      <c r="WQT368" s="298"/>
      <c r="WQU368" s="298"/>
      <c r="WQV368" s="298"/>
      <c r="WQW368" s="298"/>
      <c r="WQX368" s="298"/>
      <c r="WQY368" s="298"/>
      <c r="WQZ368" s="298"/>
      <c r="WRA368" s="298"/>
      <c r="WRB368" s="298"/>
      <c r="WRC368" s="298"/>
      <c r="WRD368" s="298"/>
      <c r="WRE368" s="298"/>
      <c r="WRF368" s="298"/>
      <c r="WRG368" s="298"/>
      <c r="WRH368" s="298"/>
      <c r="WRI368" s="298"/>
      <c r="WRJ368" s="298"/>
      <c r="WRK368" s="298"/>
      <c r="WRL368" s="298"/>
      <c r="WRM368" s="298"/>
      <c r="WRN368" s="298"/>
      <c r="WRO368" s="298"/>
      <c r="WRP368" s="298"/>
      <c r="WRQ368" s="298"/>
      <c r="WRR368" s="298"/>
      <c r="WRS368" s="298"/>
      <c r="WRT368" s="298"/>
      <c r="WRU368" s="298"/>
      <c r="WRV368" s="298"/>
      <c r="WRW368" s="298"/>
      <c r="WRX368" s="298"/>
      <c r="WRY368" s="298"/>
      <c r="WRZ368" s="298"/>
      <c r="WSA368" s="298"/>
      <c r="WSB368" s="298"/>
      <c r="WSC368" s="298"/>
      <c r="WSD368" s="298"/>
      <c r="WSE368" s="298"/>
      <c r="WSF368" s="298"/>
      <c r="WSG368" s="298"/>
      <c r="WSH368" s="298"/>
      <c r="WSI368" s="298"/>
      <c r="WSJ368" s="298"/>
      <c r="WSK368" s="298"/>
      <c r="WSL368" s="298"/>
      <c r="WSM368" s="298"/>
      <c r="WSN368" s="298"/>
      <c r="WSO368" s="298"/>
      <c r="WSP368" s="298"/>
      <c r="WSQ368" s="298"/>
      <c r="WSR368" s="298"/>
      <c r="WSS368" s="298"/>
      <c r="WST368" s="298"/>
      <c r="WSU368" s="298"/>
      <c r="WSV368" s="298"/>
      <c r="WSW368" s="298"/>
      <c r="WSX368" s="298"/>
      <c r="WSY368" s="298"/>
      <c r="WSZ368" s="298"/>
      <c r="WTA368" s="298"/>
      <c r="WTB368" s="298"/>
      <c r="WTC368" s="298"/>
      <c r="WTD368" s="298"/>
      <c r="WTE368" s="298"/>
      <c r="WTF368" s="298"/>
      <c r="WTG368" s="298"/>
      <c r="WTH368" s="298"/>
      <c r="WTI368" s="298"/>
      <c r="WTJ368" s="298"/>
      <c r="WTK368" s="298"/>
      <c r="WTL368" s="298"/>
      <c r="WTM368" s="298"/>
      <c r="WTN368" s="298"/>
      <c r="WTO368" s="298"/>
      <c r="WTP368" s="298"/>
      <c r="WTQ368" s="298"/>
      <c r="WTR368" s="298"/>
      <c r="WTS368" s="298"/>
      <c r="WTT368" s="298"/>
      <c r="WTU368" s="298"/>
      <c r="WTV368" s="298"/>
      <c r="WTW368" s="298"/>
      <c r="WTX368" s="298"/>
      <c r="WTY368" s="298"/>
      <c r="WTZ368" s="298"/>
      <c r="WUA368" s="298"/>
      <c r="WUB368" s="298"/>
      <c r="WUC368" s="298"/>
      <c r="WUD368" s="298"/>
      <c r="WUE368" s="298"/>
      <c r="WUF368" s="298"/>
      <c r="WUG368" s="298"/>
      <c r="WUH368" s="298"/>
      <c r="WUI368" s="298"/>
      <c r="WUJ368" s="298"/>
      <c r="WUK368" s="298"/>
      <c r="WUL368" s="298"/>
      <c r="WUM368" s="298"/>
      <c r="WUN368" s="298"/>
      <c r="WUO368" s="298"/>
      <c r="WUP368" s="298"/>
      <c r="WUQ368" s="298"/>
      <c r="WUR368" s="298"/>
      <c r="WUS368" s="298"/>
      <c r="WUT368" s="298"/>
      <c r="WUU368" s="298"/>
      <c r="WUV368" s="298"/>
      <c r="WUW368" s="298"/>
      <c r="WUX368" s="298"/>
      <c r="WUY368" s="298"/>
      <c r="WUZ368" s="298"/>
      <c r="WVA368" s="298"/>
      <c r="WVB368" s="298"/>
      <c r="WVC368" s="298"/>
      <c r="WVD368" s="298"/>
      <c r="WVE368" s="298"/>
      <c r="WVF368" s="298"/>
      <c r="WVG368" s="298"/>
      <c r="WVH368" s="298"/>
      <c r="WVI368" s="298"/>
      <c r="WVJ368" s="298"/>
      <c r="WVK368" s="298"/>
      <c r="WVL368" s="298"/>
      <c r="WVM368" s="298"/>
      <c r="WVN368" s="298"/>
      <c r="WVO368" s="298"/>
      <c r="WVP368" s="298"/>
      <c r="WVQ368" s="298"/>
      <c r="WVR368" s="298"/>
      <c r="WVS368" s="298"/>
      <c r="WVT368" s="298"/>
      <c r="WVU368" s="298"/>
      <c r="WVV368" s="298"/>
      <c r="WVW368" s="298"/>
      <c r="WVX368" s="298"/>
      <c r="WVY368" s="298"/>
      <c r="WVZ368" s="298"/>
      <c r="WWA368" s="298"/>
      <c r="WWB368" s="298"/>
      <c r="WWC368" s="298"/>
      <c r="WWD368" s="298"/>
      <c r="WWE368" s="298"/>
      <c r="WWF368" s="298"/>
      <c r="WWG368" s="298"/>
      <c r="WWH368" s="298"/>
      <c r="WWI368" s="298"/>
      <c r="WWJ368" s="298"/>
      <c r="WWK368" s="298"/>
      <c r="WWL368" s="298"/>
      <c r="WWM368" s="298"/>
      <c r="WWN368" s="298"/>
      <c r="WWO368" s="298"/>
      <c r="WWP368" s="298"/>
      <c r="WWQ368" s="298"/>
      <c r="WWR368" s="298"/>
      <c r="WWS368" s="298"/>
      <c r="WWT368" s="298"/>
      <c r="WWU368" s="298"/>
      <c r="WWV368" s="298"/>
      <c r="WWW368" s="298"/>
      <c r="WWX368" s="298"/>
      <c r="WWY368" s="298"/>
      <c r="WWZ368" s="298"/>
      <c r="WXA368" s="298"/>
      <c r="WXB368" s="298"/>
      <c r="WXC368" s="298"/>
      <c r="WXD368" s="298"/>
      <c r="WXE368" s="298"/>
      <c r="WXF368" s="298"/>
      <c r="WXG368" s="298"/>
      <c r="WXH368" s="298"/>
      <c r="WXI368" s="298"/>
      <c r="WXJ368" s="298"/>
      <c r="WXK368" s="298"/>
      <c r="WXL368" s="298"/>
      <c r="WXM368" s="298"/>
      <c r="WXN368" s="298"/>
      <c r="WXO368" s="298"/>
      <c r="WXP368" s="298"/>
      <c r="WXQ368" s="298"/>
      <c r="WXR368" s="298"/>
      <c r="WXS368" s="298"/>
      <c r="WXT368" s="298"/>
      <c r="WXU368" s="298"/>
      <c r="WXV368" s="298"/>
      <c r="WXW368" s="298"/>
      <c r="WXX368" s="298"/>
      <c r="WXY368" s="298"/>
      <c r="WXZ368" s="298"/>
      <c r="WYA368" s="298"/>
      <c r="WYB368" s="298"/>
      <c r="WYC368" s="298"/>
      <c r="WYD368" s="298"/>
      <c r="WYE368" s="298"/>
      <c r="WYF368" s="298"/>
      <c r="WYG368" s="298"/>
      <c r="WYH368" s="298"/>
      <c r="WYI368" s="298"/>
      <c r="WYJ368" s="298"/>
      <c r="WYK368" s="298"/>
      <c r="WYL368" s="298"/>
      <c r="WYM368" s="298"/>
      <c r="WYN368" s="298"/>
      <c r="WYO368" s="298"/>
      <c r="WYP368" s="298"/>
      <c r="WYQ368" s="298"/>
      <c r="WYR368" s="298"/>
      <c r="WYS368" s="298"/>
      <c r="WYT368" s="298"/>
      <c r="WYU368" s="298"/>
      <c r="WYV368" s="298"/>
      <c r="WYW368" s="298"/>
      <c r="WYX368" s="298"/>
      <c r="WYY368" s="298"/>
      <c r="WYZ368" s="298"/>
      <c r="WZA368" s="298"/>
      <c r="WZB368" s="298"/>
      <c r="WZC368" s="298"/>
      <c r="WZD368" s="298"/>
      <c r="WZE368" s="298"/>
      <c r="WZF368" s="298"/>
      <c r="WZG368" s="298"/>
      <c r="WZH368" s="298"/>
      <c r="WZI368" s="298"/>
      <c r="WZJ368" s="298"/>
      <c r="WZK368" s="298"/>
      <c r="WZL368" s="298"/>
      <c r="WZM368" s="298"/>
      <c r="WZN368" s="298"/>
      <c r="WZO368" s="298"/>
      <c r="WZP368" s="298"/>
      <c r="WZQ368" s="298"/>
      <c r="WZR368" s="298"/>
      <c r="WZS368" s="298"/>
      <c r="WZT368" s="298"/>
      <c r="WZU368" s="298"/>
      <c r="WZV368" s="298"/>
      <c r="WZW368" s="298"/>
      <c r="WZX368" s="298"/>
      <c r="WZY368" s="298"/>
      <c r="WZZ368" s="298"/>
      <c r="XAA368" s="298"/>
      <c r="XAB368" s="298"/>
      <c r="XAC368" s="298"/>
      <c r="XAD368" s="298"/>
      <c r="XAE368" s="298"/>
      <c r="XAF368" s="298"/>
      <c r="XAG368" s="298"/>
      <c r="XAH368" s="298"/>
      <c r="XAI368" s="298"/>
      <c r="XAJ368" s="298"/>
      <c r="XAK368" s="298"/>
      <c r="XAL368" s="298"/>
      <c r="XAM368" s="298"/>
      <c r="XAN368" s="298"/>
      <c r="XAO368" s="298"/>
      <c r="XAP368" s="298"/>
      <c r="XAQ368" s="298"/>
      <c r="XAR368" s="298"/>
      <c r="XAS368" s="298"/>
      <c r="XAT368" s="298"/>
      <c r="XAU368" s="298"/>
      <c r="XAV368" s="298"/>
      <c r="XAW368" s="298"/>
      <c r="XAX368" s="298"/>
      <c r="XAY368" s="298"/>
      <c r="XAZ368" s="298"/>
      <c r="XBA368" s="298"/>
      <c r="XBB368" s="298"/>
      <c r="XBC368" s="298"/>
      <c r="XBD368" s="298"/>
      <c r="XBE368" s="298"/>
      <c r="XBF368" s="298"/>
      <c r="XBG368" s="298"/>
      <c r="XBH368" s="298"/>
      <c r="XBI368" s="298"/>
      <c r="XBJ368" s="298"/>
      <c r="XBK368" s="298"/>
      <c r="XBL368" s="298"/>
      <c r="XBM368" s="298"/>
      <c r="XBN368" s="298"/>
      <c r="XBO368" s="298"/>
      <c r="XBP368" s="298"/>
      <c r="XBQ368" s="298"/>
      <c r="XBR368" s="298"/>
      <c r="XBS368" s="298"/>
      <c r="XBT368" s="298"/>
      <c r="XBU368" s="298"/>
      <c r="XBV368" s="298"/>
      <c r="XBW368" s="298"/>
      <c r="XBX368" s="298"/>
      <c r="XBY368" s="298"/>
      <c r="XBZ368" s="298"/>
      <c r="XCA368" s="298"/>
      <c r="XCB368" s="298"/>
      <c r="XCC368" s="298"/>
      <c r="XCD368" s="298"/>
      <c r="XCE368" s="298"/>
      <c r="XCF368" s="298"/>
      <c r="XCG368" s="298"/>
      <c r="XCH368" s="298"/>
      <c r="XCI368" s="298"/>
      <c r="XCJ368" s="298"/>
      <c r="XCK368" s="298"/>
      <c r="XCL368" s="298"/>
      <c r="XCM368" s="298"/>
      <c r="XCN368" s="298"/>
      <c r="XCO368" s="298"/>
    </row>
    <row r="369" spans="1:21" ht="48.75" customHeight="1" x14ac:dyDescent="0.25">
      <c r="A369" s="45"/>
      <c r="C369" s="135" t="s">
        <v>2680</v>
      </c>
      <c r="D369" s="548"/>
      <c r="H369" s="183">
        <f>SUM(H5:H368)</f>
        <v>19373839.090000004</v>
      </c>
      <c r="U369" s="45"/>
    </row>
    <row r="370" spans="1:21" ht="39" customHeight="1" x14ac:dyDescent="0.25">
      <c r="A370" s="45"/>
      <c r="B370" s="47"/>
      <c r="C370" s="45"/>
      <c r="D370" s="45"/>
      <c r="E370" s="46"/>
      <c r="F370" s="46"/>
      <c r="G370" s="46"/>
      <c r="H370" s="171"/>
      <c r="I370" s="46"/>
      <c r="J370" s="46"/>
      <c r="K370" s="46"/>
      <c r="L370" s="46"/>
      <c r="M370" s="46"/>
      <c r="N370" s="46"/>
      <c r="O370" s="46"/>
      <c r="P370" s="46"/>
      <c r="Q370" s="46"/>
      <c r="R370" s="46"/>
      <c r="S370" s="46"/>
      <c r="T370" s="45"/>
      <c r="U370" s="45"/>
    </row>
  </sheetData>
  <mergeCells count="1">
    <mergeCell ref="D4:S4"/>
  </mergeCells>
  <dataValidations count="1">
    <dataValidation type="textLength" allowBlank="1" showInputMessage="1" showErrorMessage="1" errorTitle="Character Length" error="Value can not exceed 250 characters" sqref="C69:C95 C98 C4:C67 C110:C209 C212:C223 C225:C232 C260:C282 C100:C107 C241:C258 C285:C367">
      <formula1>0</formula1>
      <formula2>250</formula2>
    </dataValidation>
  </dataValidations>
  <pageMargins left="0.7" right="0.7" top="0.75" bottom="0.75" header="0.3" footer="0.3"/>
  <pageSetup paperSize="9" scale="24" orientation="portrait" horizontalDpi="300" verticalDpi="300" r:id="rId1"/>
  <colBreaks count="1" manualBreakCount="1">
    <brk id="20" max="3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U28"/>
  <sheetViews>
    <sheetView topLeftCell="A16" zoomScale="86" zoomScaleNormal="86" workbookViewId="0">
      <selection activeCell="H25" sqref="H25"/>
    </sheetView>
  </sheetViews>
  <sheetFormatPr defaultColWidth="9.25" defaultRowHeight="14.25" x14ac:dyDescent="0.25"/>
  <cols>
    <col min="1" max="1" width="2.75" style="1" customWidth="1"/>
    <col min="2" max="2" width="3.25" style="1" customWidth="1"/>
    <col min="3" max="3" width="63.875" style="1" customWidth="1"/>
    <col min="4" max="4" width="20.375" style="5" customWidth="1"/>
    <col min="5" max="5" width="13.25" style="5" customWidth="1"/>
    <col min="6" max="7" width="14.5" style="5" customWidth="1"/>
    <col min="8" max="8" width="31" style="172" customWidth="1"/>
    <col min="9" max="9" width="15.625" style="5" customWidth="1"/>
    <col min="10" max="19" width="14.75" style="5" customWidth="1"/>
    <col min="20" max="20" width="7.5" style="1" customWidth="1"/>
    <col min="21" max="21" width="3" style="1" customWidth="1"/>
    <col min="22" max="16384" width="9.25" style="1"/>
  </cols>
  <sheetData>
    <row r="1" spans="1:21" x14ac:dyDescent="0.25">
      <c r="A1" s="45"/>
      <c r="B1" s="45"/>
      <c r="C1" s="45"/>
      <c r="D1" s="46"/>
      <c r="E1" s="46"/>
      <c r="F1" s="46"/>
      <c r="G1" s="46"/>
      <c r="H1" s="171"/>
      <c r="I1" s="46"/>
      <c r="J1" s="46"/>
      <c r="K1" s="46"/>
      <c r="L1" s="46"/>
      <c r="M1" s="46"/>
      <c r="N1" s="46"/>
      <c r="O1" s="46"/>
      <c r="P1" s="46"/>
      <c r="Q1" s="46"/>
      <c r="R1" s="46"/>
      <c r="S1" s="46"/>
      <c r="T1" s="45"/>
      <c r="U1" s="45"/>
    </row>
    <row r="2" spans="1:21" x14ac:dyDescent="0.25">
      <c r="A2" s="45"/>
      <c r="U2" s="45"/>
    </row>
    <row r="3" spans="1:21" s="63" customFormat="1" ht="38.25" x14ac:dyDescent="0.25">
      <c r="A3" s="62"/>
      <c r="B3" s="64"/>
      <c r="C3" s="65" t="s">
        <v>319</v>
      </c>
      <c r="D3" s="66" t="s">
        <v>153</v>
      </c>
      <c r="E3" s="67" t="s">
        <v>81</v>
      </c>
      <c r="F3" s="67" t="s">
        <v>80</v>
      </c>
      <c r="G3" s="67" t="s">
        <v>59</v>
      </c>
      <c r="H3" s="184" t="s">
        <v>154</v>
      </c>
      <c r="I3" s="66" t="s">
        <v>155</v>
      </c>
      <c r="J3" s="67" t="s">
        <v>66</v>
      </c>
      <c r="K3" s="67" t="s">
        <v>60</v>
      </c>
      <c r="L3" s="67" t="s">
        <v>61</v>
      </c>
      <c r="M3" s="67" t="s">
        <v>62</v>
      </c>
      <c r="N3" s="67" t="s">
        <v>63</v>
      </c>
      <c r="O3" s="67" t="s">
        <v>69</v>
      </c>
      <c r="P3" s="67" t="s">
        <v>68</v>
      </c>
      <c r="Q3" s="67" t="s">
        <v>63</v>
      </c>
      <c r="R3" s="67" t="s">
        <v>64</v>
      </c>
      <c r="S3" s="67" t="s">
        <v>65</v>
      </c>
      <c r="U3" s="62"/>
    </row>
    <row r="4" spans="1:21" ht="15" x14ac:dyDescent="0.25">
      <c r="A4" s="45"/>
      <c r="B4" s="2"/>
      <c r="C4" s="43" t="s">
        <v>84</v>
      </c>
      <c r="D4" s="557"/>
      <c r="E4" s="558"/>
      <c r="F4" s="558"/>
      <c r="G4" s="558"/>
      <c r="H4" s="558"/>
      <c r="I4" s="558"/>
      <c r="J4" s="558"/>
      <c r="K4" s="558"/>
      <c r="L4" s="558"/>
      <c r="M4" s="558"/>
      <c r="N4" s="558"/>
      <c r="O4" s="558"/>
      <c r="P4" s="558"/>
      <c r="Q4" s="558"/>
      <c r="R4" s="558"/>
      <c r="S4" s="559"/>
      <c r="U4" s="45"/>
    </row>
    <row r="5" spans="1:21" ht="33" customHeight="1" x14ac:dyDescent="0.25">
      <c r="A5" s="45"/>
      <c r="B5" s="2"/>
      <c r="C5" s="3" t="s">
        <v>3953</v>
      </c>
      <c r="D5" s="6" t="s">
        <v>315</v>
      </c>
      <c r="E5" s="7" t="s">
        <v>77</v>
      </c>
      <c r="F5" s="7" t="s">
        <v>85</v>
      </c>
      <c r="G5" s="7" t="s">
        <v>54</v>
      </c>
      <c r="H5" s="174">
        <v>1000</v>
      </c>
      <c r="I5" s="40" t="s">
        <v>90</v>
      </c>
      <c r="J5" s="39">
        <v>43511</v>
      </c>
      <c r="K5" s="39">
        <f>J5+5</f>
        <v>43516</v>
      </c>
      <c r="L5" s="39">
        <f>K5+30</f>
        <v>43546</v>
      </c>
      <c r="M5" s="39">
        <f>L5+21</f>
        <v>43567</v>
      </c>
      <c r="N5" s="39">
        <f>M5+7</f>
        <v>43574</v>
      </c>
      <c r="O5" s="39" t="s">
        <v>91</v>
      </c>
      <c r="P5" s="39" t="s">
        <v>91</v>
      </c>
      <c r="Q5" s="39" t="s">
        <v>91</v>
      </c>
      <c r="R5" s="39">
        <f>N5+7</f>
        <v>43581</v>
      </c>
      <c r="S5" s="39">
        <f>R5+7</f>
        <v>43588</v>
      </c>
      <c r="U5" s="45"/>
    </row>
    <row r="6" spans="1:21" ht="30.75" customHeight="1" x14ac:dyDescent="0.25">
      <c r="A6" s="45"/>
      <c r="B6" s="2"/>
      <c r="C6" s="4" t="s">
        <v>3954</v>
      </c>
      <c r="D6" s="6" t="s">
        <v>316</v>
      </c>
      <c r="E6" s="8" t="s">
        <v>77</v>
      </c>
      <c r="F6" s="8" t="s">
        <v>85</v>
      </c>
      <c r="G6" s="30" t="s">
        <v>54</v>
      </c>
      <c r="H6" s="174">
        <v>11110</v>
      </c>
      <c r="I6" s="40" t="s">
        <v>90</v>
      </c>
      <c r="J6" s="39">
        <v>43511</v>
      </c>
      <c r="K6" s="39">
        <f t="shared" ref="K6:K7" si="0">J6+5</f>
        <v>43516</v>
      </c>
      <c r="L6" s="39">
        <f t="shared" ref="L6:L7" si="1">K6+30</f>
        <v>43546</v>
      </c>
      <c r="M6" s="39">
        <f t="shared" ref="M6:M7" si="2">L6+21</f>
        <v>43567</v>
      </c>
      <c r="N6" s="39">
        <f t="shared" ref="N6:N7" si="3">M6+7</f>
        <v>43574</v>
      </c>
      <c r="O6" s="39" t="s">
        <v>91</v>
      </c>
      <c r="P6" s="39" t="s">
        <v>91</v>
      </c>
      <c r="Q6" s="39" t="s">
        <v>91</v>
      </c>
      <c r="R6" s="39">
        <f t="shared" ref="R6:R7" si="4">N6+7</f>
        <v>43581</v>
      </c>
      <c r="S6" s="39">
        <f t="shared" ref="S6:S7" si="5">R6+7</f>
        <v>43588</v>
      </c>
      <c r="U6" s="45"/>
    </row>
    <row r="7" spans="1:21" ht="20.25" customHeight="1" x14ac:dyDescent="0.25">
      <c r="A7" s="45"/>
      <c r="B7" s="2"/>
      <c r="C7" s="4" t="s">
        <v>317</v>
      </c>
      <c r="D7" s="6" t="s">
        <v>318</v>
      </c>
      <c r="E7" s="8" t="s">
        <v>77</v>
      </c>
      <c r="F7" s="8" t="s">
        <v>101</v>
      </c>
      <c r="G7" s="30" t="s">
        <v>53</v>
      </c>
      <c r="H7" s="174">
        <v>1500000</v>
      </c>
      <c r="I7" s="40" t="s">
        <v>90</v>
      </c>
      <c r="J7" s="39">
        <v>43527</v>
      </c>
      <c r="K7" s="39">
        <f t="shared" si="0"/>
        <v>43532</v>
      </c>
      <c r="L7" s="39">
        <f t="shared" si="1"/>
        <v>43562</v>
      </c>
      <c r="M7" s="39">
        <f t="shared" si="2"/>
        <v>43583</v>
      </c>
      <c r="N7" s="39">
        <f t="shared" si="3"/>
        <v>43590</v>
      </c>
      <c r="O7" s="39" t="s">
        <v>91</v>
      </c>
      <c r="P7" s="39" t="s">
        <v>91</v>
      </c>
      <c r="Q7" s="39" t="s">
        <v>91</v>
      </c>
      <c r="R7" s="39">
        <f t="shared" si="4"/>
        <v>43597</v>
      </c>
      <c r="S7" s="39">
        <f t="shared" si="5"/>
        <v>43604</v>
      </c>
      <c r="U7" s="45"/>
    </row>
    <row r="8" spans="1:21" ht="24" customHeight="1" x14ac:dyDescent="0.25">
      <c r="A8" s="45"/>
      <c r="B8" s="2"/>
      <c r="C8" s="315" t="s">
        <v>359</v>
      </c>
      <c r="D8" s="306" t="s">
        <v>360</v>
      </c>
      <c r="E8" s="307" t="s">
        <v>77</v>
      </c>
      <c r="F8" s="307" t="s">
        <v>101</v>
      </c>
      <c r="G8" s="307" t="s">
        <v>53</v>
      </c>
      <c r="H8" s="375">
        <v>2156975</v>
      </c>
      <c r="I8" s="307" t="s">
        <v>325</v>
      </c>
      <c r="J8" s="39">
        <v>43742</v>
      </c>
      <c r="K8" s="39">
        <f>J8+5</f>
        <v>43747</v>
      </c>
      <c r="L8" s="39">
        <f>K8+30</f>
        <v>43777</v>
      </c>
      <c r="M8" s="39">
        <f>L8+21</f>
        <v>43798</v>
      </c>
      <c r="N8" s="39">
        <f>M8+7</f>
        <v>43805</v>
      </c>
      <c r="O8" s="39" t="s">
        <v>91</v>
      </c>
      <c r="P8" s="39" t="s">
        <v>91</v>
      </c>
      <c r="Q8" s="39" t="s">
        <v>91</v>
      </c>
      <c r="R8" s="39">
        <f>N8+7</f>
        <v>43812</v>
      </c>
      <c r="S8" s="39">
        <f>R8+7</f>
        <v>43819</v>
      </c>
      <c r="U8" s="45"/>
    </row>
    <row r="9" spans="1:21" ht="22.5" customHeight="1" x14ac:dyDescent="0.25">
      <c r="A9" s="45"/>
      <c r="B9" s="2"/>
      <c r="C9" s="309" t="s">
        <v>361</v>
      </c>
      <c r="D9" s="306" t="s">
        <v>362</v>
      </c>
      <c r="E9" s="69" t="s">
        <v>77</v>
      </c>
      <c r="F9" s="69" t="s">
        <v>101</v>
      </c>
      <c r="G9" s="68" t="s">
        <v>53</v>
      </c>
      <c r="H9" s="375">
        <v>70000</v>
      </c>
      <c r="I9" s="70" t="s">
        <v>321</v>
      </c>
      <c r="J9" s="39">
        <v>43215</v>
      </c>
      <c r="K9" s="39">
        <f t="shared" ref="K9:K15" si="6">J9+5</f>
        <v>43220</v>
      </c>
      <c r="L9" s="39">
        <f t="shared" ref="L9:L15" si="7">K9+30</f>
        <v>43250</v>
      </c>
      <c r="M9" s="39">
        <f t="shared" ref="M9:M15" si="8">L9+21</f>
        <v>43271</v>
      </c>
      <c r="N9" s="39">
        <f t="shared" ref="N9:N15" si="9">M9+7</f>
        <v>43278</v>
      </c>
      <c r="O9" s="39" t="s">
        <v>91</v>
      </c>
      <c r="P9" s="39" t="s">
        <v>91</v>
      </c>
      <c r="Q9" s="39" t="s">
        <v>91</v>
      </c>
      <c r="R9" s="39">
        <f t="shared" ref="R9:R15" si="10">N9+7</f>
        <v>43285</v>
      </c>
      <c r="S9" s="39">
        <f t="shared" ref="S9:S15" si="11">R9+7</f>
        <v>43292</v>
      </c>
      <c r="U9" s="45"/>
    </row>
    <row r="10" spans="1:21" ht="35.25" customHeight="1" x14ac:dyDescent="0.25">
      <c r="A10" s="45"/>
      <c r="B10" s="2"/>
      <c r="C10" s="309" t="s">
        <v>363</v>
      </c>
      <c r="D10" s="306" t="s">
        <v>364</v>
      </c>
      <c r="E10" s="69" t="s">
        <v>77</v>
      </c>
      <c r="F10" s="69" t="s">
        <v>101</v>
      </c>
      <c r="G10" s="68" t="s">
        <v>53</v>
      </c>
      <c r="H10" s="375">
        <v>409000</v>
      </c>
      <c r="I10" s="70" t="s">
        <v>325</v>
      </c>
      <c r="J10" s="39">
        <v>43165</v>
      </c>
      <c r="K10" s="39">
        <f t="shared" si="6"/>
        <v>43170</v>
      </c>
      <c r="L10" s="39">
        <f t="shared" si="7"/>
        <v>43200</v>
      </c>
      <c r="M10" s="39">
        <f t="shared" si="8"/>
        <v>43221</v>
      </c>
      <c r="N10" s="39">
        <f t="shared" si="9"/>
        <v>43228</v>
      </c>
      <c r="O10" s="39" t="s">
        <v>91</v>
      </c>
      <c r="P10" s="39" t="s">
        <v>91</v>
      </c>
      <c r="Q10" s="39" t="s">
        <v>91</v>
      </c>
      <c r="R10" s="39">
        <f t="shared" si="10"/>
        <v>43235</v>
      </c>
      <c r="S10" s="39">
        <f t="shared" si="11"/>
        <v>43242</v>
      </c>
      <c r="U10" s="45"/>
    </row>
    <row r="11" spans="1:21" ht="23.25" customHeight="1" x14ac:dyDescent="0.25">
      <c r="A11" s="45"/>
      <c r="B11" s="2"/>
      <c r="C11" s="309" t="s">
        <v>365</v>
      </c>
      <c r="D11" s="306" t="s">
        <v>366</v>
      </c>
      <c r="E11" s="69" t="s">
        <v>77</v>
      </c>
      <c r="F11" s="69" t="s">
        <v>101</v>
      </c>
      <c r="G11" s="68" t="s">
        <v>53</v>
      </c>
      <c r="H11" s="375">
        <v>50000</v>
      </c>
      <c r="I11" s="70" t="s">
        <v>325</v>
      </c>
      <c r="J11" s="39">
        <v>43258</v>
      </c>
      <c r="K11" s="39">
        <f t="shared" si="6"/>
        <v>43263</v>
      </c>
      <c r="L11" s="39">
        <f t="shared" si="7"/>
        <v>43293</v>
      </c>
      <c r="M11" s="39">
        <f t="shared" si="8"/>
        <v>43314</v>
      </c>
      <c r="N11" s="39">
        <f t="shared" si="9"/>
        <v>43321</v>
      </c>
      <c r="O11" s="39" t="s">
        <v>91</v>
      </c>
      <c r="P11" s="39" t="s">
        <v>91</v>
      </c>
      <c r="Q11" s="39" t="s">
        <v>91</v>
      </c>
      <c r="R11" s="39">
        <f t="shared" si="10"/>
        <v>43328</v>
      </c>
      <c r="S11" s="39">
        <f t="shared" si="11"/>
        <v>43335</v>
      </c>
      <c r="U11" s="45"/>
    </row>
    <row r="12" spans="1:21" ht="24" customHeight="1" x14ac:dyDescent="0.25">
      <c r="A12" s="45"/>
      <c r="B12" s="2"/>
      <c r="C12" s="309" t="s">
        <v>367</v>
      </c>
      <c r="D12" s="306" t="s">
        <v>368</v>
      </c>
      <c r="E12" s="306" t="s">
        <v>77</v>
      </c>
      <c r="F12" s="69" t="s">
        <v>85</v>
      </c>
      <c r="G12" s="69" t="s">
        <v>53</v>
      </c>
      <c r="H12" s="375">
        <v>50000</v>
      </c>
      <c r="I12" s="70" t="s">
        <v>325</v>
      </c>
      <c r="J12" s="39">
        <v>43230</v>
      </c>
      <c r="K12" s="39">
        <f t="shared" si="6"/>
        <v>43235</v>
      </c>
      <c r="L12" s="39">
        <f t="shared" si="7"/>
        <v>43265</v>
      </c>
      <c r="M12" s="39">
        <f t="shared" si="8"/>
        <v>43286</v>
      </c>
      <c r="N12" s="39">
        <f t="shared" si="9"/>
        <v>43293</v>
      </c>
      <c r="O12" s="39" t="s">
        <v>91</v>
      </c>
      <c r="P12" s="39" t="s">
        <v>91</v>
      </c>
      <c r="Q12" s="39" t="s">
        <v>91</v>
      </c>
      <c r="R12" s="39">
        <f t="shared" si="10"/>
        <v>43300</v>
      </c>
      <c r="S12" s="39">
        <f t="shared" si="11"/>
        <v>43307</v>
      </c>
      <c r="U12" s="45"/>
    </row>
    <row r="13" spans="1:21" ht="15" x14ac:dyDescent="0.25">
      <c r="A13" s="45"/>
      <c r="B13" s="2"/>
      <c r="C13" s="305" t="s">
        <v>369</v>
      </c>
      <c r="D13" s="306" t="s">
        <v>370</v>
      </c>
      <c r="E13" s="307" t="s">
        <v>77</v>
      </c>
      <c r="F13" s="307" t="s">
        <v>85</v>
      </c>
      <c r="G13" s="307" t="s">
        <v>53</v>
      </c>
      <c r="H13" s="375">
        <v>883968</v>
      </c>
      <c r="I13" s="307" t="s">
        <v>325</v>
      </c>
      <c r="J13" s="39">
        <v>43382</v>
      </c>
      <c r="K13" s="39">
        <f t="shared" si="6"/>
        <v>43387</v>
      </c>
      <c r="L13" s="39">
        <f t="shared" si="7"/>
        <v>43417</v>
      </c>
      <c r="M13" s="39">
        <f t="shared" si="8"/>
        <v>43438</v>
      </c>
      <c r="N13" s="39">
        <f t="shared" si="9"/>
        <v>43445</v>
      </c>
      <c r="O13" s="39" t="s">
        <v>91</v>
      </c>
      <c r="P13" s="39" t="s">
        <v>91</v>
      </c>
      <c r="Q13" s="39" t="s">
        <v>91</v>
      </c>
      <c r="R13" s="39">
        <f t="shared" si="10"/>
        <v>43452</v>
      </c>
      <c r="S13" s="39">
        <f t="shared" si="11"/>
        <v>43459</v>
      </c>
      <c r="U13" s="45"/>
    </row>
    <row r="14" spans="1:21" ht="25.9" customHeight="1" x14ac:dyDescent="0.25">
      <c r="A14" s="45"/>
      <c r="B14" s="2"/>
      <c r="C14" s="305" t="s">
        <v>371</v>
      </c>
      <c r="D14" s="306" t="s">
        <v>372</v>
      </c>
      <c r="E14" s="307" t="s">
        <v>77</v>
      </c>
      <c r="F14" s="307" t="s">
        <v>101</v>
      </c>
      <c r="G14" s="307" t="s">
        <v>53</v>
      </c>
      <c r="H14" s="375">
        <v>510000</v>
      </c>
      <c r="I14" s="307" t="s">
        <v>325</v>
      </c>
      <c r="J14" s="39">
        <v>43169</v>
      </c>
      <c r="K14" s="39">
        <f t="shared" si="6"/>
        <v>43174</v>
      </c>
      <c r="L14" s="39">
        <f t="shared" si="7"/>
        <v>43204</v>
      </c>
      <c r="M14" s="39">
        <f t="shared" si="8"/>
        <v>43225</v>
      </c>
      <c r="N14" s="39">
        <f t="shared" si="9"/>
        <v>43232</v>
      </c>
      <c r="O14" s="39" t="s">
        <v>91</v>
      </c>
      <c r="P14" s="39" t="s">
        <v>91</v>
      </c>
      <c r="Q14" s="39" t="s">
        <v>91</v>
      </c>
      <c r="R14" s="39">
        <f t="shared" si="10"/>
        <v>43239</v>
      </c>
      <c r="S14" s="39">
        <f t="shared" si="11"/>
        <v>43246</v>
      </c>
      <c r="U14" s="45"/>
    </row>
    <row r="15" spans="1:21" ht="25.9" customHeight="1" x14ac:dyDescent="0.25">
      <c r="A15" s="45"/>
      <c r="B15" s="2"/>
      <c r="C15" s="314" t="s">
        <v>3345</v>
      </c>
      <c r="D15" s="306" t="s">
        <v>3346</v>
      </c>
      <c r="E15" s="307" t="s">
        <v>77</v>
      </c>
      <c r="F15" s="307" t="s">
        <v>85</v>
      </c>
      <c r="G15" s="307" t="s">
        <v>53</v>
      </c>
      <c r="H15" s="375">
        <v>1700000</v>
      </c>
      <c r="I15" s="307" t="s">
        <v>325</v>
      </c>
      <c r="J15" s="39">
        <v>43353</v>
      </c>
      <c r="K15" s="39">
        <f t="shared" si="6"/>
        <v>43358</v>
      </c>
      <c r="L15" s="39">
        <f t="shared" si="7"/>
        <v>43388</v>
      </c>
      <c r="M15" s="39">
        <f t="shared" si="8"/>
        <v>43409</v>
      </c>
      <c r="N15" s="39">
        <f t="shared" si="9"/>
        <v>43416</v>
      </c>
      <c r="O15" s="39" t="s">
        <v>91</v>
      </c>
      <c r="P15" s="39" t="s">
        <v>91</v>
      </c>
      <c r="Q15" s="39" t="s">
        <v>91</v>
      </c>
      <c r="R15" s="39">
        <f t="shared" si="10"/>
        <v>43423</v>
      </c>
      <c r="S15" s="39">
        <f t="shared" si="11"/>
        <v>43430</v>
      </c>
      <c r="U15" s="45"/>
    </row>
    <row r="16" spans="1:21" s="93" customFormat="1" ht="21" customHeight="1" x14ac:dyDescent="0.25">
      <c r="A16" s="92"/>
      <c r="B16" s="94"/>
      <c r="C16" s="333" t="s">
        <v>686</v>
      </c>
      <c r="D16" s="95" t="s">
        <v>687</v>
      </c>
      <c r="E16" s="95" t="s">
        <v>77</v>
      </c>
      <c r="F16" s="96" t="s">
        <v>85</v>
      </c>
      <c r="G16" s="96" t="s">
        <v>54</v>
      </c>
      <c r="H16" s="179">
        <v>40000</v>
      </c>
      <c r="I16" s="95"/>
      <c r="J16" s="98">
        <v>43636</v>
      </c>
      <c r="K16" s="39">
        <f>J16+5</f>
        <v>43641</v>
      </c>
      <c r="L16" s="39">
        <f>K16+30</f>
        <v>43671</v>
      </c>
      <c r="M16" s="39">
        <f>L16+21</f>
        <v>43692</v>
      </c>
      <c r="N16" s="39">
        <f>M16+7</f>
        <v>43699</v>
      </c>
      <c r="O16" s="39" t="s">
        <v>91</v>
      </c>
      <c r="P16" s="39" t="s">
        <v>91</v>
      </c>
      <c r="Q16" s="39" t="s">
        <v>91</v>
      </c>
      <c r="R16" s="39">
        <f>N16+7</f>
        <v>43706</v>
      </c>
      <c r="S16" s="39">
        <f>R16+7</f>
        <v>43713</v>
      </c>
      <c r="U16" s="92"/>
    </row>
    <row r="17" spans="1:21" ht="31.5" x14ac:dyDescent="0.25">
      <c r="A17" s="45"/>
      <c r="B17" s="2"/>
      <c r="C17" s="393" t="s">
        <v>3727</v>
      </c>
      <c r="D17" s="6" t="s">
        <v>3728</v>
      </c>
      <c r="E17" s="7" t="s">
        <v>77</v>
      </c>
      <c r="F17" s="7"/>
      <c r="G17" s="7" t="s">
        <v>54</v>
      </c>
      <c r="H17" s="389">
        <v>19000</v>
      </c>
      <c r="I17" s="7" t="s">
        <v>3729</v>
      </c>
      <c r="J17" s="39">
        <v>43656</v>
      </c>
      <c r="K17" s="39">
        <f>J17+5</f>
        <v>43661</v>
      </c>
      <c r="L17" s="39">
        <f>K17+30</f>
        <v>43691</v>
      </c>
      <c r="M17" s="39">
        <f>L17+21</f>
        <v>43712</v>
      </c>
      <c r="N17" s="39">
        <f>M17+7</f>
        <v>43719</v>
      </c>
      <c r="O17" s="39" t="s">
        <v>91</v>
      </c>
      <c r="P17" s="39" t="s">
        <v>91</v>
      </c>
      <c r="Q17" s="39" t="s">
        <v>91</v>
      </c>
      <c r="R17" s="39">
        <f>N17+7</f>
        <v>43726</v>
      </c>
      <c r="S17" s="39">
        <f>R17+7</f>
        <v>43733</v>
      </c>
      <c r="U17" s="45"/>
    </row>
    <row r="18" spans="1:21" ht="28.5" x14ac:dyDescent="0.25">
      <c r="A18" s="45"/>
      <c r="B18" s="2"/>
      <c r="C18" s="3" t="s">
        <v>1776</v>
      </c>
      <c r="D18" s="7" t="s">
        <v>1777</v>
      </c>
      <c r="E18" s="7" t="s">
        <v>77</v>
      </c>
      <c r="F18" s="7" t="s">
        <v>324</v>
      </c>
      <c r="G18" s="7" t="s">
        <v>54</v>
      </c>
      <c r="H18" s="174">
        <v>91907.5</v>
      </c>
      <c r="I18" s="9" t="s">
        <v>321</v>
      </c>
      <c r="J18" s="39">
        <v>43583</v>
      </c>
      <c r="K18" s="39">
        <f t="shared" ref="K18:K20" si="12">J18+5</f>
        <v>43588</v>
      </c>
      <c r="L18" s="39">
        <f t="shared" ref="L18:L20" si="13">K18+7</f>
        <v>43595</v>
      </c>
      <c r="M18" s="39">
        <f t="shared" ref="M18:M20" si="14">L18+21</f>
        <v>43616</v>
      </c>
      <c r="N18" s="39">
        <f t="shared" ref="N18:N20" si="15">M18+7</f>
        <v>43623</v>
      </c>
      <c r="O18" s="39" t="s">
        <v>91</v>
      </c>
      <c r="P18" s="39" t="s">
        <v>91</v>
      </c>
      <c r="Q18" s="39" t="s">
        <v>91</v>
      </c>
      <c r="R18" s="39">
        <f t="shared" ref="R18:R20" si="16">N18+7</f>
        <v>43630</v>
      </c>
      <c r="S18" s="39">
        <f t="shared" ref="S18:S20" si="17">R18+7</f>
        <v>43637</v>
      </c>
      <c r="U18" s="45"/>
    </row>
    <row r="19" spans="1:21" ht="28.5" x14ac:dyDescent="0.25">
      <c r="A19" s="45"/>
      <c r="B19" s="2"/>
      <c r="C19" s="4" t="s">
        <v>1778</v>
      </c>
      <c r="D19" s="7" t="s">
        <v>1779</v>
      </c>
      <c r="E19" s="7" t="s">
        <v>77</v>
      </c>
      <c r="F19" s="7" t="s">
        <v>324</v>
      </c>
      <c r="G19" s="7" t="s">
        <v>54</v>
      </c>
      <c r="H19" s="174">
        <v>59500</v>
      </c>
      <c r="I19" s="9" t="s">
        <v>321</v>
      </c>
      <c r="J19" s="39">
        <v>43583</v>
      </c>
      <c r="K19" s="39">
        <f t="shared" si="12"/>
        <v>43588</v>
      </c>
      <c r="L19" s="39">
        <f t="shared" si="13"/>
        <v>43595</v>
      </c>
      <c r="M19" s="39">
        <f t="shared" si="14"/>
        <v>43616</v>
      </c>
      <c r="N19" s="39">
        <f t="shared" si="15"/>
        <v>43623</v>
      </c>
      <c r="O19" s="39" t="s">
        <v>91</v>
      </c>
      <c r="P19" s="39" t="s">
        <v>91</v>
      </c>
      <c r="Q19" s="39" t="s">
        <v>91</v>
      </c>
      <c r="R19" s="39">
        <f t="shared" si="16"/>
        <v>43630</v>
      </c>
      <c r="S19" s="39">
        <f t="shared" si="17"/>
        <v>43637</v>
      </c>
      <c r="U19" s="45"/>
    </row>
    <row r="20" spans="1:21" ht="27" customHeight="1" x14ac:dyDescent="0.25">
      <c r="A20" s="45"/>
      <c r="B20" s="2"/>
      <c r="C20" s="4" t="s">
        <v>3908</v>
      </c>
      <c r="D20" s="7" t="s">
        <v>1780</v>
      </c>
      <c r="E20" s="7" t="s">
        <v>77</v>
      </c>
      <c r="F20" s="7" t="s">
        <v>324</v>
      </c>
      <c r="G20" s="7" t="s">
        <v>54</v>
      </c>
      <c r="H20" s="174">
        <v>74423.08</v>
      </c>
      <c r="I20" s="9" t="s">
        <v>321</v>
      </c>
      <c r="J20" s="39">
        <v>43583</v>
      </c>
      <c r="K20" s="39">
        <f t="shared" si="12"/>
        <v>43588</v>
      </c>
      <c r="L20" s="39">
        <f t="shared" si="13"/>
        <v>43595</v>
      </c>
      <c r="M20" s="39">
        <f t="shared" si="14"/>
        <v>43616</v>
      </c>
      <c r="N20" s="39">
        <f t="shared" si="15"/>
        <v>43623</v>
      </c>
      <c r="O20" s="39" t="s">
        <v>91</v>
      </c>
      <c r="P20" s="39" t="s">
        <v>91</v>
      </c>
      <c r="Q20" s="39" t="s">
        <v>91</v>
      </c>
      <c r="R20" s="39">
        <f t="shared" si="16"/>
        <v>43630</v>
      </c>
      <c r="S20" s="39">
        <f t="shared" si="17"/>
        <v>43637</v>
      </c>
      <c r="U20" s="45"/>
    </row>
    <row r="21" spans="1:21" s="123" customFormat="1" ht="28.5" x14ac:dyDescent="0.25">
      <c r="A21" s="122"/>
      <c r="B21" s="60"/>
      <c r="C21" s="106" t="s">
        <v>2619</v>
      </c>
      <c r="D21" s="6" t="s">
        <v>2620</v>
      </c>
      <c r="E21" s="7" t="s">
        <v>77</v>
      </c>
      <c r="F21" s="7" t="s">
        <v>85</v>
      </c>
      <c r="G21" s="7" t="s">
        <v>53</v>
      </c>
      <c r="H21" s="505">
        <v>16263900</v>
      </c>
      <c r="I21" s="7" t="s">
        <v>1831</v>
      </c>
      <c r="J21" s="39">
        <v>43377</v>
      </c>
      <c r="K21" s="39">
        <f>J21+5</f>
        <v>43382</v>
      </c>
      <c r="L21" s="39">
        <f>K21+30</f>
        <v>43412</v>
      </c>
      <c r="M21" s="39">
        <f>L21+21</f>
        <v>43433</v>
      </c>
      <c r="N21" s="39">
        <f>M21+7</f>
        <v>43440</v>
      </c>
      <c r="O21" s="39" t="s">
        <v>91</v>
      </c>
      <c r="P21" s="39" t="s">
        <v>91</v>
      </c>
      <c r="Q21" s="39" t="s">
        <v>91</v>
      </c>
      <c r="R21" s="39">
        <f>N21+7</f>
        <v>43447</v>
      </c>
      <c r="S21" s="39">
        <f>R21+7</f>
        <v>43454</v>
      </c>
      <c r="U21" s="122"/>
    </row>
    <row r="22" spans="1:21" s="123" customFormat="1" ht="23.25" customHeight="1" x14ac:dyDescent="0.2">
      <c r="A22" s="122"/>
      <c r="B22" s="60"/>
      <c r="C22" s="106" t="s">
        <v>2621</v>
      </c>
      <c r="D22" s="6" t="s">
        <v>2622</v>
      </c>
      <c r="E22" s="7" t="s">
        <v>77</v>
      </c>
      <c r="F22" s="7" t="s">
        <v>85</v>
      </c>
      <c r="G22" s="204" t="s">
        <v>54</v>
      </c>
      <c r="H22" s="455">
        <v>300000</v>
      </c>
      <c r="I22" s="320" t="s">
        <v>1251</v>
      </c>
      <c r="J22" s="39">
        <v>43466</v>
      </c>
      <c r="K22" s="39">
        <f>J22+5</f>
        <v>43471</v>
      </c>
      <c r="L22" s="39">
        <f>K22+7</f>
        <v>43478</v>
      </c>
      <c r="M22" s="39">
        <f>L22+21</f>
        <v>43499</v>
      </c>
      <c r="N22" s="39">
        <f>M22+7</f>
        <v>43506</v>
      </c>
      <c r="O22" s="39" t="s">
        <v>91</v>
      </c>
      <c r="P22" s="39" t="s">
        <v>91</v>
      </c>
      <c r="Q22" s="39" t="s">
        <v>91</v>
      </c>
      <c r="R22" s="39">
        <f>N22+7</f>
        <v>43513</v>
      </c>
      <c r="S22" s="39">
        <f>R22+7</f>
        <v>43520</v>
      </c>
      <c r="U22" s="122"/>
    </row>
    <row r="23" spans="1:21" s="533" customFormat="1" ht="45" x14ac:dyDescent="0.2">
      <c r="A23" s="526"/>
      <c r="B23" s="515"/>
      <c r="C23" s="527" t="s">
        <v>4020</v>
      </c>
      <c r="D23" s="528" t="s">
        <v>4021</v>
      </c>
      <c r="E23" s="529" t="s">
        <v>77</v>
      </c>
      <c r="F23" s="529" t="s">
        <v>85</v>
      </c>
      <c r="G23" s="529" t="s">
        <v>54</v>
      </c>
      <c r="H23" s="530">
        <v>40000</v>
      </c>
      <c r="I23" s="531" t="s">
        <v>1251</v>
      </c>
      <c r="J23" s="532">
        <v>43739</v>
      </c>
      <c r="K23" s="532">
        <v>43744</v>
      </c>
      <c r="L23" s="532">
        <v>43751</v>
      </c>
      <c r="M23" s="532">
        <v>43772</v>
      </c>
      <c r="N23" s="532">
        <v>43779</v>
      </c>
      <c r="O23" s="532" t="s">
        <v>91</v>
      </c>
      <c r="P23" s="532" t="s">
        <v>91</v>
      </c>
      <c r="Q23" s="532" t="s">
        <v>91</v>
      </c>
      <c r="R23" s="532">
        <v>43786</v>
      </c>
      <c r="S23" s="532">
        <v>43793</v>
      </c>
      <c r="U23" s="122"/>
    </row>
    <row r="24" spans="1:21" ht="58.5" customHeight="1" x14ac:dyDescent="0.25">
      <c r="A24" s="45"/>
      <c r="C24" s="135" t="s">
        <v>2680</v>
      </c>
      <c r="H24" s="183">
        <f>SUM(H5:H23)</f>
        <v>24230783.579999998</v>
      </c>
      <c r="U24" s="45"/>
    </row>
    <row r="25" spans="1:21" ht="54" customHeight="1" x14ac:dyDescent="0.25">
      <c r="A25" s="45"/>
      <c r="B25" s="45"/>
      <c r="C25" s="45"/>
      <c r="D25" s="46"/>
      <c r="E25" s="46"/>
      <c r="F25" s="46"/>
      <c r="G25" s="46"/>
      <c r="H25" s="171"/>
      <c r="I25" s="46"/>
      <c r="J25" s="46"/>
      <c r="K25" s="46"/>
      <c r="L25" s="46"/>
      <c r="M25" s="46"/>
      <c r="N25" s="46"/>
      <c r="O25" s="46"/>
      <c r="P25" s="46"/>
      <c r="Q25" s="46"/>
      <c r="R25" s="46"/>
      <c r="S25" s="46"/>
      <c r="T25" s="45"/>
      <c r="U25" s="45"/>
    </row>
    <row r="28" spans="1:21" ht="7.5" customHeight="1" x14ac:dyDescent="0.25"/>
  </sheetData>
  <mergeCells count="1">
    <mergeCell ref="D4:S4"/>
  </mergeCells>
  <dataValidations count="1">
    <dataValidation type="textLength" allowBlank="1" showInputMessage="1" showErrorMessage="1" errorTitle="Character Length" error="Value can not exceed 250 characters" sqref="C4:C14 C16:C23">
      <formula1>0</formula1>
      <formula2>250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D388"/>
  <sheetViews>
    <sheetView topLeftCell="A19" workbookViewId="0">
      <selection activeCell="C4" sqref="C4:C8"/>
    </sheetView>
  </sheetViews>
  <sheetFormatPr defaultColWidth="9" defaultRowHeight="15.75" x14ac:dyDescent="0.25"/>
  <cols>
    <col min="1" max="1" width="9" style="137"/>
    <col min="2" max="2" width="42.75" style="137" customWidth="1"/>
    <col min="3" max="3" width="39.125" style="137" customWidth="1"/>
    <col min="4" max="17" width="9" style="137"/>
    <col min="18" max="18" width="18.75" style="137" customWidth="1"/>
    <col min="19" max="16384" width="9" style="137"/>
  </cols>
  <sheetData>
    <row r="2" spans="1:4" ht="30.75" customHeight="1" x14ac:dyDescent="0.25">
      <c r="A2" s="141"/>
      <c r="B2" s="561" t="s">
        <v>2778</v>
      </c>
      <c r="C2" s="561"/>
      <c r="D2" s="140"/>
    </row>
    <row r="3" spans="1:4" ht="29.25" customHeight="1" x14ac:dyDescent="0.25">
      <c r="A3" s="141" t="s">
        <v>2686</v>
      </c>
      <c r="B3" s="141" t="s">
        <v>2685</v>
      </c>
      <c r="C3" s="142" t="s">
        <v>2777</v>
      </c>
    </row>
    <row r="4" spans="1:4" ht="27" customHeight="1" x14ac:dyDescent="0.25">
      <c r="A4" s="141">
        <v>1</v>
      </c>
      <c r="B4" s="136" t="s">
        <v>2682</v>
      </c>
      <c r="C4" s="143">
        <f>'Non Consultancy'!H1122</f>
        <v>47938807.267307699</v>
      </c>
    </row>
    <row r="5" spans="1:4" ht="26.25" customHeight="1" x14ac:dyDescent="0.25">
      <c r="A5" s="141">
        <v>2</v>
      </c>
      <c r="B5" s="136" t="s">
        <v>2719</v>
      </c>
      <c r="C5" s="143">
        <f>Consultancy!H384</f>
        <v>17950570.102940001</v>
      </c>
    </row>
    <row r="6" spans="1:4" ht="21" customHeight="1" x14ac:dyDescent="0.25">
      <c r="A6" s="141">
        <v>3</v>
      </c>
      <c r="B6" s="136" t="s">
        <v>2681</v>
      </c>
      <c r="C6" s="143">
        <f>Goods!H369</f>
        <v>19373839.090000004</v>
      </c>
    </row>
    <row r="7" spans="1:4" ht="24.75" customHeight="1" x14ac:dyDescent="0.25">
      <c r="A7" s="141">
        <v>4</v>
      </c>
      <c r="B7" s="136" t="s">
        <v>2683</v>
      </c>
      <c r="C7" s="143">
        <f>Works!H24</f>
        <v>24230783.579999998</v>
      </c>
    </row>
    <row r="8" spans="1:4" ht="27.75" customHeight="1" x14ac:dyDescent="0.25">
      <c r="A8" s="562" t="s">
        <v>2684</v>
      </c>
      <c r="B8" s="563"/>
      <c r="C8" s="139">
        <f>SUM(C4:C7)</f>
        <v>109494000.04024769</v>
      </c>
    </row>
    <row r="384" spans="4:4" x14ac:dyDescent="0.25">
      <c r="D384" s="560"/>
    </row>
    <row r="385" spans="2:4" x14ac:dyDescent="0.25">
      <c r="D385" s="560"/>
    </row>
    <row r="386" spans="2:4" x14ac:dyDescent="0.25">
      <c r="B386" s="138"/>
      <c r="C386" s="560"/>
    </row>
    <row r="387" spans="2:4" x14ac:dyDescent="0.25">
      <c r="B387" s="138"/>
      <c r="C387" s="560"/>
    </row>
    <row r="388" spans="2:4" x14ac:dyDescent="0.25">
      <c r="B388" s="138"/>
    </row>
  </sheetData>
  <sortState ref="B4:C7">
    <sortCondition descending="1" ref="C4:C7"/>
  </sortState>
  <mergeCells count="4">
    <mergeCell ref="D384:D385"/>
    <mergeCell ref="C386:C387"/>
    <mergeCell ref="B2:C2"/>
    <mergeCell ref="A8:B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8"/>
  <sheetViews>
    <sheetView workbookViewId="0">
      <selection activeCell="D28" sqref="D28"/>
    </sheetView>
  </sheetViews>
  <sheetFormatPr defaultRowHeight="15.75" x14ac:dyDescent="0.25"/>
  <cols>
    <col min="1" max="1" width="4.25" customWidth="1"/>
    <col min="2" max="2" width="32" bestFit="1" customWidth="1"/>
    <col min="3" max="3" width="25" bestFit="1" customWidth="1"/>
    <col min="4" max="4" width="23.875" bestFit="1" customWidth="1"/>
    <col min="5" max="5" width="11.75" bestFit="1" customWidth="1"/>
  </cols>
  <sheetData>
    <row r="2" spans="1:5" ht="16.5" x14ac:dyDescent="0.25">
      <c r="A2" s="141"/>
      <c r="B2" s="561" t="s">
        <v>2778</v>
      </c>
      <c r="C2" s="561"/>
      <c r="D2" s="561"/>
      <c r="E2" s="561"/>
    </row>
    <row r="3" spans="1:5" ht="16.5" x14ac:dyDescent="0.25">
      <c r="A3" s="141" t="s">
        <v>2686</v>
      </c>
      <c r="B3" s="141" t="s">
        <v>2685</v>
      </c>
      <c r="C3" s="142" t="s">
        <v>4022</v>
      </c>
      <c r="D3" s="142" t="s">
        <v>4023</v>
      </c>
      <c r="E3" s="142" t="s">
        <v>4024</v>
      </c>
    </row>
    <row r="4" spans="1:5" ht="16.5" x14ac:dyDescent="0.25">
      <c r="A4" s="141">
        <v>1</v>
      </c>
      <c r="B4" s="136" t="s">
        <v>2682</v>
      </c>
      <c r="C4" s="143">
        <v>45178692.267307691</v>
      </c>
      <c r="D4" s="143">
        <v>47908807.267307699</v>
      </c>
      <c r="E4" s="534">
        <f>(D4-C4)/C4</f>
        <v>6.0429261295276128E-2</v>
      </c>
    </row>
    <row r="5" spans="1:5" ht="16.5" x14ac:dyDescent="0.25">
      <c r="A5" s="141">
        <v>2</v>
      </c>
      <c r="B5" s="136" t="s">
        <v>2719</v>
      </c>
      <c r="C5" s="143">
        <v>15762631.101470001</v>
      </c>
      <c r="D5" s="143">
        <v>17273570.102940001</v>
      </c>
      <c r="E5" s="534">
        <f t="shared" ref="E5:E8" si="0">(D5-C5)/C5</f>
        <v>9.5855761119036237E-2</v>
      </c>
    </row>
    <row r="6" spans="1:5" ht="16.5" x14ac:dyDescent="0.25">
      <c r="A6" s="141">
        <v>3</v>
      </c>
      <c r="B6" s="136" t="s">
        <v>2681</v>
      </c>
      <c r="C6" s="143">
        <v>14176608.626788028</v>
      </c>
      <c r="D6" s="143">
        <v>19390216.110000003</v>
      </c>
      <c r="E6" s="534">
        <f t="shared" si="0"/>
        <v>0.36776126226411981</v>
      </c>
    </row>
    <row r="7" spans="1:5" ht="16.5" x14ac:dyDescent="0.25">
      <c r="A7" s="141">
        <v>4</v>
      </c>
      <c r="B7" s="136" t="s">
        <v>2683</v>
      </c>
      <c r="C7" s="143">
        <v>9690663.5800000001</v>
      </c>
      <c r="D7" s="143">
        <v>24230783.579999998</v>
      </c>
      <c r="E7" s="534">
        <f t="shared" si="0"/>
        <v>1.5004256292632541</v>
      </c>
    </row>
    <row r="8" spans="1:5" x14ac:dyDescent="0.25">
      <c r="A8" s="562" t="s">
        <v>2684</v>
      </c>
      <c r="B8" s="563"/>
      <c r="C8" s="139">
        <v>84808595.575565711</v>
      </c>
      <c r="D8" s="139">
        <v>108803377.0602477</v>
      </c>
      <c r="E8" s="535">
        <f t="shared" si="0"/>
        <v>0.28292865035481324</v>
      </c>
    </row>
  </sheetData>
  <mergeCells count="2">
    <mergeCell ref="A8:B8"/>
    <mergeCell ref="B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O57"/>
  <sheetViews>
    <sheetView showGridLines="0" topLeftCell="F25" zoomScale="82" zoomScaleNormal="82" workbookViewId="0">
      <selection activeCell="H15" sqref="H15"/>
    </sheetView>
  </sheetViews>
  <sheetFormatPr defaultColWidth="22.125" defaultRowHeight="15" x14ac:dyDescent="0.2"/>
  <cols>
    <col min="1" max="5" width="0" style="10" hidden="1" customWidth="1"/>
    <col min="6" max="6" width="2" style="10" customWidth="1"/>
    <col min="7" max="7" width="4" style="10" customWidth="1"/>
    <col min="8" max="8" width="22.125" style="10"/>
    <col min="9" max="9" width="35" style="10" customWidth="1"/>
    <col min="10" max="10" width="0" style="10" hidden="1" customWidth="1"/>
    <col min="11" max="11" width="1.875" style="10" customWidth="1"/>
    <col min="12" max="12" width="22.125" style="10"/>
    <col min="13" max="13" width="36.5" style="10" customWidth="1"/>
    <col min="14" max="14" width="4.5" style="10" customWidth="1"/>
    <col min="15" max="15" width="2.625" style="10" customWidth="1"/>
    <col min="16" max="258" width="22.125" style="10"/>
    <col min="259" max="263" width="0" style="10" hidden="1" customWidth="1"/>
    <col min="264" max="264" width="1.875" style="10" customWidth="1"/>
    <col min="265" max="265" width="22.125" style="10"/>
    <col min="266" max="266" width="35" style="10" customWidth="1"/>
    <col min="267" max="267" width="0" style="10" hidden="1" customWidth="1"/>
    <col min="268" max="268" width="1.875" style="10" customWidth="1"/>
    <col min="269" max="269" width="22.125" style="10"/>
    <col min="270" max="270" width="36.5" style="10" customWidth="1"/>
    <col min="271" max="514" width="22.125" style="10"/>
    <col min="515" max="519" width="0" style="10" hidden="1" customWidth="1"/>
    <col min="520" max="520" width="1.875" style="10" customWidth="1"/>
    <col min="521" max="521" width="22.125" style="10"/>
    <col min="522" max="522" width="35" style="10" customWidth="1"/>
    <col min="523" max="523" width="0" style="10" hidden="1" customWidth="1"/>
    <col min="524" max="524" width="1.875" style="10" customWidth="1"/>
    <col min="525" max="525" width="22.125" style="10"/>
    <col min="526" max="526" width="36.5" style="10" customWidth="1"/>
    <col min="527" max="770" width="22.125" style="10"/>
    <col min="771" max="775" width="0" style="10" hidden="1" customWidth="1"/>
    <col min="776" max="776" width="1.875" style="10" customWidth="1"/>
    <col min="777" max="777" width="22.125" style="10"/>
    <col min="778" max="778" width="35" style="10" customWidth="1"/>
    <col min="779" max="779" width="0" style="10" hidden="1" customWidth="1"/>
    <col min="780" max="780" width="1.875" style="10" customWidth="1"/>
    <col min="781" max="781" width="22.125" style="10"/>
    <col min="782" max="782" width="36.5" style="10" customWidth="1"/>
    <col min="783" max="1026" width="22.125" style="10"/>
    <col min="1027" max="1031" width="0" style="10" hidden="1" customWidth="1"/>
    <col min="1032" max="1032" width="1.875" style="10" customWidth="1"/>
    <col min="1033" max="1033" width="22.125" style="10"/>
    <col min="1034" max="1034" width="35" style="10" customWidth="1"/>
    <col min="1035" max="1035" width="0" style="10" hidden="1" customWidth="1"/>
    <col min="1036" max="1036" width="1.875" style="10" customWidth="1"/>
    <col min="1037" max="1037" width="22.125" style="10"/>
    <col min="1038" max="1038" width="36.5" style="10" customWidth="1"/>
    <col min="1039" max="1282" width="22.125" style="10"/>
    <col min="1283" max="1287" width="0" style="10" hidden="1" customWidth="1"/>
    <col min="1288" max="1288" width="1.875" style="10" customWidth="1"/>
    <col min="1289" max="1289" width="22.125" style="10"/>
    <col min="1290" max="1290" width="35" style="10" customWidth="1"/>
    <col min="1291" max="1291" width="0" style="10" hidden="1" customWidth="1"/>
    <col min="1292" max="1292" width="1.875" style="10" customWidth="1"/>
    <col min="1293" max="1293" width="22.125" style="10"/>
    <col min="1294" max="1294" width="36.5" style="10" customWidth="1"/>
    <col min="1295" max="1538" width="22.125" style="10"/>
    <col min="1539" max="1543" width="0" style="10" hidden="1" customWidth="1"/>
    <col min="1544" max="1544" width="1.875" style="10" customWidth="1"/>
    <col min="1545" max="1545" width="22.125" style="10"/>
    <col min="1546" max="1546" width="35" style="10" customWidth="1"/>
    <col min="1547" max="1547" width="0" style="10" hidden="1" customWidth="1"/>
    <col min="1548" max="1548" width="1.875" style="10" customWidth="1"/>
    <col min="1549" max="1549" width="22.125" style="10"/>
    <col min="1550" max="1550" width="36.5" style="10" customWidth="1"/>
    <col min="1551" max="1794" width="22.125" style="10"/>
    <col min="1795" max="1799" width="0" style="10" hidden="1" customWidth="1"/>
    <col min="1800" max="1800" width="1.875" style="10" customWidth="1"/>
    <col min="1801" max="1801" width="22.125" style="10"/>
    <col min="1802" max="1802" width="35" style="10" customWidth="1"/>
    <col min="1803" max="1803" width="0" style="10" hidden="1" customWidth="1"/>
    <col min="1804" max="1804" width="1.875" style="10" customWidth="1"/>
    <col min="1805" max="1805" width="22.125" style="10"/>
    <col min="1806" max="1806" width="36.5" style="10" customWidth="1"/>
    <col min="1807" max="2050" width="22.125" style="10"/>
    <col min="2051" max="2055" width="0" style="10" hidden="1" customWidth="1"/>
    <col min="2056" max="2056" width="1.875" style="10" customWidth="1"/>
    <col min="2057" max="2057" width="22.125" style="10"/>
    <col min="2058" max="2058" width="35" style="10" customWidth="1"/>
    <col min="2059" max="2059" width="0" style="10" hidden="1" customWidth="1"/>
    <col min="2060" max="2060" width="1.875" style="10" customWidth="1"/>
    <col min="2061" max="2061" width="22.125" style="10"/>
    <col min="2062" max="2062" width="36.5" style="10" customWidth="1"/>
    <col min="2063" max="2306" width="22.125" style="10"/>
    <col min="2307" max="2311" width="0" style="10" hidden="1" customWidth="1"/>
    <col min="2312" max="2312" width="1.875" style="10" customWidth="1"/>
    <col min="2313" max="2313" width="22.125" style="10"/>
    <col min="2314" max="2314" width="35" style="10" customWidth="1"/>
    <col min="2315" max="2315" width="0" style="10" hidden="1" customWidth="1"/>
    <col min="2316" max="2316" width="1.875" style="10" customWidth="1"/>
    <col min="2317" max="2317" width="22.125" style="10"/>
    <col min="2318" max="2318" width="36.5" style="10" customWidth="1"/>
    <col min="2319" max="2562" width="22.125" style="10"/>
    <col min="2563" max="2567" width="0" style="10" hidden="1" customWidth="1"/>
    <col min="2568" max="2568" width="1.875" style="10" customWidth="1"/>
    <col min="2569" max="2569" width="22.125" style="10"/>
    <col min="2570" max="2570" width="35" style="10" customWidth="1"/>
    <col min="2571" max="2571" width="0" style="10" hidden="1" customWidth="1"/>
    <col min="2572" max="2572" width="1.875" style="10" customWidth="1"/>
    <col min="2573" max="2573" width="22.125" style="10"/>
    <col min="2574" max="2574" width="36.5" style="10" customWidth="1"/>
    <col min="2575" max="2818" width="22.125" style="10"/>
    <col min="2819" max="2823" width="0" style="10" hidden="1" customWidth="1"/>
    <col min="2824" max="2824" width="1.875" style="10" customWidth="1"/>
    <col min="2825" max="2825" width="22.125" style="10"/>
    <col min="2826" max="2826" width="35" style="10" customWidth="1"/>
    <col min="2827" max="2827" width="0" style="10" hidden="1" customWidth="1"/>
    <col min="2828" max="2828" width="1.875" style="10" customWidth="1"/>
    <col min="2829" max="2829" width="22.125" style="10"/>
    <col min="2830" max="2830" width="36.5" style="10" customWidth="1"/>
    <col min="2831" max="3074" width="22.125" style="10"/>
    <col min="3075" max="3079" width="0" style="10" hidden="1" customWidth="1"/>
    <col min="3080" max="3080" width="1.875" style="10" customWidth="1"/>
    <col min="3081" max="3081" width="22.125" style="10"/>
    <col min="3082" max="3082" width="35" style="10" customWidth="1"/>
    <col min="3083" max="3083" width="0" style="10" hidden="1" customWidth="1"/>
    <col min="3084" max="3084" width="1.875" style="10" customWidth="1"/>
    <col min="3085" max="3085" width="22.125" style="10"/>
    <col min="3086" max="3086" width="36.5" style="10" customWidth="1"/>
    <col min="3087" max="3330" width="22.125" style="10"/>
    <col min="3331" max="3335" width="0" style="10" hidden="1" customWidth="1"/>
    <col min="3336" max="3336" width="1.875" style="10" customWidth="1"/>
    <col min="3337" max="3337" width="22.125" style="10"/>
    <col min="3338" max="3338" width="35" style="10" customWidth="1"/>
    <col min="3339" max="3339" width="0" style="10" hidden="1" customWidth="1"/>
    <col min="3340" max="3340" width="1.875" style="10" customWidth="1"/>
    <col min="3341" max="3341" width="22.125" style="10"/>
    <col min="3342" max="3342" width="36.5" style="10" customWidth="1"/>
    <col min="3343" max="3586" width="22.125" style="10"/>
    <col min="3587" max="3591" width="0" style="10" hidden="1" customWidth="1"/>
    <col min="3592" max="3592" width="1.875" style="10" customWidth="1"/>
    <col min="3593" max="3593" width="22.125" style="10"/>
    <col min="3594" max="3594" width="35" style="10" customWidth="1"/>
    <col min="3595" max="3595" width="0" style="10" hidden="1" customWidth="1"/>
    <col min="3596" max="3596" width="1.875" style="10" customWidth="1"/>
    <col min="3597" max="3597" width="22.125" style="10"/>
    <col min="3598" max="3598" width="36.5" style="10" customWidth="1"/>
    <col min="3599" max="3842" width="22.125" style="10"/>
    <col min="3843" max="3847" width="0" style="10" hidden="1" customWidth="1"/>
    <col min="3848" max="3848" width="1.875" style="10" customWidth="1"/>
    <col min="3849" max="3849" width="22.125" style="10"/>
    <col min="3850" max="3850" width="35" style="10" customWidth="1"/>
    <col min="3851" max="3851" width="0" style="10" hidden="1" customWidth="1"/>
    <col min="3852" max="3852" width="1.875" style="10" customWidth="1"/>
    <col min="3853" max="3853" width="22.125" style="10"/>
    <col min="3854" max="3854" width="36.5" style="10" customWidth="1"/>
    <col min="3855" max="4098" width="22.125" style="10"/>
    <col min="4099" max="4103" width="0" style="10" hidden="1" customWidth="1"/>
    <col min="4104" max="4104" width="1.875" style="10" customWidth="1"/>
    <col min="4105" max="4105" width="22.125" style="10"/>
    <col min="4106" max="4106" width="35" style="10" customWidth="1"/>
    <col min="4107" max="4107" width="0" style="10" hidden="1" customWidth="1"/>
    <col min="4108" max="4108" width="1.875" style="10" customWidth="1"/>
    <col min="4109" max="4109" width="22.125" style="10"/>
    <col min="4110" max="4110" width="36.5" style="10" customWidth="1"/>
    <col min="4111" max="4354" width="22.125" style="10"/>
    <col min="4355" max="4359" width="0" style="10" hidden="1" customWidth="1"/>
    <col min="4360" max="4360" width="1.875" style="10" customWidth="1"/>
    <col min="4361" max="4361" width="22.125" style="10"/>
    <col min="4362" max="4362" width="35" style="10" customWidth="1"/>
    <col min="4363" max="4363" width="0" style="10" hidden="1" customWidth="1"/>
    <col min="4364" max="4364" width="1.875" style="10" customWidth="1"/>
    <col min="4365" max="4365" width="22.125" style="10"/>
    <col min="4366" max="4366" width="36.5" style="10" customWidth="1"/>
    <col min="4367" max="4610" width="22.125" style="10"/>
    <col min="4611" max="4615" width="0" style="10" hidden="1" customWidth="1"/>
    <col min="4616" max="4616" width="1.875" style="10" customWidth="1"/>
    <col min="4617" max="4617" width="22.125" style="10"/>
    <col min="4618" max="4618" width="35" style="10" customWidth="1"/>
    <col min="4619" max="4619" width="0" style="10" hidden="1" customWidth="1"/>
    <col min="4620" max="4620" width="1.875" style="10" customWidth="1"/>
    <col min="4621" max="4621" width="22.125" style="10"/>
    <col min="4622" max="4622" width="36.5" style="10" customWidth="1"/>
    <col min="4623" max="4866" width="22.125" style="10"/>
    <col min="4867" max="4871" width="0" style="10" hidden="1" customWidth="1"/>
    <col min="4872" max="4872" width="1.875" style="10" customWidth="1"/>
    <col min="4873" max="4873" width="22.125" style="10"/>
    <col min="4874" max="4874" width="35" style="10" customWidth="1"/>
    <col min="4875" max="4875" width="0" style="10" hidden="1" customWidth="1"/>
    <col min="4876" max="4876" width="1.875" style="10" customWidth="1"/>
    <col min="4877" max="4877" width="22.125" style="10"/>
    <col min="4878" max="4878" width="36.5" style="10" customWidth="1"/>
    <col min="4879" max="5122" width="22.125" style="10"/>
    <col min="5123" max="5127" width="0" style="10" hidden="1" customWidth="1"/>
    <col min="5128" max="5128" width="1.875" style="10" customWidth="1"/>
    <col min="5129" max="5129" width="22.125" style="10"/>
    <col min="5130" max="5130" width="35" style="10" customWidth="1"/>
    <col min="5131" max="5131" width="0" style="10" hidden="1" customWidth="1"/>
    <col min="5132" max="5132" width="1.875" style="10" customWidth="1"/>
    <col min="5133" max="5133" width="22.125" style="10"/>
    <col min="5134" max="5134" width="36.5" style="10" customWidth="1"/>
    <col min="5135" max="5378" width="22.125" style="10"/>
    <col min="5379" max="5383" width="0" style="10" hidden="1" customWidth="1"/>
    <col min="5384" max="5384" width="1.875" style="10" customWidth="1"/>
    <col min="5385" max="5385" width="22.125" style="10"/>
    <col min="5386" max="5386" width="35" style="10" customWidth="1"/>
    <col min="5387" max="5387" width="0" style="10" hidden="1" customWidth="1"/>
    <col min="5388" max="5388" width="1.875" style="10" customWidth="1"/>
    <col min="5389" max="5389" width="22.125" style="10"/>
    <col min="5390" max="5390" width="36.5" style="10" customWidth="1"/>
    <col min="5391" max="5634" width="22.125" style="10"/>
    <col min="5635" max="5639" width="0" style="10" hidden="1" customWidth="1"/>
    <col min="5640" max="5640" width="1.875" style="10" customWidth="1"/>
    <col min="5641" max="5641" width="22.125" style="10"/>
    <col min="5642" max="5642" width="35" style="10" customWidth="1"/>
    <col min="5643" max="5643" width="0" style="10" hidden="1" customWidth="1"/>
    <col min="5644" max="5644" width="1.875" style="10" customWidth="1"/>
    <col min="5645" max="5645" width="22.125" style="10"/>
    <col min="5646" max="5646" width="36.5" style="10" customWidth="1"/>
    <col min="5647" max="5890" width="22.125" style="10"/>
    <col min="5891" max="5895" width="0" style="10" hidden="1" customWidth="1"/>
    <col min="5896" max="5896" width="1.875" style="10" customWidth="1"/>
    <col min="5897" max="5897" width="22.125" style="10"/>
    <col min="5898" max="5898" width="35" style="10" customWidth="1"/>
    <col min="5899" max="5899" width="0" style="10" hidden="1" customWidth="1"/>
    <col min="5900" max="5900" width="1.875" style="10" customWidth="1"/>
    <col min="5901" max="5901" width="22.125" style="10"/>
    <col min="5902" max="5902" width="36.5" style="10" customWidth="1"/>
    <col min="5903" max="6146" width="22.125" style="10"/>
    <col min="6147" max="6151" width="0" style="10" hidden="1" customWidth="1"/>
    <col min="6152" max="6152" width="1.875" style="10" customWidth="1"/>
    <col min="6153" max="6153" width="22.125" style="10"/>
    <col min="6154" max="6154" width="35" style="10" customWidth="1"/>
    <col min="6155" max="6155" width="0" style="10" hidden="1" customWidth="1"/>
    <col min="6156" max="6156" width="1.875" style="10" customWidth="1"/>
    <col min="6157" max="6157" width="22.125" style="10"/>
    <col min="6158" max="6158" width="36.5" style="10" customWidth="1"/>
    <col min="6159" max="6402" width="22.125" style="10"/>
    <col min="6403" max="6407" width="0" style="10" hidden="1" customWidth="1"/>
    <col min="6408" max="6408" width="1.875" style="10" customWidth="1"/>
    <col min="6409" max="6409" width="22.125" style="10"/>
    <col min="6410" max="6410" width="35" style="10" customWidth="1"/>
    <col min="6411" max="6411" width="0" style="10" hidden="1" customWidth="1"/>
    <col min="6412" max="6412" width="1.875" style="10" customWidth="1"/>
    <col min="6413" max="6413" width="22.125" style="10"/>
    <col min="6414" max="6414" width="36.5" style="10" customWidth="1"/>
    <col min="6415" max="6658" width="22.125" style="10"/>
    <col min="6659" max="6663" width="0" style="10" hidden="1" customWidth="1"/>
    <col min="6664" max="6664" width="1.875" style="10" customWidth="1"/>
    <col min="6665" max="6665" width="22.125" style="10"/>
    <col min="6666" max="6666" width="35" style="10" customWidth="1"/>
    <col min="6667" max="6667" width="0" style="10" hidden="1" customWidth="1"/>
    <col min="6668" max="6668" width="1.875" style="10" customWidth="1"/>
    <col min="6669" max="6669" width="22.125" style="10"/>
    <col min="6670" max="6670" width="36.5" style="10" customWidth="1"/>
    <col min="6671" max="6914" width="22.125" style="10"/>
    <col min="6915" max="6919" width="0" style="10" hidden="1" customWidth="1"/>
    <col min="6920" max="6920" width="1.875" style="10" customWidth="1"/>
    <col min="6921" max="6921" width="22.125" style="10"/>
    <col min="6922" max="6922" width="35" style="10" customWidth="1"/>
    <col min="6923" max="6923" width="0" style="10" hidden="1" customWidth="1"/>
    <col min="6924" max="6924" width="1.875" style="10" customWidth="1"/>
    <col min="6925" max="6925" width="22.125" style="10"/>
    <col min="6926" max="6926" width="36.5" style="10" customWidth="1"/>
    <col min="6927" max="7170" width="22.125" style="10"/>
    <col min="7171" max="7175" width="0" style="10" hidden="1" customWidth="1"/>
    <col min="7176" max="7176" width="1.875" style="10" customWidth="1"/>
    <col min="7177" max="7177" width="22.125" style="10"/>
    <col min="7178" max="7178" width="35" style="10" customWidth="1"/>
    <col min="7179" max="7179" width="0" style="10" hidden="1" customWidth="1"/>
    <col min="7180" max="7180" width="1.875" style="10" customWidth="1"/>
    <col min="7181" max="7181" width="22.125" style="10"/>
    <col min="7182" max="7182" width="36.5" style="10" customWidth="1"/>
    <col min="7183" max="7426" width="22.125" style="10"/>
    <col min="7427" max="7431" width="0" style="10" hidden="1" customWidth="1"/>
    <col min="7432" max="7432" width="1.875" style="10" customWidth="1"/>
    <col min="7433" max="7433" width="22.125" style="10"/>
    <col min="7434" max="7434" width="35" style="10" customWidth="1"/>
    <col min="7435" max="7435" width="0" style="10" hidden="1" customWidth="1"/>
    <col min="7436" max="7436" width="1.875" style="10" customWidth="1"/>
    <col min="7437" max="7437" width="22.125" style="10"/>
    <col min="7438" max="7438" width="36.5" style="10" customWidth="1"/>
    <col min="7439" max="7682" width="22.125" style="10"/>
    <col min="7683" max="7687" width="0" style="10" hidden="1" customWidth="1"/>
    <col min="7688" max="7688" width="1.875" style="10" customWidth="1"/>
    <col min="7689" max="7689" width="22.125" style="10"/>
    <col min="7690" max="7690" width="35" style="10" customWidth="1"/>
    <col min="7691" max="7691" width="0" style="10" hidden="1" customWidth="1"/>
    <col min="7692" max="7692" width="1.875" style="10" customWidth="1"/>
    <col min="7693" max="7693" width="22.125" style="10"/>
    <col min="7694" max="7694" width="36.5" style="10" customWidth="1"/>
    <col min="7695" max="7938" width="22.125" style="10"/>
    <col min="7939" max="7943" width="0" style="10" hidden="1" customWidth="1"/>
    <col min="7944" max="7944" width="1.875" style="10" customWidth="1"/>
    <col min="7945" max="7945" width="22.125" style="10"/>
    <col min="7946" max="7946" width="35" style="10" customWidth="1"/>
    <col min="7947" max="7947" width="0" style="10" hidden="1" customWidth="1"/>
    <col min="7948" max="7948" width="1.875" style="10" customWidth="1"/>
    <col min="7949" max="7949" width="22.125" style="10"/>
    <col min="7950" max="7950" width="36.5" style="10" customWidth="1"/>
    <col min="7951" max="8194" width="22.125" style="10"/>
    <col min="8195" max="8199" width="0" style="10" hidden="1" customWidth="1"/>
    <col min="8200" max="8200" width="1.875" style="10" customWidth="1"/>
    <col min="8201" max="8201" width="22.125" style="10"/>
    <col min="8202" max="8202" width="35" style="10" customWidth="1"/>
    <col min="8203" max="8203" width="0" style="10" hidden="1" customWidth="1"/>
    <col min="8204" max="8204" width="1.875" style="10" customWidth="1"/>
    <col min="8205" max="8205" width="22.125" style="10"/>
    <col min="8206" max="8206" width="36.5" style="10" customWidth="1"/>
    <col min="8207" max="8450" width="22.125" style="10"/>
    <col min="8451" max="8455" width="0" style="10" hidden="1" customWidth="1"/>
    <col min="8456" max="8456" width="1.875" style="10" customWidth="1"/>
    <col min="8457" max="8457" width="22.125" style="10"/>
    <col min="8458" max="8458" width="35" style="10" customWidth="1"/>
    <col min="8459" max="8459" width="0" style="10" hidden="1" customWidth="1"/>
    <col min="8460" max="8460" width="1.875" style="10" customWidth="1"/>
    <col min="8461" max="8461" width="22.125" style="10"/>
    <col min="8462" max="8462" width="36.5" style="10" customWidth="1"/>
    <col min="8463" max="8706" width="22.125" style="10"/>
    <col min="8707" max="8711" width="0" style="10" hidden="1" customWidth="1"/>
    <col min="8712" max="8712" width="1.875" style="10" customWidth="1"/>
    <col min="8713" max="8713" width="22.125" style="10"/>
    <col min="8714" max="8714" width="35" style="10" customWidth="1"/>
    <col min="8715" max="8715" width="0" style="10" hidden="1" customWidth="1"/>
    <col min="8716" max="8716" width="1.875" style="10" customWidth="1"/>
    <col min="8717" max="8717" width="22.125" style="10"/>
    <col min="8718" max="8718" width="36.5" style="10" customWidth="1"/>
    <col min="8719" max="8962" width="22.125" style="10"/>
    <col min="8963" max="8967" width="0" style="10" hidden="1" customWidth="1"/>
    <col min="8968" max="8968" width="1.875" style="10" customWidth="1"/>
    <col min="8969" max="8969" width="22.125" style="10"/>
    <col min="8970" max="8970" width="35" style="10" customWidth="1"/>
    <col min="8971" max="8971" width="0" style="10" hidden="1" customWidth="1"/>
    <col min="8972" max="8972" width="1.875" style="10" customWidth="1"/>
    <col min="8973" max="8973" width="22.125" style="10"/>
    <col min="8974" max="8974" width="36.5" style="10" customWidth="1"/>
    <col min="8975" max="9218" width="22.125" style="10"/>
    <col min="9219" max="9223" width="0" style="10" hidden="1" customWidth="1"/>
    <col min="9224" max="9224" width="1.875" style="10" customWidth="1"/>
    <col min="9225" max="9225" width="22.125" style="10"/>
    <col min="9226" max="9226" width="35" style="10" customWidth="1"/>
    <col min="9227" max="9227" width="0" style="10" hidden="1" customWidth="1"/>
    <col min="9228" max="9228" width="1.875" style="10" customWidth="1"/>
    <col min="9229" max="9229" width="22.125" style="10"/>
    <col min="9230" max="9230" width="36.5" style="10" customWidth="1"/>
    <col min="9231" max="9474" width="22.125" style="10"/>
    <col min="9475" max="9479" width="0" style="10" hidden="1" customWidth="1"/>
    <col min="9480" max="9480" width="1.875" style="10" customWidth="1"/>
    <col min="9481" max="9481" width="22.125" style="10"/>
    <col min="9482" max="9482" width="35" style="10" customWidth="1"/>
    <col min="9483" max="9483" width="0" style="10" hidden="1" customWidth="1"/>
    <col min="9484" max="9484" width="1.875" style="10" customWidth="1"/>
    <col min="9485" max="9485" width="22.125" style="10"/>
    <col min="9486" max="9486" width="36.5" style="10" customWidth="1"/>
    <col min="9487" max="9730" width="22.125" style="10"/>
    <col min="9731" max="9735" width="0" style="10" hidden="1" customWidth="1"/>
    <col min="9736" max="9736" width="1.875" style="10" customWidth="1"/>
    <col min="9737" max="9737" width="22.125" style="10"/>
    <col min="9738" max="9738" width="35" style="10" customWidth="1"/>
    <col min="9739" max="9739" width="0" style="10" hidden="1" customWidth="1"/>
    <col min="9740" max="9740" width="1.875" style="10" customWidth="1"/>
    <col min="9741" max="9741" width="22.125" style="10"/>
    <col min="9742" max="9742" width="36.5" style="10" customWidth="1"/>
    <col min="9743" max="9986" width="22.125" style="10"/>
    <col min="9987" max="9991" width="0" style="10" hidden="1" customWidth="1"/>
    <col min="9992" max="9992" width="1.875" style="10" customWidth="1"/>
    <col min="9993" max="9993" width="22.125" style="10"/>
    <col min="9994" max="9994" width="35" style="10" customWidth="1"/>
    <col min="9995" max="9995" width="0" style="10" hidden="1" customWidth="1"/>
    <col min="9996" max="9996" width="1.875" style="10" customWidth="1"/>
    <col min="9997" max="9997" width="22.125" style="10"/>
    <col min="9998" max="9998" width="36.5" style="10" customWidth="1"/>
    <col min="9999" max="10242" width="22.125" style="10"/>
    <col min="10243" max="10247" width="0" style="10" hidden="1" customWidth="1"/>
    <col min="10248" max="10248" width="1.875" style="10" customWidth="1"/>
    <col min="10249" max="10249" width="22.125" style="10"/>
    <col min="10250" max="10250" width="35" style="10" customWidth="1"/>
    <col min="10251" max="10251" width="0" style="10" hidden="1" customWidth="1"/>
    <col min="10252" max="10252" width="1.875" style="10" customWidth="1"/>
    <col min="10253" max="10253" width="22.125" style="10"/>
    <col min="10254" max="10254" width="36.5" style="10" customWidth="1"/>
    <col min="10255" max="10498" width="22.125" style="10"/>
    <col min="10499" max="10503" width="0" style="10" hidden="1" customWidth="1"/>
    <col min="10504" max="10504" width="1.875" style="10" customWidth="1"/>
    <col min="10505" max="10505" width="22.125" style="10"/>
    <col min="10506" max="10506" width="35" style="10" customWidth="1"/>
    <col min="10507" max="10507" width="0" style="10" hidden="1" customWidth="1"/>
    <col min="10508" max="10508" width="1.875" style="10" customWidth="1"/>
    <col min="10509" max="10509" width="22.125" style="10"/>
    <col min="10510" max="10510" width="36.5" style="10" customWidth="1"/>
    <col min="10511" max="10754" width="22.125" style="10"/>
    <col min="10755" max="10759" width="0" style="10" hidden="1" customWidth="1"/>
    <col min="10760" max="10760" width="1.875" style="10" customWidth="1"/>
    <col min="10761" max="10761" width="22.125" style="10"/>
    <col min="10762" max="10762" width="35" style="10" customWidth="1"/>
    <col min="10763" max="10763" width="0" style="10" hidden="1" customWidth="1"/>
    <col min="10764" max="10764" width="1.875" style="10" customWidth="1"/>
    <col min="10765" max="10765" width="22.125" style="10"/>
    <col min="10766" max="10766" width="36.5" style="10" customWidth="1"/>
    <col min="10767" max="11010" width="22.125" style="10"/>
    <col min="11011" max="11015" width="0" style="10" hidden="1" customWidth="1"/>
    <col min="11016" max="11016" width="1.875" style="10" customWidth="1"/>
    <col min="11017" max="11017" width="22.125" style="10"/>
    <col min="11018" max="11018" width="35" style="10" customWidth="1"/>
    <col min="11019" max="11019" width="0" style="10" hidden="1" customWidth="1"/>
    <col min="11020" max="11020" width="1.875" style="10" customWidth="1"/>
    <col min="11021" max="11021" width="22.125" style="10"/>
    <col min="11022" max="11022" width="36.5" style="10" customWidth="1"/>
    <col min="11023" max="11266" width="22.125" style="10"/>
    <col min="11267" max="11271" width="0" style="10" hidden="1" customWidth="1"/>
    <col min="11272" max="11272" width="1.875" style="10" customWidth="1"/>
    <col min="11273" max="11273" width="22.125" style="10"/>
    <col min="11274" max="11274" width="35" style="10" customWidth="1"/>
    <col min="11275" max="11275" width="0" style="10" hidden="1" customWidth="1"/>
    <col min="11276" max="11276" width="1.875" style="10" customWidth="1"/>
    <col min="11277" max="11277" width="22.125" style="10"/>
    <col min="11278" max="11278" width="36.5" style="10" customWidth="1"/>
    <col min="11279" max="11522" width="22.125" style="10"/>
    <col min="11523" max="11527" width="0" style="10" hidden="1" customWidth="1"/>
    <col min="11528" max="11528" width="1.875" style="10" customWidth="1"/>
    <col min="11529" max="11529" width="22.125" style="10"/>
    <col min="11530" max="11530" width="35" style="10" customWidth="1"/>
    <col min="11531" max="11531" width="0" style="10" hidden="1" customWidth="1"/>
    <col min="11532" max="11532" width="1.875" style="10" customWidth="1"/>
    <col min="11533" max="11533" width="22.125" style="10"/>
    <col min="11534" max="11534" width="36.5" style="10" customWidth="1"/>
    <col min="11535" max="11778" width="22.125" style="10"/>
    <col min="11779" max="11783" width="0" style="10" hidden="1" customWidth="1"/>
    <col min="11784" max="11784" width="1.875" style="10" customWidth="1"/>
    <col min="11785" max="11785" width="22.125" style="10"/>
    <col min="11786" max="11786" width="35" style="10" customWidth="1"/>
    <col min="11787" max="11787" width="0" style="10" hidden="1" customWidth="1"/>
    <col min="11788" max="11788" width="1.875" style="10" customWidth="1"/>
    <col min="11789" max="11789" width="22.125" style="10"/>
    <col min="11790" max="11790" width="36.5" style="10" customWidth="1"/>
    <col min="11791" max="12034" width="22.125" style="10"/>
    <col min="12035" max="12039" width="0" style="10" hidden="1" customWidth="1"/>
    <col min="12040" max="12040" width="1.875" style="10" customWidth="1"/>
    <col min="12041" max="12041" width="22.125" style="10"/>
    <col min="12042" max="12042" width="35" style="10" customWidth="1"/>
    <col min="12043" max="12043" width="0" style="10" hidden="1" customWidth="1"/>
    <col min="12044" max="12044" width="1.875" style="10" customWidth="1"/>
    <col min="12045" max="12045" width="22.125" style="10"/>
    <col min="12046" max="12046" width="36.5" style="10" customWidth="1"/>
    <col min="12047" max="12290" width="22.125" style="10"/>
    <col min="12291" max="12295" width="0" style="10" hidden="1" customWidth="1"/>
    <col min="12296" max="12296" width="1.875" style="10" customWidth="1"/>
    <col min="12297" max="12297" width="22.125" style="10"/>
    <col min="12298" max="12298" width="35" style="10" customWidth="1"/>
    <col min="12299" max="12299" width="0" style="10" hidden="1" customWidth="1"/>
    <col min="12300" max="12300" width="1.875" style="10" customWidth="1"/>
    <col min="12301" max="12301" width="22.125" style="10"/>
    <col min="12302" max="12302" width="36.5" style="10" customWidth="1"/>
    <col min="12303" max="12546" width="22.125" style="10"/>
    <col min="12547" max="12551" width="0" style="10" hidden="1" customWidth="1"/>
    <col min="12552" max="12552" width="1.875" style="10" customWidth="1"/>
    <col min="12553" max="12553" width="22.125" style="10"/>
    <col min="12554" max="12554" width="35" style="10" customWidth="1"/>
    <col min="12555" max="12555" width="0" style="10" hidden="1" customWidth="1"/>
    <col min="12556" max="12556" width="1.875" style="10" customWidth="1"/>
    <col min="12557" max="12557" width="22.125" style="10"/>
    <col min="12558" max="12558" width="36.5" style="10" customWidth="1"/>
    <col min="12559" max="12802" width="22.125" style="10"/>
    <col min="12803" max="12807" width="0" style="10" hidden="1" customWidth="1"/>
    <col min="12808" max="12808" width="1.875" style="10" customWidth="1"/>
    <col min="12809" max="12809" width="22.125" style="10"/>
    <col min="12810" max="12810" width="35" style="10" customWidth="1"/>
    <col min="12811" max="12811" width="0" style="10" hidden="1" customWidth="1"/>
    <col min="12812" max="12812" width="1.875" style="10" customWidth="1"/>
    <col min="12813" max="12813" width="22.125" style="10"/>
    <col min="12814" max="12814" width="36.5" style="10" customWidth="1"/>
    <col min="12815" max="13058" width="22.125" style="10"/>
    <col min="13059" max="13063" width="0" style="10" hidden="1" customWidth="1"/>
    <col min="13064" max="13064" width="1.875" style="10" customWidth="1"/>
    <col min="13065" max="13065" width="22.125" style="10"/>
    <col min="13066" max="13066" width="35" style="10" customWidth="1"/>
    <col min="13067" max="13067" width="0" style="10" hidden="1" customWidth="1"/>
    <col min="13068" max="13068" width="1.875" style="10" customWidth="1"/>
    <col min="13069" max="13069" width="22.125" style="10"/>
    <col min="13070" max="13070" width="36.5" style="10" customWidth="1"/>
    <col min="13071" max="13314" width="22.125" style="10"/>
    <col min="13315" max="13319" width="0" style="10" hidden="1" customWidth="1"/>
    <col min="13320" max="13320" width="1.875" style="10" customWidth="1"/>
    <col min="13321" max="13321" width="22.125" style="10"/>
    <col min="13322" max="13322" width="35" style="10" customWidth="1"/>
    <col min="13323" max="13323" width="0" style="10" hidden="1" customWidth="1"/>
    <col min="13324" max="13324" width="1.875" style="10" customWidth="1"/>
    <col min="13325" max="13325" width="22.125" style="10"/>
    <col min="13326" max="13326" width="36.5" style="10" customWidth="1"/>
    <col min="13327" max="13570" width="22.125" style="10"/>
    <col min="13571" max="13575" width="0" style="10" hidden="1" customWidth="1"/>
    <col min="13576" max="13576" width="1.875" style="10" customWidth="1"/>
    <col min="13577" max="13577" width="22.125" style="10"/>
    <col min="13578" max="13578" width="35" style="10" customWidth="1"/>
    <col min="13579" max="13579" width="0" style="10" hidden="1" customWidth="1"/>
    <col min="13580" max="13580" width="1.875" style="10" customWidth="1"/>
    <col min="13581" max="13581" width="22.125" style="10"/>
    <col min="13582" max="13582" width="36.5" style="10" customWidth="1"/>
    <col min="13583" max="13826" width="22.125" style="10"/>
    <col min="13827" max="13831" width="0" style="10" hidden="1" customWidth="1"/>
    <col min="13832" max="13832" width="1.875" style="10" customWidth="1"/>
    <col min="13833" max="13833" width="22.125" style="10"/>
    <col min="13834" max="13834" width="35" style="10" customWidth="1"/>
    <col min="13835" max="13835" width="0" style="10" hidden="1" customWidth="1"/>
    <col min="13836" max="13836" width="1.875" style="10" customWidth="1"/>
    <col min="13837" max="13837" width="22.125" style="10"/>
    <col min="13838" max="13838" width="36.5" style="10" customWidth="1"/>
    <col min="13839" max="14082" width="22.125" style="10"/>
    <col min="14083" max="14087" width="0" style="10" hidden="1" customWidth="1"/>
    <col min="14088" max="14088" width="1.875" style="10" customWidth="1"/>
    <col min="14089" max="14089" width="22.125" style="10"/>
    <col min="14090" max="14090" width="35" style="10" customWidth="1"/>
    <col min="14091" max="14091" width="0" style="10" hidden="1" customWidth="1"/>
    <col min="14092" max="14092" width="1.875" style="10" customWidth="1"/>
    <col min="14093" max="14093" width="22.125" style="10"/>
    <col min="14094" max="14094" width="36.5" style="10" customWidth="1"/>
    <col min="14095" max="14338" width="22.125" style="10"/>
    <col min="14339" max="14343" width="0" style="10" hidden="1" customWidth="1"/>
    <col min="14344" max="14344" width="1.875" style="10" customWidth="1"/>
    <col min="14345" max="14345" width="22.125" style="10"/>
    <col min="14346" max="14346" width="35" style="10" customWidth="1"/>
    <col min="14347" max="14347" width="0" style="10" hidden="1" customWidth="1"/>
    <col min="14348" max="14348" width="1.875" style="10" customWidth="1"/>
    <col min="14349" max="14349" width="22.125" style="10"/>
    <col min="14350" max="14350" width="36.5" style="10" customWidth="1"/>
    <col min="14351" max="14594" width="22.125" style="10"/>
    <col min="14595" max="14599" width="0" style="10" hidden="1" customWidth="1"/>
    <col min="14600" max="14600" width="1.875" style="10" customWidth="1"/>
    <col min="14601" max="14601" width="22.125" style="10"/>
    <col min="14602" max="14602" width="35" style="10" customWidth="1"/>
    <col min="14603" max="14603" width="0" style="10" hidden="1" customWidth="1"/>
    <col min="14604" max="14604" width="1.875" style="10" customWidth="1"/>
    <col min="14605" max="14605" width="22.125" style="10"/>
    <col min="14606" max="14606" width="36.5" style="10" customWidth="1"/>
    <col min="14607" max="14850" width="22.125" style="10"/>
    <col min="14851" max="14855" width="0" style="10" hidden="1" customWidth="1"/>
    <col min="14856" max="14856" width="1.875" style="10" customWidth="1"/>
    <col min="14857" max="14857" width="22.125" style="10"/>
    <col min="14858" max="14858" width="35" style="10" customWidth="1"/>
    <col min="14859" max="14859" width="0" style="10" hidden="1" customWidth="1"/>
    <col min="14860" max="14860" width="1.875" style="10" customWidth="1"/>
    <col min="14861" max="14861" width="22.125" style="10"/>
    <col min="14862" max="14862" width="36.5" style="10" customWidth="1"/>
    <col min="14863" max="15106" width="22.125" style="10"/>
    <col min="15107" max="15111" width="0" style="10" hidden="1" customWidth="1"/>
    <col min="15112" max="15112" width="1.875" style="10" customWidth="1"/>
    <col min="15113" max="15113" width="22.125" style="10"/>
    <col min="15114" max="15114" width="35" style="10" customWidth="1"/>
    <col min="15115" max="15115" width="0" style="10" hidden="1" customWidth="1"/>
    <col min="15116" max="15116" width="1.875" style="10" customWidth="1"/>
    <col min="15117" max="15117" width="22.125" style="10"/>
    <col min="15118" max="15118" width="36.5" style="10" customWidth="1"/>
    <col min="15119" max="15362" width="22.125" style="10"/>
    <col min="15363" max="15367" width="0" style="10" hidden="1" customWidth="1"/>
    <col min="15368" max="15368" width="1.875" style="10" customWidth="1"/>
    <col min="15369" max="15369" width="22.125" style="10"/>
    <col min="15370" max="15370" width="35" style="10" customWidth="1"/>
    <col min="15371" max="15371" width="0" style="10" hidden="1" customWidth="1"/>
    <col min="15372" max="15372" width="1.875" style="10" customWidth="1"/>
    <col min="15373" max="15373" width="22.125" style="10"/>
    <col min="15374" max="15374" width="36.5" style="10" customWidth="1"/>
    <col min="15375" max="15618" width="22.125" style="10"/>
    <col min="15619" max="15623" width="0" style="10" hidden="1" customWidth="1"/>
    <col min="15624" max="15624" width="1.875" style="10" customWidth="1"/>
    <col min="15625" max="15625" width="22.125" style="10"/>
    <col min="15626" max="15626" width="35" style="10" customWidth="1"/>
    <col min="15627" max="15627" width="0" style="10" hidden="1" customWidth="1"/>
    <col min="15628" max="15628" width="1.875" style="10" customWidth="1"/>
    <col min="15629" max="15629" width="22.125" style="10"/>
    <col min="15630" max="15630" width="36.5" style="10" customWidth="1"/>
    <col min="15631" max="15874" width="22.125" style="10"/>
    <col min="15875" max="15879" width="0" style="10" hidden="1" customWidth="1"/>
    <col min="15880" max="15880" width="1.875" style="10" customWidth="1"/>
    <col min="15881" max="15881" width="22.125" style="10"/>
    <col min="15882" max="15882" width="35" style="10" customWidth="1"/>
    <col min="15883" max="15883" width="0" style="10" hidden="1" customWidth="1"/>
    <col min="15884" max="15884" width="1.875" style="10" customWidth="1"/>
    <col min="15885" max="15885" width="22.125" style="10"/>
    <col min="15886" max="15886" width="36.5" style="10" customWidth="1"/>
    <col min="15887" max="16130" width="22.125" style="10"/>
    <col min="16131" max="16135" width="0" style="10" hidden="1" customWidth="1"/>
    <col min="16136" max="16136" width="1.875" style="10" customWidth="1"/>
    <col min="16137" max="16137" width="22.125" style="10"/>
    <col min="16138" max="16138" width="35" style="10" customWidth="1"/>
    <col min="16139" max="16139" width="0" style="10" hidden="1" customWidth="1"/>
    <col min="16140" max="16140" width="1.875" style="10" customWidth="1"/>
    <col min="16141" max="16141" width="22.125" style="10"/>
    <col min="16142" max="16142" width="36.5" style="10" customWidth="1"/>
    <col min="16143" max="16384" width="22.125" style="10"/>
  </cols>
  <sheetData>
    <row r="1" spans="1:15" x14ac:dyDescent="0.2">
      <c r="A1" s="31"/>
      <c r="B1" s="31"/>
      <c r="C1" s="31"/>
      <c r="D1" s="31"/>
      <c r="E1" s="31"/>
      <c r="F1" s="31"/>
      <c r="G1" s="31"/>
      <c r="H1" s="31"/>
      <c r="I1" s="31"/>
      <c r="J1" s="31"/>
      <c r="K1" s="31"/>
      <c r="L1" s="31"/>
      <c r="M1" s="31"/>
      <c r="N1" s="31"/>
      <c r="O1" s="31"/>
    </row>
    <row r="2" spans="1:15" ht="18" customHeight="1" x14ac:dyDescent="0.2">
      <c r="F2" s="31"/>
      <c r="O2" s="31"/>
    </row>
    <row r="3" spans="1:15" ht="18" customHeight="1" x14ac:dyDescent="0.2">
      <c r="F3" s="31"/>
      <c r="O3" s="31"/>
    </row>
    <row r="4" spans="1:15" ht="32.25" thickBot="1" x14ac:dyDescent="0.25">
      <c r="A4" s="11" t="s">
        <v>5</v>
      </c>
      <c r="B4" s="12" t="s">
        <v>1</v>
      </c>
      <c r="C4" s="12" t="s">
        <v>4</v>
      </c>
      <c r="D4" s="12" t="s">
        <v>3</v>
      </c>
      <c r="E4" s="12" t="s">
        <v>6</v>
      </c>
      <c r="F4" s="33"/>
      <c r="G4" s="13"/>
      <c r="H4" s="28" t="s">
        <v>70</v>
      </c>
      <c r="I4" s="28" t="s">
        <v>72</v>
      </c>
      <c r="J4" s="11" t="s">
        <v>0</v>
      </c>
      <c r="L4" s="28" t="s">
        <v>52</v>
      </c>
      <c r="M4" s="28" t="s">
        <v>71</v>
      </c>
      <c r="O4" s="31"/>
    </row>
    <row r="5" spans="1:15" ht="15.75" x14ac:dyDescent="0.2">
      <c r="A5" s="14" t="s">
        <v>1</v>
      </c>
      <c r="B5" s="14" t="s">
        <v>7</v>
      </c>
      <c r="C5" s="14" t="s">
        <v>7</v>
      </c>
      <c r="D5" s="15" t="s">
        <v>8</v>
      </c>
      <c r="E5" s="14" t="s">
        <v>7</v>
      </c>
      <c r="F5" s="34"/>
      <c r="G5" s="16"/>
      <c r="H5" s="17" t="s">
        <v>1</v>
      </c>
      <c r="I5" s="14" t="s">
        <v>9</v>
      </c>
      <c r="J5" s="13" t="s">
        <v>10</v>
      </c>
      <c r="L5" s="17" t="s">
        <v>53</v>
      </c>
      <c r="M5" s="14" t="s">
        <v>56</v>
      </c>
      <c r="O5" s="31"/>
    </row>
    <row r="6" spans="1:15" ht="15.75" x14ac:dyDescent="0.2">
      <c r="A6" s="14" t="s">
        <v>4</v>
      </c>
      <c r="B6" s="14" t="s">
        <v>11</v>
      </c>
      <c r="C6" s="14" t="s">
        <v>11</v>
      </c>
      <c r="D6" s="15" t="s">
        <v>12</v>
      </c>
      <c r="E6" s="14" t="s">
        <v>11</v>
      </c>
      <c r="F6" s="34"/>
      <c r="G6" s="16"/>
      <c r="H6" s="17" t="s">
        <v>77</v>
      </c>
      <c r="I6" s="14" t="s">
        <v>78</v>
      </c>
      <c r="J6" s="13" t="s">
        <v>2</v>
      </c>
      <c r="L6" s="17" t="s">
        <v>54</v>
      </c>
      <c r="M6" s="14" t="s">
        <v>57</v>
      </c>
      <c r="O6" s="31"/>
    </row>
    <row r="7" spans="1:15" ht="15.75" x14ac:dyDescent="0.2">
      <c r="A7" s="14" t="s">
        <v>3</v>
      </c>
      <c r="B7" s="14" t="s">
        <v>13</v>
      </c>
      <c r="C7" s="14" t="s">
        <v>13</v>
      </c>
      <c r="D7" s="15" t="s">
        <v>14</v>
      </c>
      <c r="E7" s="14" t="s">
        <v>13</v>
      </c>
      <c r="F7" s="34"/>
      <c r="G7" s="16"/>
      <c r="H7" s="17" t="s">
        <v>3</v>
      </c>
      <c r="I7" s="14" t="s">
        <v>15</v>
      </c>
      <c r="J7" s="13"/>
      <c r="L7" s="17" t="s">
        <v>55</v>
      </c>
      <c r="M7" s="14" t="s">
        <v>58</v>
      </c>
      <c r="O7" s="31"/>
    </row>
    <row r="8" spans="1:15" ht="15.75" x14ac:dyDescent="0.25">
      <c r="A8" s="13" t="s">
        <v>6</v>
      </c>
      <c r="B8" s="14" t="s">
        <v>16</v>
      </c>
      <c r="C8" s="14" t="s">
        <v>16</v>
      </c>
      <c r="D8" s="15" t="s">
        <v>17</v>
      </c>
      <c r="E8" s="14" t="s">
        <v>16</v>
      </c>
      <c r="F8" s="34"/>
      <c r="G8" s="16"/>
      <c r="H8" s="19" t="s">
        <v>18</v>
      </c>
      <c r="I8" s="13" t="s">
        <v>19</v>
      </c>
      <c r="J8" s="13"/>
      <c r="L8" s="19"/>
      <c r="M8" s="13"/>
      <c r="O8" s="31"/>
    </row>
    <row r="9" spans="1:15" ht="15.95" customHeight="1" x14ac:dyDescent="0.2">
      <c r="A9" s="13"/>
      <c r="B9" s="14" t="s">
        <v>20</v>
      </c>
      <c r="C9" s="14" t="s">
        <v>20</v>
      </c>
      <c r="D9" s="15" t="s">
        <v>21</v>
      </c>
      <c r="E9" s="14" t="s">
        <v>20</v>
      </c>
      <c r="F9" s="34"/>
      <c r="G9" s="16"/>
      <c r="H9" s="20"/>
      <c r="I9" s="13"/>
      <c r="J9" s="13"/>
      <c r="O9" s="31"/>
    </row>
    <row r="10" spans="1:15" s="24" customFormat="1" ht="32.25" thickBot="1" x14ac:dyDescent="0.25">
      <c r="A10" s="18"/>
      <c r="B10" s="21" t="s">
        <v>22</v>
      </c>
      <c r="C10" s="21" t="s">
        <v>23</v>
      </c>
      <c r="D10" s="22" t="s">
        <v>24</v>
      </c>
      <c r="E10" s="21" t="s">
        <v>22</v>
      </c>
      <c r="F10" s="35"/>
      <c r="G10" s="23"/>
      <c r="H10" s="29" t="s">
        <v>75</v>
      </c>
      <c r="I10" s="29" t="s">
        <v>73</v>
      </c>
      <c r="J10" s="18"/>
      <c r="L10" s="29" t="s">
        <v>74</v>
      </c>
      <c r="M10" s="29" t="s">
        <v>73</v>
      </c>
      <c r="O10" s="32"/>
    </row>
    <row r="11" spans="1:15" ht="15.75" x14ac:dyDescent="0.25">
      <c r="A11" s="13"/>
      <c r="B11" s="14" t="s">
        <v>26</v>
      </c>
      <c r="C11" s="14" t="s">
        <v>27</v>
      </c>
      <c r="D11" s="15" t="s">
        <v>20</v>
      </c>
      <c r="E11" s="14" t="s">
        <v>23</v>
      </c>
      <c r="F11" s="34"/>
      <c r="G11" s="16"/>
      <c r="H11" s="25" t="s">
        <v>8</v>
      </c>
      <c r="I11" s="14" t="s">
        <v>28</v>
      </c>
      <c r="J11" s="13"/>
      <c r="L11" s="17" t="s">
        <v>7</v>
      </c>
      <c r="M11" s="14" t="s">
        <v>29</v>
      </c>
      <c r="O11" s="31"/>
    </row>
    <row r="12" spans="1:15" ht="15.75" x14ac:dyDescent="0.25">
      <c r="A12" s="13"/>
      <c r="B12" s="14" t="s">
        <v>30</v>
      </c>
      <c r="C12" s="14" t="s">
        <v>31</v>
      </c>
      <c r="D12" s="15" t="s">
        <v>32</v>
      </c>
      <c r="E12" s="14" t="s">
        <v>27</v>
      </c>
      <c r="F12" s="34"/>
      <c r="G12" s="16"/>
      <c r="H12" s="25" t="s">
        <v>12</v>
      </c>
      <c r="I12" s="14" t="s">
        <v>33</v>
      </c>
      <c r="J12" s="13"/>
      <c r="L12" s="17" t="s">
        <v>11</v>
      </c>
      <c r="M12" s="14" t="s">
        <v>34</v>
      </c>
      <c r="O12" s="31"/>
    </row>
    <row r="13" spans="1:15" ht="15.75" x14ac:dyDescent="0.25">
      <c r="A13" s="13"/>
      <c r="B13" s="14" t="s">
        <v>23</v>
      </c>
      <c r="C13" s="14" t="s">
        <v>35</v>
      </c>
      <c r="D13" s="15" t="s">
        <v>36</v>
      </c>
      <c r="E13" s="14" t="s">
        <v>31</v>
      </c>
      <c r="F13" s="34"/>
      <c r="G13" s="16"/>
      <c r="H13" s="25" t="s">
        <v>14</v>
      </c>
      <c r="I13" s="14" t="s">
        <v>37</v>
      </c>
      <c r="J13" s="13"/>
      <c r="L13" s="17" t="s">
        <v>13</v>
      </c>
      <c r="M13" s="14" t="s">
        <v>38</v>
      </c>
      <c r="O13" s="31"/>
    </row>
    <row r="14" spans="1:15" ht="15.75" x14ac:dyDescent="0.25">
      <c r="A14" s="13"/>
      <c r="B14" s="14" t="s">
        <v>31</v>
      </c>
      <c r="C14" s="14" t="s">
        <v>39</v>
      </c>
      <c r="D14" s="15" t="s">
        <v>40</v>
      </c>
      <c r="E14" s="14" t="s">
        <v>35</v>
      </c>
      <c r="F14" s="34"/>
      <c r="G14" s="16"/>
      <c r="H14" s="25" t="s">
        <v>17</v>
      </c>
      <c r="I14" s="14" t="s">
        <v>41</v>
      </c>
      <c r="J14" s="13"/>
      <c r="L14" s="17" t="s">
        <v>16</v>
      </c>
      <c r="M14" s="14" t="s">
        <v>42</v>
      </c>
      <c r="O14" s="31"/>
    </row>
    <row r="15" spans="1:15" ht="15.75" x14ac:dyDescent="0.25">
      <c r="A15" s="13"/>
      <c r="B15" s="14" t="s">
        <v>39</v>
      </c>
      <c r="D15" s="15" t="s">
        <v>43</v>
      </c>
      <c r="E15" s="14" t="s">
        <v>39</v>
      </c>
      <c r="F15" s="34"/>
      <c r="G15" s="16"/>
      <c r="H15" s="25" t="s">
        <v>44</v>
      </c>
      <c r="I15" s="14" t="s">
        <v>45</v>
      </c>
      <c r="J15" s="13"/>
      <c r="L15" s="17" t="s">
        <v>20</v>
      </c>
      <c r="M15" s="14" t="s">
        <v>47</v>
      </c>
      <c r="O15" s="31"/>
    </row>
    <row r="16" spans="1:15" ht="15.75" x14ac:dyDescent="0.25">
      <c r="A16" s="13"/>
      <c r="B16" s="13"/>
      <c r="D16" s="15" t="s">
        <v>46</v>
      </c>
      <c r="E16" s="16"/>
      <c r="F16" s="34"/>
      <c r="G16" s="16"/>
      <c r="H16" s="25" t="s">
        <v>21</v>
      </c>
      <c r="I16" s="14" t="s">
        <v>42</v>
      </c>
      <c r="J16" s="13"/>
      <c r="L16" s="17"/>
      <c r="M16" s="14"/>
      <c r="O16" s="31"/>
    </row>
    <row r="17" spans="1:15" ht="15.75" x14ac:dyDescent="0.25">
      <c r="A17" s="13"/>
      <c r="B17" s="13"/>
      <c r="C17" s="26"/>
      <c r="D17" s="16"/>
      <c r="E17" s="16"/>
      <c r="F17" s="34"/>
      <c r="G17" s="16"/>
      <c r="H17" s="25" t="s">
        <v>24</v>
      </c>
      <c r="I17" s="14" t="s">
        <v>48</v>
      </c>
      <c r="J17" s="13"/>
      <c r="O17" s="31"/>
    </row>
    <row r="18" spans="1:15" ht="15.75" x14ac:dyDescent="0.25">
      <c r="A18" s="13"/>
      <c r="B18" s="13"/>
      <c r="C18" s="26"/>
      <c r="D18" s="16"/>
      <c r="E18" s="16"/>
      <c r="F18" s="34"/>
      <c r="G18" s="16"/>
      <c r="H18" s="25" t="s">
        <v>20</v>
      </c>
      <c r="I18" s="14" t="s">
        <v>47</v>
      </c>
      <c r="J18" s="13"/>
      <c r="L18" s="17"/>
      <c r="M18" s="14"/>
      <c r="O18" s="31"/>
    </row>
    <row r="19" spans="1:15" ht="15.75" x14ac:dyDescent="0.25">
      <c r="A19" s="13"/>
      <c r="B19" s="13"/>
      <c r="C19" s="26"/>
      <c r="D19" s="16"/>
      <c r="E19" s="16"/>
      <c r="F19" s="34"/>
      <c r="G19" s="16"/>
      <c r="H19" s="25" t="s">
        <v>40</v>
      </c>
      <c r="I19" s="14" t="s">
        <v>49</v>
      </c>
      <c r="J19" s="13"/>
      <c r="L19" s="17"/>
      <c r="M19" s="14"/>
      <c r="O19" s="31"/>
    </row>
    <row r="20" spans="1:15" x14ac:dyDescent="0.2">
      <c r="A20" s="13"/>
      <c r="B20" s="13"/>
      <c r="C20" s="26"/>
      <c r="D20" s="13"/>
      <c r="E20" s="13"/>
      <c r="F20" s="33"/>
      <c r="G20" s="13"/>
      <c r="H20" s="13"/>
      <c r="I20" s="13"/>
      <c r="J20" s="13"/>
      <c r="O20" s="31"/>
    </row>
    <row r="21" spans="1:15" ht="32.25" thickBot="1" x14ac:dyDescent="0.25">
      <c r="A21" s="13"/>
      <c r="B21" s="13"/>
      <c r="C21" s="26"/>
      <c r="D21" s="13"/>
      <c r="E21" s="13"/>
      <c r="F21" s="33"/>
      <c r="G21" s="13"/>
      <c r="H21" s="29" t="s">
        <v>79</v>
      </c>
      <c r="I21" s="29" t="s">
        <v>25</v>
      </c>
      <c r="J21" s="14"/>
      <c r="K21" s="27"/>
      <c r="L21" s="29" t="s">
        <v>76</v>
      </c>
      <c r="M21" s="29" t="s">
        <v>25</v>
      </c>
      <c r="O21" s="31"/>
    </row>
    <row r="22" spans="1:15" ht="15.75" x14ac:dyDescent="0.2">
      <c r="A22" s="13"/>
      <c r="B22" s="13"/>
      <c r="C22" s="26"/>
      <c r="D22" s="13"/>
      <c r="E22" s="13"/>
      <c r="F22" s="33"/>
      <c r="G22" s="13"/>
      <c r="H22" s="17" t="s">
        <v>7</v>
      </c>
      <c r="I22" s="14" t="s">
        <v>29</v>
      </c>
      <c r="J22" s="13"/>
      <c r="L22" s="17" t="s">
        <v>7</v>
      </c>
      <c r="M22" s="14" t="s">
        <v>29</v>
      </c>
      <c r="O22" s="31"/>
    </row>
    <row r="23" spans="1:15" ht="15.75" x14ac:dyDescent="0.2">
      <c r="A23" s="13"/>
      <c r="B23" s="13"/>
      <c r="C23" s="26"/>
      <c r="D23" s="13"/>
      <c r="E23" s="13"/>
      <c r="F23" s="33"/>
      <c r="G23" s="13"/>
      <c r="H23" s="17" t="s">
        <v>11</v>
      </c>
      <c r="I23" s="14" t="s">
        <v>34</v>
      </c>
      <c r="J23" s="13"/>
      <c r="L23" s="17" t="s">
        <v>11</v>
      </c>
      <c r="M23" s="14" t="s">
        <v>34</v>
      </c>
      <c r="O23" s="31"/>
    </row>
    <row r="24" spans="1:15" ht="15.75" x14ac:dyDescent="0.2">
      <c r="A24" s="13"/>
      <c r="B24" s="13"/>
      <c r="C24" s="26"/>
      <c r="D24" s="13"/>
      <c r="E24" s="13"/>
      <c r="F24" s="33"/>
      <c r="G24" s="13"/>
      <c r="H24" s="17" t="s">
        <v>13</v>
      </c>
      <c r="I24" s="14" t="s">
        <v>38</v>
      </c>
      <c r="J24" s="13"/>
      <c r="L24" s="17" t="s">
        <v>13</v>
      </c>
      <c r="M24" s="14" t="s">
        <v>38</v>
      </c>
      <c r="O24" s="31"/>
    </row>
    <row r="25" spans="1:15" ht="15.75" x14ac:dyDescent="0.2">
      <c r="A25" s="13"/>
      <c r="B25" s="13"/>
      <c r="C25" s="26"/>
      <c r="D25" s="13"/>
      <c r="E25" s="13"/>
      <c r="F25" s="33"/>
      <c r="G25" s="13"/>
      <c r="H25" s="17" t="s">
        <v>16</v>
      </c>
      <c r="I25" s="14" t="s">
        <v>42</v>
      </c>
      <c r="J25" s="13"/>
      <c r="L25" s="17" t="s">
        <v>16</v>
      </c>
      <c r="M25" s="14" t="s">
        <v>42</v>
      </c>
      <c r="O25" s="31"/>
    </row>
    <row r="26" spans="1:15" ht="15.75" x14ac:dyDescent="0.2">
      <c r="A26" s="13"/>
      <c r="B26" s="13"/>
      <c r="C26" s="26"/>
      <c r="D26" s="13"/>
      <c r="E26" s="13"/>
      <c r="F26" s="33"/>
      <c r="G26" s="13"/>
      <c r="H26" s="17" t="s">
        <v>20</v>
      </c>
      <c r="I26" s="14" t="s">
        <v>47</v>
      </c>
      <c r="J26" s="13"/>
      <c r="L26" s="17" t="s">
        <v>20</v>
      </c>
      <c r="M26" s="14" t="s">
        <v>47</v>
      </c>
      <c r="O26" s="31"/>
    </row>
    <row r="27" spans="1:15" ht="15.75" x14ac:dyDescent="0.2">
      <c r="A27" s="13"/>
      <c r="B27" s="13"/>
      <c r="C27" s="26"/>
      <c r="D27" s="13"/>
      <c r="E27" s="13"/>
      <c r="F27" s="33"/>
      <c r="G27" s="13"/>
      <c r="H27" s="17" t="s">
        <v>27</v>
      </c>
      <c r="I27" s="14" t="s">
        <v>50</v>
      </c>
      <c r="J27" s="13"/>
      <c r="L27" s="17" t="s">
        <v>27</v>
      </c>
      <c r="M27" s="14" t="s">
        <v>50</v>
      </c>
      <c r="O27" s="31"/>
    </row>
    <row r="28" spans="1:15" ht="15.75" x14ac:dyDescent="0.2">
      <c r="A28" s="13"/>
      <c r="B28" s="13"/>
      <c r="C28" s="26"/>
      <c r="D28" s="13"/>
      <c r="E28" s="13"/>
      <c r="F28" s="33"/>
      <c r="G28" s="13"/>
      <c r="H28" s="17" t="s">
        <v>35</v>
      </c>
      <c r="I28" s="14" t="s">
        <v>51</v>
      </c>
      <c r="J28" s="13"/>
      <c r="L28" s="17" t="s">
        <v>35</v>
      </c>
      <c r="M28" s="14" t="s">
        <v>51</v>
      </c>
      <c r="O28" s="31"/>
    </row>
    <row r="29" spans="1:15" x14ac:dyDescent="0.2">
      <c r="A29" s="13"/>
      <c r="B29" s="13"/>
      <c r="C29" s="26"/>
      <c r="D29" s="13"/>
      <c r="E29" s="13"/>
      <c r="F29" s="33"/>
      <c r="G29" s="13"/>
      <c r="J29" s="13"/>
      <c r="O29" s="31"/>
    </row>
    <row r="30" spans="1:15" ht="15.75" x14ac:dyDescent="0.2">
      <c r="A30" s="13"/>
      <c r="B30" s="13"/>
      <c r="C30" s="26"/>
      <c r="D30" s="13"/>
      <c r="E30" s="13"/>
      <c r="F30" s="33"/>
      <c r="G30" s="13"/>
      <c r="J30" s="13"/>
      <c r="L30" s="17"/>
      <c r="M30" s="14"/>
      <c r="O30" s="31"/>
    </row>
    <row r="31" spans="1:15" x14ac:dyDescent="0.2">
      <c r="A31" s="33"/>
      <c r="B31" s="33"/>
      <c r="C31" s="36"/>
      <c r="D31" s="33"/>
      <c r="E31" s="33"/>
      <c r="F31" s="33"/>
      <c r="G31" s="33"/>
      <c r="H31" s="37"/>
      <c r="I31" s="38"/>
      <c r="J31" s="33"/>
      <c r="K31" s="31"/>
      <c r="L31" s="31"/>
      <c r="M31" s="31"/>
      <c r="N31" s="31"/>
      <c r="O31" s="31"/>
    </row>
    <row r="32" spans="1:15" x14ac:dyDescent="0.2">
      <c r="A32" s="13"/>
      <c r="B32" s="13"/>
      <c r="C32" s="26"/>
      <c r="D32" s="13"/>
      <c r="E32" s="13"/>
      <c r="F32" s="13"/>
      <c r="G32" s="13"/>
      <c r="J32" s="13"/>
    </row>
    <row r="33" spans="1:10" x14ac:dyDescent="0.2">
      <c r="A33" s="13"/>
      <c r="B33" s="13"/>
      <c r="C33" s="26"/>
      <c r="D33" s="13"/>
      <c r="E33" s="13"/>
      <c r="F33" s="13"/>
      <c r="G33" s="13"/>
      <c r="J33" s="13"/>
    </row>
    <row r="34" spans="1:10" x14ac:dyDescent="0.2">
      <c r="A34" s="13"/>
      <c r="B34" s="13"/>
      <c r="C34" s="26"/>
      <c r="D34" s="13"/>
      <c r="E34" s="13"/>
      <c r="F34" s="13"/>
      <c r="G34" s="13"/>
      <c r="J34" s="13"/>
    </row>
    <row r="35" spans="1:10" x14ac:dyDescent="0.2">
      <c r="A35" s="13"/>
      <c r="B35" s="13"/>
      <c r="C35" s="26"/>
      <c r="D35" s="13"/>
      <c r="E35" s="13"/>
      <c r="F35" s="13"/>
      <c r="G35" s="13"/>
      <c r="J35" s="13"/>
    </row>
    <row r="36" spans="1:10" x14ac:dyDescent="0.2">
      <c r="A36" s="13"/>
      <c r="B36" s="13"/>
      <c r="C36" s="26"/>
      <c r="D36" s="13"/>
      <c r="E36" s="13"/>
      <c r="F36" s="13"/>
      <c r="G36" s="13"/>
      <c r="J36" s="13"/>
    </row>
    <row r="37" spans="1:10" x14ac:dyDescent="0.2">
      <c r="A37" s="13"/>
      <c r="B37" s="13"/>
      <c r="C37" s="26"/>
      <c r="D37" s="13"/>
      <c r="E37" s="13"/>
      <c r="F37" s="13"/>
      <c r="G37" s="13"/>
      <c r="J37" s="13"/>
    </row>
    <row r="38" spans="1:10" x14ac:dyDescent="0.2">
      <c r="A38" s="13"/>
      <c r="B38" s="13"/>
      <c r="C38" s="26"/>
      <c r="D38" s="13"/>
      <c r="E38" s="13"/>
      <c r="F38" s="13"/>
      <c r="G38" s="13"/>
      <c r="J38" s="13"/>
    </row>
    <row r="39" spans="1:10" x14ac:dyDescent="0.2">
      <c r="A39" s="13"/>
      <c r="B39" s="13"/>
      <c r="C39" s="26"/>
      <c r="D39" s="13"/>
      <c r="E39" s="13"/>
      <c r="F39" s="13"/>
      <c r="G39" s="13"/>
      <c r="J39" s="13"/>
    </row>
    <row r="40" spans="1:10" x14ac:dyDescent="0.2">
      <c r="A40" s="13"/>
      <c r="B40" s="13"/>
      <c r="C40" s="26"/>
      <c r="D40" s="13"/>
      <c r="E40" s="13"/>
      <c r="F40" s="13"/>
      <c r="G40" s="13"/>
      <c r="J40" s="13"/>
    </row>
    <row r="41" spans="1:10" x14ac:dyDescent="0.2">
      <c r="A41" s="13"/>
      <c r="B41" s="13"/>
      <c r="C41" s="26"/>
      <c r="D41" s="13"/>
      <c r="E41" s="13"/>
      <c r="F41" s="13"/>
      <c r="G41" s="13"/>
      <c r="J41" s="13"/>
    </row>
    <row r="42" spans="1:10" x14ac:dyDescent="0.2">
      <c r="A42" s="13"/>
      <c r="B42" s="13"/>
      <c r="C42" s="26"/>
      <c r="D42" s="13"/>
      <c r="E42" s="13"/>
      <c r="F42" s="13"/>
      <c r="G42" s="13"/>
      <c r="J42" s="13"/>
    </row>
    <row r="43" spans="1:10" x14ac:dyDescent="0.2">
      <c r="A43" s="13"/>
      <c r="B43" s="13"/>
      <c r="C43" s="26"/>
      <c r="D43" s="13"/>
      <c r="E43" s="13"/>
      <c r="F43" s="13"/>
      <c r="G43" s="13"/>
      <c r="J43" s="13"/>
    </row>
    <row r="44" spans="1:10" x14ac:dyDescent="0.2">
      <c r="A44" s="13"/>
      <c r="B44" s="13"/>
      <c r="C44" s="26"/>
      <c r="D44" s="13"/>
      <c r="E44" s="13"/>
      <c r="F44" s="13"/>
      <c r="G44" s="13"/>
      <c r="H44" s="14"/>
      <c r="I44" s="14"/>
      <c r="J44" s="13"/>
    </row>
    <row r="45" spans="1:10" x14ac:dyDescent="0.2">
      <c r="A45" s="13"/>
      <c r="B45" s="13"/>
      <c r="C45" s="13"/>
      <c r="D45" s="13"/>
      <c r="E45" s="13"/>
      <c r="F45" s="13"/>
      <c r="G45" s="13"/>
      <c r="J45" s="13"/>
    </row>
    <row r="46" spans="1:10" x14ac:dyDescent="0.2">
      <c r="A46" s="13"/>
      <c r="B46" s="13"/>
      <c r="C46" s="13"/>
      <c r="D46" s="13"/>
      <c r="E46" s="13"/>
      <c r="F46" s="13"/>
      <c r="G46" s="13"/>
      <c r="J46" s="13"/>
    </row>
    <row r="47" spans="1:10" x14ac:dyDescent="0.2">
      <c r="A47" s="13"/>
      <c r="B47" s="13"/>
      <c r="C47" s="13"/>
      <c r="D47" s="13"/>
      <c r="E47" s="13"/>
      <c r="F47" s="13"/>
      <c r="G47" s="13"/>
      <c r="J47" s="13"/>
    </row>
    <row r="48" spans="1:10" x14ac:dyDescent="0.2">
      <c r="A48" s="13"/>
      <c r="B48" s="13"/>
      <c r="C48" s="13"/>
      <c r="D48" s="13"/>
      <c r="E48" s="13"/>
      <c r="F48" s="13"/>
      <c r="G48" s="13"/>
      <c r="J48" s="13"/>
    </row>
    <row r="49" spans="1:10" x14ac:dyDescent="0.2">
      <c r="A49" s="13"/>
      <c r="B49" s="13"/>
      <c r="C49" s="13"/>
      <c r="D49" s="13"/>
      <c r="E49" s="13"/>
      <c r="F49" s="13"/>
      <c r="G49" s="13"/>
      <c r="J49" s="13"/>
    </row>
    <row r="50" spans="1:10" x14ac:dyDescent="0.2">
      <c r="A50" s="13"/>
      <c r="B50" s="13"/>
      <c r="C50" s="13"/>
      <c r="D50" s="13"/>
      <c r="E50" s="13"/>
      <c r="F50" s="13"/>
      <c r="G50" s="13"/>
      <c r="J50" s="13"/>
    </row>
    <row r="51" spans="1:10" x14ac:dyDescent="0.2">
      <c r="A51" s="13"/>
      <c r="B51" s="13"/>
      <c r="C51" s="13"/>
      <c r="D51" s="13"/>
      <c r="E51" s="13"/>
      <c r="F51" s="13"/>
      <c r="G51" s="13"/>
      <c r="J51" s="13"/>
    </row>
    <row r="52" spans="1:10" x14ac:dyDescent="0.2">
      <c r="A52" s="13"/>
      <c r="B52" s="13"/>
      <c r="C52" s="13"/>
      <c r="D52" s="13"/>
      <c r="E52" s="13"/>
      <c r="F52" s="13"/>
      <c r="G52" s="13"/>
      <c r="J52" s="13"/>
    </row>
    <row r="53" spans="1:10" x14ac:dyDescent="0.2">
      <c r="A53" s="13"/>
      <c r="B53" s="13"/>
      <c r="C53" s="13"/>
      <c r="D53" s="13"/>
      <c r="E53" s="13"/>
      <c r="F53" s="13"/>
      <c r="G53" s="13"/>
      <c r="J53" s="13"/>
    </row>
    <row r="54" spans="1:10" x14ac:dyDescent="0.2">
      <c r="A54" s="13"/>
      <c r="B54" s="13"/>
      <c r="C54" s="13"/>
      <c r="D54" s="13"/>
      <c r="E54" s="13"/>
      <c r="F54" s="13"/>
      <c r="G54" s="13"/>
      <c r="J54" s="13"/>
    </row>
    <row r="55" spans="1:10" x14ac:dyDescent="0.2">
      <c r="A55" s="13"/>
      <c r="B55" s="13"/>
      <c r="C55" s="13"/>
      <c r="D55" s="13"/>
      <c r="E55" s="13"/>
      <c r="F55" s="13"/>
      <c r="G55" s="13"/>
      <c r="J55" s="13"/>
    </row>
    <row r="56" spans="1:10" x14ac:dyDescent="0.2">
      <c r="A56" s="13"/>
      <c r="B56" s="13"/>
      <c r="C56" s="13"/>
      <c r="D56" s="13"/>
      <c r="E56" s="13"/>
      <c r="F56" s="13"/>
      <c r="G56" s="13"/>
      <c r="J56" s="13"/>
    </row>
    <row r="57" spans="1:10" x14ac:dyDescent="0.2">
      <c r="A57" s="13"/>
      <c r="B57" s="13"/>
      <c r="C57" s="13"/>
      <c r="D57" s="13"/>
      <c r="E57" s="13"/>
      <c r="F57" s="13"/>
      <c r="G57" s="13"/>
      <c r="J57" s="13"/>
    </row>
  </sheetData>
  <pageMargins left="0.75" right="0.75" top="0.5" bottom="1" header="0.5" footer="0.5"/>
  <pageSetup scale="67" orientation="portrait" horizontalDpi="4294967292" verticalDpi="4294967292" r:id="rId1"/>
  <headerFooter alignWithMargins="0"/>
  <rowBreaks count="1" manualBreakCount="1">
    <brk id="51" min="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Consultancy</vt:lpstr>
      <vt:lpstr>Non Consultancy</vt:lpstr>
      <vt:lpstr>Goods</vt:lpstr>
      <vt:lpstr>Works</vt:lpstr>
      <vt:lpstr>OVER ALL SUMMARY</vt:lpstr>
      <vt:lpstr>Increase %</vt:lpstr>
      <vt:lpstr>Sourcing Methods Mapping</vt:lpstr>
      <vt:lpstr>Category</vt:lpstr>
      <vt:lpstr>CS</vt:lpstr>
      <vt:lpstr>CW</vt:lpstr>
      <vt:lpstr>GO</vt:lpstr>
      <vt:lpstr>NC</vt:lpstr>
      <vt:lpstr>PrcCatgCode</vt:lpstr>
      <vt:lpstr>Consultancy!Print_Area</vt:lpstr>
      <vt:lpstr>Goods!Print_Area</vt:lpstr>
      <vt:lpstr>'Non Consultancy'!Print_Area</vt:lpstr>
      <vt:lpstr>'Sourcing Methods Mapping'!Print_Area</vt:lpstr>
      <vt:lpstr>Works!Print_Area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Gracia</dc:creator>
  <cp:lastModifiedBy>Seblu Zenebe</cp:lastModifiedBy>
  <cp:lastPrinted>2018-11-28T14:45:58Z</cp:lastPrinted>
  <dcterms:created xsi:type="dcterms:W3CDTF">2015-10-23T18:47:02Z</dcterms:created>
  <dcterms:modified xsi:type="dcterms:W3CDTF">2019-08-08T12:06:00Z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UpdateToken">
    <vt:lpwstr>1</vt:lpwstr>
  </property>
  <property fmtid="{D5CDD505-2E9C-101B-9397-08002B2CF9AE}" pid="3" name="Offisync_ServerID">
    <vt:lpwstr>d939fab4-716e-42cc-bfec-ffb0ab88b99b</vt:lpwstr>
  </property>
  <property fmtid="{D5CDD505-2E9C-101B-9397-08002B2CF9AE}" pid="4" name="Jive_LatestUserAccountName">
    <vt:lpwstr>wb374966</vt:lpwstr>
  </property>
  <property fmtid="{D5CDD505-2E9C-101B-9397-08002B2CF9AE}" pid="5" name="Offisync_ProviderInitializationData">
    <vt:lpwstr>https://spark.worldbank.org</vt:lpwstr>
  </property>
  <property fmtid="{D5CDD505-2E9C-101B-9397-08002B2CF9AE}" pid="6" name="Jive_VersionGuid">
    <vt:lpwstr>2a2b2c27-1864-464d-82a7-9be5b039141c</vt:lpwstr>
  </property>
  <property fmtid="{D5CDD505-2E9C-101B-9397-08002B2CF9AE}" pid="7" name="Offisync_UniqueId">
    <vt:lpwstr>156301</vt:lpwstr>
  </property>
</Properties>
</file>